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s\e.karaboeva\Desktop\30.07.3018\статистика\"/>
    </mc:Choice>
  </mc:AlternateContent>
  <bookViews>
    <workbookView xWindow="0" yWindow="0" windowWidth="21600" windowHeight="8430" tabRatio="872"/>
  </bookViews>
  <sheets>
    <sheet name="Premiums" sheetId="1" r:id="rId1"/>
    <sheet name="Market Share" sheetId="2" r:id="rId2"/>
    <sheet name="Structute of Premiums" sheetId="3" r:id="rId3"/>
    <sheet name="Payments" sheetId="4" r:id="rId4"/>
    <sheet name="rel.share of payments" sheetId="5" r:id="rId5"/>
    <sheet name="Structure of Payments" sheetId="6" r:id="rId6"/>
    <sheet name="Prem-Pay-Total" sheetId="20" r:id="rId7"/>
    <sheet name="TP-1" sheetId="13" r:id="rId8"/>
    <sheet name="TP-2" sheetId="14" r:id="rId9"/>
    <sheet name="TechnicalResult" sheetId="22" r:id="rId10"/>
    <sheet name="Repremiums " sheetId="12" r:id="rId11"/>
    <sheet name="Repayments" sheetId="8" r:id="rId12"/>
    <sheet name="Costs" sheetId="15" r:id="rId13"/>
    <sheet name="Premiums, Claims-I part" sheetId="16" r:id="rId14"/>
    <sheet name="Premiums, Claims-II part" sheetId="17" r:id="rId15"/>
    <sheet name="Outward Reinsurance" sheetId="18" r:id="rId16"/>
    <sheet name="Inward Reinsurance" sheetId="19" r:id="rId17"/>
    <sheet name="EEA-NL" sheetId="21" r:id="rId18"/>
    <sheet name="Balance Sheet" sheetId="9" r:id="rId19"/>
    <sheet name="Income Statement" sheetId="10" r:id="rId20"/>
    <sheet name="Ratio" sheetId="11"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_1_?????1" localSheetId="7">#REF!</definedName>
    <definedName name="__1_?????1" localSheetId="8">#REF!</definedName>
    <definedName name="__1_?????1">#REF!</definedName>
    <definedName name="__2_?????2" localSheetId="7">#REF!</definedName>
    <definedName name="__2_?????2" localSheetId="8">#REF!</definedName>
    <definedName name="__2_?????2">#REF!</definedName>
    <definedName name="__god95" localSheetId="7">[1]база!#REF!</definedName>
    <definedName name="__god95" localSheetId="8">[1]база!#REF!</definedName>
    <definedName name="__god95">[1]база!#REF!</definedName>
    <definedName name="_1_?????1" localSheetId="6">#REF!</definedName>
    <definedName name="_1_?????1" localSheetId="10">#REF!</definedName>
    <definedName name="_1_?????1" localSheetId="7">#REF!</definedName>
    <definedName name="_1_?????1" localSheetId="8">#REF!</definedName>
    <definedName name="_1_?????1">#REF!</definedName>
    <definedName name="_2_?????2" localSheetId="6">#REF!</definedName>
    <definedName name="_2_?????2" localSheetId="10">#REF!</definedName>
    <definedName name="_2_?????2" localSheetId="7">#REF!</definedName>
    <definedName name="_2_?????2" localSheetId="8">#REF!</definedName>
    <definedName name="_2_?????2">#REF!</definedName>
    <definedName name="_god95" localSheetId="6">[1]база!#REF!</definedName>
    <definedName name="_god95" localSheetId="10">[1]база!#REF!</definedName>
    <definedName name="_god95" localSheetId="7">[1]база!#REF!</definedName>
    <definedName name="_god95" localSheetId="8">[1]база!#REF!</definedName>
    <definedName name="_god95">[1]база!#REF!</definedName>
    <definedName name="_СМ661" localSheetId="6">#REF!</definedName>
    <definedName name="_СМ661" localSheetId="10">#REF!</definedName>
    <definedName name="_СМ661" localSheetId="7">#REF!</definedName>
    <definedName name="_СМ661" localSheetId="8">#REF!</definedName>
    <definedName name="_СМ661">#REF!</definedName>
    <definedName name="as" localSheetId="6">#REF!</definedName>
    <definedName name="as" localSheetId="10">#REF!</definedName>
    <definedName name="as">#REF!</definedName>
    <definedName name="asd" localSheetId="6">#REF!</definedName>
    <definedName name="asd" localSheetId="10">#REF!</definedName>
    <definedName name="asd">#REF!</definedName>
    <definedName name="banka" localSheetId="7">'[2]Списък с банки'!$C$2:$C$36</definedName>
    <definedName name="banka" localSheetId="8">'[2]Списък с банки'!$C$2:$C$36</definedName>
    <definedName name="banka">'[3]Списък с банки'!$C$2:$C$36</definedName>
    <definedName name="dargava" localSheetId="7">'[2]Държави по ЕИП'!$C$2:$C$57</definedName>
    <definedName name="dargava" localSheetId="8">'[2]Държави по ЕИП'!$C$2:$C$57</definedName>
    <definedName name="dargava">'[3]Държави по ЕИП'!$C$2:$C$57</definedName>
    <definedName name="_xlnm.Database" localSheetId="6">#REF!</definedName>
    <definedName name="_xlnm.Database" localSheetId="10">#REF!</definedName>
    <definedName name="_xlnm.Database" localSheetId="7">#REF!</definedName>
    <definedName name="_xlnm.Database" localSheetId="8">#REF!</definedName>
    <definedName name="_xlnm.Database">#REF!</definedName>
    <definedName name="dividents" localSheetId="6">#REF!</definedName>
    <definedName name="dividents" localSheetId="10">#REF!</definedName>
    <definedName name="dividents">#REF!</definedName>
    <definedName name="DS0_S0" localSheetId="6">OFFSET(#REF!,1,-1,MAX(2,COUNTA(OFFSET(#REF!,1,0,16382,1))+1),1)</definedName>
    <definedName name="DS0_S0" localSheetId="10">OFFSET(#REF!,1,-1,MAX(2,COUNTA(OFFSET(#REF!,1,0,16382,1))+1),1)</definedName>
    <definedName name="DS0_S0">OFFSET(#REF!,1,-1,MAX(2,COUNTA(OFFSET(#REF!,1,0,16382,1))+1),1)</definedName>
    <definedName name="DS0_S1" localSheetId="6">OFFSET(#REF!,1,0,MAX(2,COUNTA(OFFSET(#REF!,1,0,16382,1))+1),1)</definedName>
    <definedName name="DS0_S1" localSheetId="10">OFFSET(#REF!,1,0,MAX(2,COUNTA(OFFSET(#REF!,1,0,16382,1))+1),1)</definedName>
    <definedName name="DS0_S1">OFFSET(#REF!,1,0,MAX(2,COUNTA(OFFSET(#REF!,1,0,16382,1))+1),1)</definedName>
    <definedName name="fghj" localSheetId="6">#REF!</definedName>
    <definedName name="fghj" localSheetId="10">#REF!</definedName>
    <definedName name="fghj">#REF!</definedName>
    <definedName name="gfhj" localSheetId="6">#REF!</definedName>
    <definedName name="gfhj" localSheetId="10">#REF!</definedName>
    <definedName name="gfhj">#REF!</definedName>
    <definedName name="GO1.4B">#REF!</definedName>
    <definedName name="Increase_in_premium" localSheetId="6">#REF!</definedName>
    <definedName name="Increase_in_premium" localSheetId="10">#REF!</definedName>
    <definedName name="Increase_in_premium">#REF!</definedName>
    <definedName name="maxRate" localSheetId="6">#REF!</definedName>
    <definedName name="maxRate" localSheetId="10">#REF!</definedName>
    <definedName name="maxRate">#REF!</definedName>
    <definedName name="minRate" localSheetId="6">#REF!</definedName>
    <definedName name="minRate" localSheetId="10">#REF!</definedName>
    <definedName name="minRate">#REF!</definedName>
    <definedName name="other" localSheetId="6">#REF!</definedName>
    <definedName name="other" localSheetId="10">#REF!</definedName>
    <definedName name="other">#REF!</definedName>
    <definedName name="other2" localSheetId="6">#REF!</definedName>
    <definedName name="other2" localSheetId="10">#REF!</definedName>
    <definedName name="other2">#REF!</definedName>
    <definedName name="PP" localSheetId="6">'[4]Граница-спрямо премиите 2006'!#REF!</definedName>
    <definedName name="PP" localSheetId="10">'[5]Граница-спрямо премиите 2006'!#REF!</definedName>
    <definedName name="PP">'[5]Граница-спрямо премиите 2006'!#REF!</definedName>
    <definedName name="Premium_earned_1999" localSheetId="6">#REF!</definedName>
    <definedName name="Premium_earned_1999" localSheetId="10">#REF!</definedName>
    <definedName name="Premium_earned_1999" localSheetId="7">#REF!</definedName>
    <definedName name="Premium_earned_1999" localSheetId="8">#REF!</definedName>
    <definedName name="Premium_earned_1999">#REF!</definedName>
    <definedName name="Premium_earned_2000" localSheetId="6">#REF!</definedName>
    <definedName name="Premium_earned_2000" localSheetId="10">#REF!</definedName>
    <definedName name="Premium_earned_2000">#REF!</definedName>
    <definedName name="Premium2000" localSheetId="6">#REF!</definedName>
    <definedName name="Premium2000" localSheetId="10">#REF!</definedName>
    <definedName name="Premium2000">#REF!</definedName>
    <definedName name="Premium99" localSheetId="6">#REF!</definedName>
    <definedName name="Premium99" localSheetId="10">#REF!</definedName>
    <definedName name="Premium99">#REF!</definedName>
    <definedName name="PremiumIncrease" localSheetId="6">#REF!</definedName>
    <definedName name="PremiumIncrease" localSheetId="10">#REF!</definedName>
    <definedName name="PremiumIncrease">#REF!</definedName>
    <definedName name="_xlnm.Print_Area" localSheetId="18">'Balance Sheet'!$A$1:$AC$134</definedName>
    <definedName name="_xlnm.Print_Area" localSheetId="12">Costs!$A$1:$K$37</definedName>
    <definedName name="_xlnm.Print_Area" localSheetId="19">'Income Statement'!$A$1:$AC$72</definedName>
    <definedName name="_xlnm.Print_Area" localSheetId="16">'Inward Reinsurance'!$A$1:$W$38</definedName>
    <definedName name="_xlnm.Print_Area" localSheetId="1">'Market Share'!$A$1:$AB$36</definedName>
    <definedName name="_xlnm.Print_Area" localSheetId="15">'Outward Reinsurance'!$A$1:$Z$38</definedName>
    <definedName name="_xlnm.Print_Area" localSheetId="3">Payments!$A$2:$BD$39</definedName>
    <definedName name="_xlnm.Print_Area" localSheetId="0">Premiums!$A$1:$BD$41</definedName>
    <definedName name="_xlnm.Print_Area" localSheetId="13">'Premiums, Claims-I part'!$A$1:$X$39</definedName>
    <definedName name="_xlnm.Print_Area" localSheetId="14">'Premiums, Claims-II part'!$A$1:$AY$40</definedName>
    <definedName name="_xlnm.Print_Area" localSheetId="6">'Prem-Pay-Total'!$A$1:$H$39</definedName>
    <definedName name="_xlnm.Print_Area" localSheetId="20">Ratio!$A$1:$E$27</definedName>
    <definedName name="_xlnm.Print_Area" localSheetId="4">'rel.share of payments'!$A$1:$AB$36</definedName>
    <definedName name="_xlnm.Print_Area" localSheetId="11">Repayments!$A$1:$L$25</definedName>
    <definedName name="_xlnm.Print_Area" localSheetId="10">'Repremiums '!$A$1:$W$25</definedName>
    <definedName name="_xlnm.Print_Area" localSheetId="5">'Structure of Payments'!$A$1:$AB$36</definedName>
    <definedName name="_xlnm.Print_Area" localSheetId="2">'Structute of Premiums'!$A$1:$AB$36</definedName>
    <definedName name="_xlnm.Print_Area" localSheetId="7">'TP-1'!$A$1:$AO$40</definedName>
    <definedName name="_xlnm.Print_Area" localSheetId="8">'TP-2'!$A$1:$Y$38</definedName>
    <definedName name="_xlnm.Print_Titles" localSheetId="18">'Balance Sheet'!$4:$4</definedName>
    <definedName name="_xlnm.Print_Titles" localSheetId="3">Payments!$B:$B</definedName>
    <definedName name="_xlnm.Print_Titles" localSheetId="0">Premiums!$B:$B</definedName>
    <definedName name="_xlnm.Print_Titles" localSheetId="14">'Premiums, Claims-II part'!$B:$B</definedName>
    <definedName name="_xlnm.Print_Titles" localSheetId="6">'Prem-Pay-Total'!$A:$B</definedName>
    <definedName name="_xlnm.Print_Titles" localSheetId="7">'TP-1'!$B:$B</definedName>
    <definedName name="profit1" localSheetId="6">#REF!</definedName>
    <definedName name="profit1" localSheetId="10">#REF!</definedName>
    <definedName name="profit1" localSheetId="7">#REF!</definedName>
    <definedName name="profit1" localSheetId="8">#REF!</definedName>
    <definedName name="profit1">#REF!</definedName>
    <definedName name="Profit2" localSheetId="6">#REF!</definedName>
    <definedName name="Profit2" localSheetId="10">#REF!</definedName>
    <definedName name="Profit2">#REF!</definedName>
    <definedName name="Rate31" localSheetId="6">#REF!</definedName>
    <definedName name="Rate31" localSheetId="10">#REF!</definedName>
    <definedName name="Rate31">#REF!</definedName>
    <definedName name="sd" localSheetId="6">#REF!</definedName>
    <definedName name="sd" localSheetId="10">#REF!</definedName>
    <definedName name="sd">#REF!</definedName>
    <definedName name="services" localSheetId="6">#REF!</definedName>
    <definedName name="services" localSheetId="10">#REF!</definedName>
    <definedName name="services">#REF!</definedName>
    <definedName name="typeins" localSheetId="6">#REF!</definedName>
    <definedName name="typeins" localSheetId="7">'[2]Видове застраховки'!$B$2:$B$24</definedName>
    <definedName name="typeins" localSheetId="8">'[2]Видове застраховки'!$B$2:$B$24</definedName>
    <definedName name="typeins">'[3]Видове застраховки'!$B$2:$B$24</definedName>
    <definedName name="v">[1]база!#REF!</definedName>
    <definedName name="valuti" localSheetId="7">'[2]Списък с валути'!$C$2:$C$46</definedName>
    <definedName name="valuti" localSheetId="8">'[2]Списък с валути'!$C$2:$C$46</definedName>
    <definedName name="valuti">'[3]Списък с валути'!$C$2:$C$46</definedName>
    <definedName name="XS014562443" localSheetId="6">'[6]T-Securities_Trade 2001'!$F$5</definedName>
    <definedName name="XS014562443">'[7]T-Securities_Trade 2001'!$F$5</definedName>
    <definedName name="АКВИЗ" localSheetId="6">#REF!</definedName>
    <definedName name="АКВИЗ" localSheetId="10">#REF!</definedName>
    <definedName name="АКВИЗ" localSheetId="7">#REF!</definedName>
    <definedName name="АКВИЗ" localSheetId="8">#REF!</definedName>
    <definedName name="АКВИЗ">#REF!</definedName>
    <definedName name="гг" localSheetId="6">'[4]Граница-спрямо премиите 2006'!#REF!</definedName>
    <definedName name="гг" localSheetId="10">'[5]Граница-спрямо премиите 2006'!#REF!</definedName>
    <definedName name="гг">'[5]Граница-спрямо премиите 2006'!#REF!</definedName>
    <definedName name="ГФ" localSheetId="6">#REF!</definedName>
    <definedName name="ГФ" localSheetId="10">#REF!</definedName>
    <definedName name="ГФ" localSheetId="7">#REF!</definedName>
    <definedName name="ГФ" localSheetId="8">#REF!</definedName>
    <definedName name="ГФ">#REF!</definedName>
    <definedName name="ДЗН" localSheetId="6">#REF!</definedName>
    <definedName name="ДЗН" localSheetId="10">#REF!</definedName>
    <definedName name="ДЗН">#REF!</definedName>
    <definedName name="ЕИП">'[8]Държави по ЕИП'!$F$2:$F$33</definedName>
    <definedName name="Застраховки">'[8]Видове застраховки'!$A$2:$A$30</definedName>
    <definedName name="ИЗГ_ДОГ" localSheetId="6">#REF!</definedName>
    <definedName name="ИЗГ_ДОГ" localSheetId="10">#REF!</definedName>
    <definedName name="ИЗГ_ДОГ">#REF!</definedName>
    <definedName name="ИЗПЛ_АКТ_З" localSheetId="6">#REF!</definedName>
    <definedName name="ИЗПЛ_АКТ_З" localSheetId="10">#REF!</definedName>
    <definedName name="ИЗПЛ_АКТ_З">#REF!</definedName>
    <definedName name="ИЗПЛ_ДИР_З" localSheetId="6">#REF!</definedName>
    <definedName name="ИЗПЛ_ДИР_З" localSheetId="10">#REF!</definedName>
    <definedName name="ИЗПЛ_ДИР_З">#REF!</definedName>
    <definedName name="Имоти">[8]Имоти!$C$2:$C$56</definedName>
    <definedName name="КОМ" localSheetId="6">#REF!</definedName>
    <definedName name="КОМ" localSheetId="10">#REF!</definedName>
    <definedName name="КОМ">#REF!</definedName>
    <definedName name="КОРП_Д" localSheetId="6">#REF!</definedName>
    <definedName name="КОРП_Д" localSheetId="10">#REF!</definedName>
    <definedName name="КОРП_Д">#REF!</definedName>
    <definedName name="КОРП_ДАН" localSheetId="6">#REF!</definedName>
    <definedName name="КОРП_ДАН" localSheetId="10">#REF!</definedName>
    <definedName name="КОРП_ДАН">#REF!</definedName>
    <definedName name="НЕТО_П" localSheetId="6">#REF!</definedName>
    <definedName name="НЕТО_П" localSheetId="10">#REF!</definedName>
    <definedName name="НЕТО_П">#REF!</definedName>
    <definedName name="ОБЕЗЩ_ПРЕЗ" localSheetId="6">#REF!</definedName>
    <definedName name="ОБЕЗЩ_ПРЕЗ" localSheetId="10">#REF!</definedName>
    <definedName name="ОБЕЗЩ_ПРЕЗ">#REF!</definedName>
    <definedName name="ОБР_ПРЕДЛ" localSheetId="6">#REF!</definedName>
    <definedName name="ОБР_ПРЕДЛ" localSheetId="10">#REF!</definedName>
    <definedName name="ОБР_ПРЕДЛ">#REF!</definedName>
    <definedName name="ОРГ_Р" localSheetId="6">#REF!</definedName>
    <definedName name="ОРГ_Р" localSheetId="10">#REF!</definedName>
    <definedName name="ОРГ_Р">#REF!</definedName>
    <definedName name="П1" localSheetId="6">'[4]Граница-спрямо премиите 2006'!$B$45</definedName>
    <definedName name="П1">'[5]Граница-спрямо премиите 2006'!$B$45</definedName>
    <definedName name="П2" localSheetId="6">'[4]Граница-спрямо премиите 2006'!$B$48</definedName>
    <definedName name="П2">'[5]Граница-спрямо премиите 2006'!$B$48</definedName>
    <definedName name="ПП" localSheetId="6">'[4]Граница-спрямо премиите 2006'!$B$2</definedName>
    <definedName name="ПП">'[5]Граница-спрямо премиите 2006'!$B$2</definedName>
    <definedName name="ПП_ПР_АКПР" localSheetId="6">#REF!</definedName>
    <definedName name="ПП_ПР_АКПР" localSheetId="10">#REF!</definedName>
    <definedName name="ПП_ПР_АКПР" localSheetId="7">#REF!</definedName>
    <definedName name="ПП_ПР_АКПР" localSheetId="8">#REF!</definedName>
    <definedName name="ПП_ПР_АКПР">#REF!</definedName>
    <definedName name="ППкрай" localSheetId="6">'[4]Граница-спрямо премиите 2006'!$B$8</definedName>
    <definedName name="ППкрай">'[5]Граница-спрямо премиите 2006'!$B$8</definedName>
    <definedName name="ППн" localSheetId="6">'[4]Граница-спрямо премиите 2006'!#REF!</definedName>
    <definedName name="ППн" localSheetId="10">'[5]Граница-спрямо премиите 2006'!#REF!</definedName>
    <definedName name="ППн">'[5]Граница-спрямо премиите 2006'!#REF!</definedName>
    <definedName name="ППначало" localSheetId="6">'[4]Граница-спрямо премиите 2006'!$B$5</definedName>
    <definedName name="ППначало">'[5]Граница-спрямо премиите 2006'!$B$5</definedName>
    <definedName name="ППркрай11" localSheetId="6">'[4]Граница-спрямо премиите 2006'!$B$19</definedName>
    <definedName name="ППркрай11">'[5]Граница-спрямо премиите 2006'!$B$19</definedName>
    <definedName name="ППркрай12" localSheetId="6">'[4]Граница-спрямо премиите 2006'!$B$30</definedName>
    <definedName name="ППркрай12">'[5]Граница-спрямо премиите 2006'!$B$30</definedName>
    <definedName name="ППркрай13" localSheetId="6">'[4]Граница-спрямо премиите 2006'!$B$41</definedName>
    <definedName name="ППркрай13">'[5]Граница-спрямо премиите 2006'!$B$41</definedName>
    <definedName name="ППрначало11" localSheetId="6">'[4]Граница-спрямо премиите 2006'!$B$16</definedName>
    <definedName name="ППрначало11">'[5]Граница-спрямо премиите 2006'!$B$16</definedName>
    <definedName name="ППрначало12" localSheetId="6">'[4]Граница-спрямо премиите 2006'!$B$27</definedName>
    <definedName name="ППрначало12">'[5]Граница-спрямо премиите 2006'!$B$27</definedName>
    <definedName name="ППрначало13" localSheetId="6">'[4]Граница-спрямо премиите 2006'!$B$38</definedName>
    <definedName name="ППрначало13">'[5]Граница-спрямо премиите 2006'!$B$38</definedName>
    <definedName name="ПР_М" localSheetId="6">#REF!</definedName>
    <definedName name="ПР_М" localSheetId="10">#REF!</definedName>
    <definedName name="ПР_М" localSheetId="7">#REF!</definedName>
    <definedName name="ПР_М" localSheetId="8">#REF!</definedName>
    <definedName name="ПР_М">#REF!</definedName>
    <definedName name="Пр11" localSheetId="6">'[4]Граница-спрямо премиите 2006'!$B$13</definedName>
    <definedName name="Пр11">'[5]Граница-спрямо премиите 2006'!$B$13</definedName>
    <definedName name="Пр12" localSheetId="6">'[4]Граница-спрямо премиите 2006'!$B$24</definedName>
    <definedName name="Пр12">'[5]Граница-спрямо премиите 2006'!$B$24</definedName>
    <definedName name="Пр13" localSheetId="6">'[4]Граница-спрямо премиите 2006'!$B$35</definedName>
    <definedName name="Пр13">'[5]Граница-спрямо премиите 2006'!$B$35</definedName>
    <definedName name="ПРЕМ_АКТ_ПР" localSheetId="6">#REF!</definedName>
    <definedName name="ПРЕМ_АКТ_ПР" localSheetId="10">#REF!</definedName>
    <definedName name="ПРЕМ_АКТ_ПР" localSheetId="7">#REF!</definedName>
    <definedName name="ПРЕМ_АКТ_ПР" localSheetId="8">#REF!</definedName>
    <definedName name="ПРЕМ_АКТ_ПР">#REF!</definedName>
    <definedName name="ПРЕМ_ДИР_З" localSheetId="6">#REF!</definedName>
    <definedName name="ПРЕМ_ДИР_З" localSheetId="10">#REF!</definedName>
    <definedName name="ПРЕМ_ДИР_З">#REF!</definedName>
    <definedName name="проц_необ" localSheetId="6">#REF!</definedName>
    <definedName name="проц_необ" localSheetId="10">#REF!</definedName>
    <definedName name="проц_необ">#REF!</definedName>
    <definedName name="проц_необ_пас" localSheetId="6">#REF!</definedName>
    <definedName name="проц_необ_пас" localSheetId="10">#REF!</definedName>
    <definedName name="проц_необ_пас">#REF!</definedName>
    <definedName name="ПРОЦ_РЕГР" localSheetId="6">#REF!</definedName>
    <definedName name="ПРОЦ_РЕГР" localSheetId="10">#REF!</definedName>
    <definedName name="ПРОЦ_РЕГР">#REF!</definedName>
    <definedName name="Р_ЦУ" localSheetId="6">#REF!</definedName>
    <definedName name="Р_ЦУ" localSheetId="10">#REF!</definedName>
    <definedName name="Р_ЦУ">#REF!</definedName>
    <definedName name="РЕКЛАМА" localSheetId="6">#REF!</definedName>
    <definedName name="РЕКЛАМА" localSheetId="10">#REF!</definedName>
    <definedName name="РЕКЛАМА">#REF!</definedName>
    <definedName name="СМ661" localSheetId="6">#REF!</definedName>
    <definedName name="СМ661" localSheetId="10">#REF!</definedName>
    <definedName name="СМ661">#REF!</definedName>
    <definedName name="СМ681" localSheetId="6">#REF!</definedName>
    <definedName name="СМ681" localSheetId="10">#REF!</definedName>
    <definedName name="СМ681">#REF!</definedName>
    <definedName name="Ф_ЗЕМ" localSheetId="6">#REF!</definedName>
    <definedName name="Ф_ЗЕМ" localSheetId="10">#REF!</definedName>
    <definedName name="Ф_ЗЕМ">#REF!</definedName>
  </definedNames>
  <calcPr calcId="162913"/>
</workbook>
</file>

<file path=xl/calcChain.xml><?xml version="1.0" encoding="utf-8"?>
<calcChain xmlns="http://schemas.openxmlformats.org/spreadsheetml/2006/main">
  <c r="AD29" i="22" l="1"/>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D28"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E27" i="22"/>
  <c r="AE26" i="22"/>
  <c r="AE25" i="22"/>
  <c r="AE24" i="22"/>
  <c r="AE23" i="22"/>
  <c r="AE22" i="22"/>
  <c r="AE21" i="22"/>
  <c r="AE20" i="22"/>
  <c r="AE19" i="22"/>
  <c r="AE18" i="22"/>
  <c r="AE17" i="22"/>
  <c r="AE16" i="22"/>
  <c r="AE15" i="22"/>
  <c r="AE14" i="22"/>
  <c r="AE13" i="22"/>
  <c r="AE12" i="22"/>
  <c r="AE11" i="22"/>
  <c r="AE10" i="22"/>
  <c r="AE9" i="22"/>
  <c r="AE8" i="22"/>
  <c r="AE7" i="22"/>
  <c r="AE6" i="22"/>
  <c r="AE5" i="22"/>
  <c r="AE29" i="22" l="1"/>
  <c r="AE28" i="22"/>
  <c r="G34" i="20" l="1"/>
  <c r="H34" i="20"/>
  <c r="D34" i="20"/>
  <c r="E34" i="20"/>
  <c r="D35" i="20" s="1"/>
  <c r="H33" i="20"/>
  <c r="E33" i="20"/>
  <c r="H32" i="20"/>
  <c r="E32" i="20"/>
  <c r="H31" i="20"/>
  <c r="E31" i="20"/>
  <c r="H30" i="20"/>
  <c r="E30" i="20"/>
  <c r="H29" i="20"/>
  <c r="E29" i="20"/>
  <c r="H28" i="20"/>
  <c r="E28" i="20"/>
  <c r="H27" i="20"/>
  <c r="E27" i="20"/>
  <c r="H26" i="20"/>
  <c r="E26" i="20"/>
  <c r="H25" i="20"/>
  <c r="E25" i="20"/>
  <c r="H24" i="20"/>
  <c r="E24" i="20"/>
  <c r="H23" i="20"/>
  <c r="E23" i="20"/>
  <c r="H22" i="20"/>
  <c r="E22" i="20"/>
  <c r="H21" i="20"/>
  <c r="E21" i="20"/>
  <c r="H20" i="20"/>
  <c r="E20" i="20"/>
  <c r="H19" i="20"/>
  <c r="E19" i="20"/>
  <c r="H18" i="20"/>
  <c r="E18" i="20"/>
  <c r="H17" i="20"/>
  <c r="E17" i="20"/>
  <c r="H16" i="20"/>
  <c r="E16" i="20"/>
  <c r="H15" i="20"/>
  <c r="E15" i="20"/>
  <c r="H14" i="20"/>
  <c r="E14" i="20"/>
  <c r="H13" i="20"/>
  <c r="E13" i="20"/>
  <c r="H12" i="20"/>
  <c r="E12" i="20"/>
  <c r="H11" i="20"/>
  <c r="E11" i="20"/>
  <c r="H10" i="20"/>
  <c r="E10" i="20"/>
  <c r="H9" i="20"/>
  <c r="E9" i="20"/>
  <c r="H8" i="20"/>
  <c r="E8" i="20"/>
  <c r="H7" i="20"/>
  <c r="E7" i="20"/>
  <c r="H6" i="20"/>
  <c r="E6" i="20"/>
  <c r="H5" i="20"/>
  <c r="E5" i="20"/>
  <c r="D91" i="20" l="1"/>
  <c r="G35" i="20"/>
  <c r="D92" i="20"/>
  <c r="C35" i="20"/>
  <c r="E35" i="20" s="1"/>
  <c r="A83" i="20"/>
  <c r="A84" i="20"/>
  <c r="A85" i="20"/>
  <c r="A86" i="20"/>
  <c r="A87" i="20"/>
  <c r="A88" i="20"/>
  <c r="A89" i="20"/>
  <c r="A90" i="20"/>
  <c r="A91" i="20"/>
  <c r="A92" i="20"/>
  <c r="F35" i="20"/>
  <c r="D83" i="20"/>
  <c r="D84" i="20"/>
  <c r="D85" i="20"/>
  <c r="D86" i="20"/>
  <c r="D87" i="20"/>
  <c r="D88" i="20"/>
  <c r="D89" i="20"/>
  <c r="D90" i="20"/>
  <c r="L42" i="4"/>
  <c r="K42" i="4"/>
  <c r="J42" i="4"/>
  <c r="I42" i="4"/>
  <c r="G42" i="4"/>
  <c r="F42" i="4"/>
  <c r="D42" i="4"/>
  <c r="H35" i="20" l="1"/>
  <c r="BD5" i="4"/>
  <c r="BC5" i="4"/>
  <c r="Y33" i="6" l="1"/>
  <c r="Y32" i="6"/>
  <c r="Y31" i="6"/>
  <c r="Y30" i="6"/>
  <c r="Y29" i="6"/>
  <c r="Y28" i="6"/>
  <c r="Y27" i="6"/>
  <c r="Y26" i="6"/>
  <c r="Y25" i="6"/>
  <c r="Y24" i="6"/>
  <c r="Y23" i="6"/>
  <c r="Y22" i="6"/>
  <c r="Y21" i="6"/>
  <c r="Y20" i="6"/>
  <c r="Y19" i="6"/>
  <c r="Y18" i="6"/>
  <c r="Y17" i="6"/>
  <c r="Y16" i="6"/>
  <c r="Y15" i="6"/>
  <c r="Y14" i="6"/>
  <c r="Y13" i="6"/>
  <c r="Y12" i="6"/>
  <c r="Y11" i="6"/>
  <c r="Y10" i="6"/>
  <c r="Y9" i="6"/>
  <c r="Y8" i="6"/>
  <c r="Y7" i="6"/>
  <c r="Y6" i="6"/>
  <c r="Y5" i="6"/>
  <c r="AV5" i="4"/>
  <c r="AU5" i="4"/>
  <c r="Y33" i="3"/>
  <c r="Y31" i="3"/>
  <c r="Y30" i="3"/>
  <c r="Y29" i="3"/>
  <c r="Y27" i="3"/>
  <c r="Y26" i="3"/>
  <c r="Y25" i="3"/>
  <c r="Y23" i="3"/>
  <c r="Y22" i="3"/>
  <c r="Y21" i="3"/>
  <c r="Y19" i="3"/>
  <c r="Y18" i="3"/>
  <c r="Y17" i="3"/>
  <c r="Y15" i="3"/>
  <c r="Y14" i="3"/>
  <c r="Y13" i="3"/>
  <c r="Y11" i="3"/>
  <c r="Y10" i="3"/>
  <c r="Y9" i="3"/>
  <c r="Y7" i="3"/>
  <c r="Y6" i="3"/>
  <c r="Y5" i="3"/>
  <c r="Y32" i="3" l="1"/>
  <c r="Y28" i="3"/>
  <c r="Y24" i="3"/>
  <c r="Y20" i="3"/>
  <c r="Y16" i="3"/>
  <c r="Y12" i="3"/>
  <c r="Y8" i="3"/>
  <c r="AB29" i="6" l="1"/>
  <c r="AB21" i="6"/>
  <c r="AB16" i="6"/>
  <c r="AB11" i="6"/>
  <c r="AB10" i="6"/>
  <c r="AB7" i="6"/>
  <c r="AB5" i="6"/>
  <c r="AA28" i="6"/>
  <c r="AA20" i="6"/>
  <c r="AA15" i="6"/>
  <c r="AA14" i="6"/>
  <c r="AA9" i="6"/>
  <c r="AA8" i="6"/>
  <c r="Z27" i="6"/>
  <c r="Z26" i="6"/>
  <c r="Z24" i="6"/>
  <c r="Z19" i="6"/>
  <c r="Z18" i="6"/>
  <c r="Z13" i="6"/>
  <c r="Z9" i="6"/>
  <c r="Z8" i="6"/>
  <c r="X25" i="6"/>
  <c r="X23" i="6"/>
  <c r="X22" i="6"/>
  <c r="X17" i="6"/>
  <c r="X12" i="6"/>
  <c r="X7" i="6"/>
  <c r="W21" i="6"/>
  <c r="W16" i="6"/>
  <c r="W11" i="6"/>
  <c r="W10" i="6"/>
  <c r="W7" i="6"/>
  <c r="W5" i="6"/>
  <c r="V33" i="6"/>
  <c r="V20" i="6"/>
  <c r="V15" i="6"/>
  <c r="V14" i="6"/>
  <c r="V9" i="6"/>
  <c r="V8" i="6"/>
  <c r="U32" i="6"/>
  <c r="U24" i="6"/>
  <c r="U19" i="6"/>
  <c r="U18" i="6"/>
  <c r="U13" i="6"/>
  <c r="AB33" i="3"/>
  <c r="AB32" i="3"/>
  <c r="AB31" i="3"/>
  <c r="AB30" i="3"/>
  <c r="AB29" i="3"/>
  <c r="AB28" i="3"/>
  <c r="AB27" i="3"/>
  <c r="AB26" i="3"/>
  <c r="AB25" i="3"/>
  <c r="AB24" i="3"/>
  <c r="AB23" i="3"/>
  <c r="AB22" i="3"/>
  <c r="AB21" i="3"/>
  <c r="AB20" i="3"/>
  <c r="AB19" i="3"/>
  <c r="AB18" i="3"/>
  <c r="AB17" i="3"/>
  <c r="AB16" i="3"/>
  <c r="AB15" i="3"/>
  <c r="AB14" i="3"/>
  <c r="AB13" i="3"/>
  <c r="AB12" i="3"/>
  <c r="AB11" i="3"/>
  <c r="AB10" i="3"/>
  <c r="AB9" i="3"/>
  <c r="AB8" i="3"/>
  <c r="AB7" i="3"/>
  <c r="AB6" i="3"/>
  <c r="AB5" i="3"/>
  <c r="AA33" i="3"/>
  <c r="AA32" i="3"/>
  <c r="AA31" i="3"/>
  <c r="AA30" i="3"/>
  <c r="AA29" i="3"/>
  <c r="AA28" i="3"/>
  <c r="AA27" i="3"/>
  <c r="AA26" i="3"/>
  <c r="AA25" i="3"/>
  <c r="AA24" i="3"/>
  <c r="AA23" i="3"/>
  <c r="AA22" i="3"/>
  <c r="AA21" i="3"/>
  <c r="AA20" i="3"/>
  <c r="AA19" i="3"/>
  <c r="AA18" i="3"/>
  <c r="AA17" i="3"/>
  <c r="AA16" i="3"/>
  <c r="AA15" i="3"/>
  <c r="AA14" i="3"/>
  <c r="AA13" i="3"/>
  <c r="AA12" i="3"/>
  <c r="AA11" i="3"/>
  <c r="AA10" i="3"/>
  <c r="AA9" i="3"/>
  <c r="AA8" i="3"/>
  <c r="AA7" i="3"/>
  <c r="AA6" i="3"/>
  <c r="AA5"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X33" i="3"/>
  <c r="X32" i="3"/>
  <c r="X31" i="3"/>
  <c r="X30" i="3"/>
  <c r="X29" i="3"/>
  <c r="X28" i="3"/>
  <c r="X27" i="3"/>
  <c r="X26" i="3"/>
  <c r="X25" i="3"/>
  <c r="X24" i="3"/>
  <c r="X23" i="3"/>
  <c r="X22" i="3"/>
  <c r="X21" i="3"/>
  <c r="X20" i="3"/>
  <c r="X19" i="3"/>
  <c r="X18" i="3"/>
  <c r="X17" i="3"/>
  <c r="X16" i="3"/>
  <c r="X15" i="3"/>
  <c r="X14" i="3"/>
  <c r="X13" i="3"/>
  <c r="X12" i="3"/>
  <c r="X11" i="3"/>
  <c r="X10" i="3"/>
  <c r="X9" i="3"/>
  <c r="X8" i="3"/>
  <c r="X7" i="3"/>
  <c r="W33" i="3"/>
  <c r="W32" i="3"/>
  <c r="W31" i="3"/>
  <c r="W30" i="3"/>
  <c r="W29" i="3"/>
  <c r="W28" i="3"/>
  <c r="W27" i="3"/>
  <c r="W26" i="3"/>
  <c r="W25" i="3"/>
  <c r="W24" i="3"/>
  <c r="W23" i="3"/>
  <c r="W22" i="3"/>
  <c r="W21" i="3"/>
  <c r="W20" i="3"/>
  <c r="W19" i="3"/>
  <c r="W18" i="3"/>
  <c r="W17" i="3"/>
  <c r="W16" i="3"/>
  <c r="W15" i="3"/>
  <c r="W14" i="3"/>
  <c r="W13" i="3"/>
  <c r="W12" i="3"/>
  <c r="W11" i="3"/>
  <c r="W10" i="3"/>
  <c r="W9" i="3"/>
  <c r="W8" i="3"/>
  <c r="W7" i="3"/>
  <c r="W6" i="3"/>
  <c r="W5"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P5"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Y17" i="2"/>
  <c r="Y15" i="2"/>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W5" i="4"/>
  <c r="AX5" i="4"/>
  <c r="AY5" i="4"/>
  <c r="AZ5" i="4"/>
  <c r="BA5" i="4"/>
  <c r="BB5" i="4"/>
  <c r="Y7" i="5" l="1"/>
  <c r="Y9" i="5"/>
  <c r="Y15" i="5"/>
  <c r="Y17" i="5"/>
  <c r="Y19" i="5"/>
  <c r="Y23" i="5"/>
  <c r="Y25" i="5"/>
  <c r="Y27" i="5"/>
  <c r="Y29" i="5"/>
  <c r="Y31" i="5"/>
  <c r="O33" i="5"/>
  <c r="Y19" i="2"/>
  <c r="Y22" i="2"/>
  <c r="Y24" i="2"/>
  <c r="Y26" i="2"/>
  <c r="Y30" i="2"/>
  <c r="P32" i="2"/>
  <c r="Y6" i="5"/>
  <c r="Y8" i="5"/>
  <c r="Y12" i="5"/>
  <c r="Y14" i="5"/>
  <c r="Y16" i="5"/>
  <c r="Y18" i="5"/>
  <c r="Y20" i="5"/>
  <c r="Y22" i="5"/>
  <c r="Y24" i="5"/>
  <c r="Y26" i="5"/>
  <c r="Y30" i="5"/>
  <c r="Y32" i="5"/>
  <c r="Y7" i="2"/>
  <c r="Y11" i="2"/>
  <c r="Y10" i="5"/>
  <c r="Y28" i="5"/>
  <c r="Y9" i="2"/>
  <c r="Y13" i="2"/>
  <c r="Y32" i="2"/>
  <c r="Y11" i="5"/>
  <c r="C5" i="2"/>
  <c r="X5" i="3"/>
  <c r="X6" i="3"/>
  <c r="D5" i="3"/>
  <c r="D5" i="2"/>
  <c r="E5" i="3"/>
  <c r="E5" i="2"/>
  <c r="Y6" i="2"/>
  <c r="L12" i="2"/>
  <c r="Y14" i="2"/>
  <c r="Y16" i="2"/>
  <c r="Y20" i="2"/>
  <c r="Y23" i="2"/>
  <c r="Y25" i="2"/>
  <c r="Z27" i="2"/>
  <c r="R31" i="2"/>
  <c r="C6" i="6"/>
  <c r="C8" i="6"/>
  <c r="C10" i="6"/>
  <c r="C12" i="6"/>
  <c r="C14" i="6"/>
  <c r="C16" i="6"/>
  <c r="C18" i="6"/>
  <c r="C20" i="6"/>
  <c r="C22" i="6"/>
  <c r="C24" i="6"/>
  <c r="C26" i="6"/>
  <c r="C28" i="6"/>
  <c r="C30" i="6"/>
  <c r="C32"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U5" i="6"/>
  <c r="U6" i="6"/>
  <c r="U7" i="6"/>
  <c r="U8" i="6"/>
  <c r="U9" i="6"/>
  <c r="U10" i="6"/>
  <c r="C5" i="6"/>
  <c r="C7" i="6"/>
  <c r="C9" i="6"/>
  <c r="C11" i="6"/>
  <c r="C13" i="6"/>
  <c r="C15" i="6"/>
  <c r="C17" i="6"/>
  <c r="C19" i="6"/>
  <c r="C21" i="6"/>
  <c r="C23" i="6"/>
  <c r="C25" i="6"/>
  <c r="C27" i="6"/>
  <c r="C29" i="6"/>
  <c r="C31" i="6"/>
  <c r="C33"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E6" i="6"/>
  <c r="E7" i="6"/>
  <c r="E8" i="6"/>
  <c r="E9" i="6"/>
  <c r="E10" i="6"/>
  <c r="E11" i="6"/>
  <c r="E12" i="6"/>
  <c r="E13" i="6"/>
  <c r="E14" i="6"/>
  <c r="E15" i="6"/>
  <c r="E16" i="6"/>
  <c r="E17" i="6"/>
  <c r="E18" i="6"/>
  <c r="E19" i="6"/>
  <c r="E20" i="6"/>
  <c r="E21" i="6"/>
  <c r="E22" i="6"/>
  <c r="E23" i="6"/>
  <c r="E24" i="6"/>
  <c r="E25" i="6"/>
  <c r="E26" i="6"/>
  <c r="E27" i="6"/>
  <c r="E28" i="6"/>
  <c r="E29" i="6"/>
  <c r="E30" i="6"/>
  <c r="E31" i="5"/>
  <c r="E31" i="6"/>
  <c r="E32" i="6"/>
  <c r="E33"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H5" i="6"/>
  <c r="H6" i="6"/>
  <c r="H7" i="6"/>
  <c r="H8" i="6"/>
  <c r="H9" i="6"/>
  <c r="H10" i="6"/>
  <c r="H11" i="6"/>
  <c r="H12" i="6"/>
  <c r="H13" i="6"/>
  <c r="H14" i="6"/>
  <c r="H15" i="6"/>
  <c r="H16" i="6"/>
  <c r="H17" i="6"/>
  <c r="H18" i="6"/>
  <c r="H19" i="6"/>
  <c r="H20" i="6"/>
  <c r="H21" i="6"/>
  <c r="H22" i="6"/>
  <c r="H23" i="6"/>
  <c r="H24" i="6"/>
  <c r="H25" i="6"/>
  <c r="H26" i="6"/>
  <c r="H27" i="6"/>
  <c r="H28" i="6"/>
  <c r="H29" i="6"/>
  <c r="H30" i="6"/>
  <c r="H31" i="5"/>
  <c r="H31" i="6"/>
  <c r="H32" i="6"/>
  <c r="H33"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K5" i="6"/>
  <c r="K6" i="6"/>
  <c r="K7" i="6"/>
  <c r="K8" i="6"/>
  <c r="K9" i="6"/>
  <c r="K10" i="6"/>
  <c r="K11" i="6"/>
  <c r="K12" i="6"/>
  <c r="K13" i="6"/>
  <c r="K14" i="6"/>
  <c r="K15" i="6"/>
  <c r="K16" i="6"/>
  <c r="K17" i="6"/>
  <c r="K18" i="6"/>
  <c r="K19" i="6"/>
  <c r="K20" i="6"/>
  <c r="K21" i="6"/>
  <c r="K22" i="6"/>
  <c r="K23" i="6"/>
  <c r="K24" i="6"/>
  <c r="K25" i="6"/>
  <c r="K26" i="6"/>
  <c r="K27" i="6"/>
  <c r="K28" i="6"/>
  <c r="K29" i="6"/>
  <c r="K30" i="6"/>
  <c r="K31" i="6"/>
  <c r="K32" i="5"/>
  <c r="K32" i="6"/>
  <c r="K33" i="6"/>
  <c r="L8" i="5"/>
  <c r="X6" i="6"/>
  <c r="U12" i="6"/>
  <c r="U14" i="6"/>
  <c r="U15" i="6"/>
  <c r="U17" i="6"/>
  <c r="U20" i="6"/>
  <c r="U22" i="6"/>
  <c r="U23" i="6"/>
  <c r="U25" i="6"/>
  <c r="U28" i="6"/>
  <c r="U29" i="6"/>
  <c r="U30" i="6"/>
  <c r="U31" i="6"/>
  <c r="U33" i="6"/>
  <c r="V5" i="6"/>
  <c r="V10" i="6"/>
  <c r="V11" i="6"/>
  <c r="V13" i="6"/>
  <c r="V16" i="6"/>
  <c r="V18" i="6"/>
  <c r="V19" i="6"/>
  <c r="V21" i="6"/>
  <c r="V24" i="6"/>
  <c r="V25" i="6"/>
  <c r="V26" i="6"/>
  <c r="V27" i="6"/>
  <c r="V29" i="6"/>
  <c r="V30" i="6"/>
  <c r="V31" i="6"/>
  <c r="V32" i="6"/>
  <c r="W6" i="6"/>
  <c r="W9" i="6"/>
  <c r="W12" i="6"/>
  <c r="W14" i="6"/>
  <c r="W15" i="6"/>
  <c r="W17" i="6"/>
  <c r="W20" i="6"/>
  <c r="W22" i="6"/>
  <c r="W23" i="6"/>
  <c r="W25" i="6"/>
  <c r="W26" i="6"/>
  <c r="W27" i="6"/>
  <c r="W28" i="6"/>
  <c r="W30" i="6"/>
  <c r="W31" i="6"/>
  <c r="W32" i="6"/>
  <c r="W33" i="6"/>
  <c r="X5" i="6"/>
  <c r="X8" i="6"/>
  <c r="X10" i="6"/>
  <c r="X11" i="6"/>
  <c r="X13" i="6"/>
  <c r="X16" i="6"/>
  <c r="X18" i="6"/>
  <c r="X19" i="6"/>
  <c r="X21" i="6"/>
  <c r="X24" i="6"/>
  <c r="X26" i="6"/>
  <c r="X27" i="6"/>
  <c r="X28" i="6"/>
  <c r="X29" i="6"/>
  <c r="X32" i="6"/>
  <c r="X33" i="6"/>
  <c r="Z6" i="6"/>
  <c r="Z7" i="6"/>
  <c r="Z12" i="6"/>
  <c r="Z14" i="6"/>
  <c r="Z15" i="6"/>
  <c r="Z17" i="6"/>
  <c r="Z20" i="6"/>
  <c r="Z22" i="6"/>
  <c r="Z23" i="6"/>
  <c r="Z25" i="6"/>
  <c r="Z28" i="6"/>
  <c r="Z29" i="6"/>
  <c r="Z30" i="6"/>
  <c r="Z31" i="6"/>
  <c r="Z33" i="6"/>
  <c r="AA5" i="6"/>
  <c r="AA10" i="6"/>
  <c r="AA11" i="6"/>
  <c r="AA13" i="6"/>
  <c r="AA16" i="6"/>
  <c r="AA18" i="6"/>
  <c r="AA19" i="6"/>
  <c r="AA21" i="6"/>
  <c r="AA24" i="6"/>
  <c r="AA25" i="6"/>
  <c r="AA26" i="6"/>
  <c r="AA27" i="6"/>
  <c r="AA29" i="6"/>
  <c r="AA30" i="6"/>
  <c r="AA31" i="5"/>
  <c r="AA31" i="6"/>
  <c r="AA32" i="6"/>
  <c r="AB6" i="6"/>
  <c r="AB9" i="6"/>
  <c r="AB12" i="6"/>
  <c r="AB14" i="6"/>
  <c r="AB15" i="6"/>
  <c r="AB17" i="6"/>
  <c r="AB20" i="6"/>
  <c r="AB22" i="6"/>
  <c r="AB23" i="6"/>
  <c r="AB25" i="6"/>
  <c r="AB26" i="6"/>
  <c r="AB27" i="6"/>
  <c r="AB28" i="6"/>
  <c r="AB30" i="6"/>
  <c r="AB31" i="6"/>
  <c r="AB32" i="5"/>
  <c r="AB32" i="6"/>
  <c r="AB33" i="6"/>
  <c r="Z5" i="6"/>
  <c r="V6" i="6"/>
  <c r="AA6" i="6"/>
  <c r="V7" i="6"/>
  <c r="AA7" i="6"/>
  <c r="W8" i="6"/>
  <c r="AB8" i="6"/>
  <c r="X9" i="6"/>
  <c r="Z10" i="6"/>
  <c r="U11" i="6"/>
  <c r="Z11" i="6"/>
  <c r="V12" i="6"/>
  <c r="AA12" i="6"/>
  <c r="W13" i="6"/>
  <c r="AB13" i="6"/>
  <c r="X14" i="6"/>
  <c r="X15" i="6"/>
  <c r="U16" i="6"/>
  <c r="Z16" i="6"/>
  <c r="V17" i="6"/>
  <c r="AA17" i="6"/>
  <c r="W18" i="6"/>
  <c r="AB18" i="6"/>
  <c r="W19" i="6"/>
  <c r="AB19" i="6"/>
  <c r="X20" i="6"/>
  <c r="U21" i="6"/>
  <c r="Z21" i="6"/>
  <c r="V22" i="6"/>
  <c r="AA22" i="6"/>
  <c r="V23" i="6"/>
  <c r="AA23" i="6"/>
  <c r="W24" i="6"/>
  <c r="AB24" i="6"/>
  <c r="U26" i="6"/>
  <c r="U27" i="6"/>
  <c r="V28" i="6"/>
  <c r="W29" i="6"/>
  <c r="X30" i="6"/>
  <c r="X31" i="6"/>
  <c r="Z32" i="6"/>
  <c r="AA33" i="6"/>
  <c r="E5" i="6"/>
  <c r="L19" i="5"/>
  <c r="Z21" i="2"/>
  <c r="I15" i="2"/>
  <c r="W5" i="2"/>
  <c r="F9" i="2"/>
  <c r="H13" i="2"/>
  <c r="I7" i="2"/>
  <c r="J7" i="2"/>
  <c r="O7" i="2"/>
  <c r="O9" i="2"/>
  <c r="O11" i="2"/>
  <c r="O13" i="2"/>
  <c r="O15" i="2"/>
  <c r="P7" i="2"/>
  <c r="P9" i="2"/>
  <c r="P11" i="2"/>
  <c r="P13" i="2"/>
  <c r="P15" i="2"/>
  <c r="AB13" i="2"/>
  <c r="R13" i="2"/>
  <c r="T7" i="2"/>
  <c r="U9" i="2"/>
  <c r="U17" i="2"/>
  <c r="V7" i="2"/>
  <c r="W7" i="2"/>
  <c r="W9" i="2"/>
  <c r="W11" i="2"/>
  <c r="W13" i="2"/>
  <c r="W15" i="2"/>
  <c r="X11" i="2"/>
  <c r="Z13" i="2"/>
  <c r="Z17" i="2"/>
  <c r="AA11" i="2"/>
  <c r="AB7" i="2"/>
  <c r="K29" i="2" l="1"/>
  <c r="G10" i="2"/>
  <c r="O8" i="2"/>
  <c r="Y28" i="2"/>
  <c r="G43" i="1"/>
  <c r="H8" i="5"/>
  <c r="G32" i="5"/>
  <c r="J16" i="2"/>
  <c r="Z32" i="5"/>
  <c r="Z24" i="5"/>
  <c r="Z8" i="5"/>
  <c r="X8" i="5"/>
  <c r="W33" i="5"/>
  <c r="W32" i="5"/>
  <c r="J16" i="5"/>
  <c r="J8" i="5"/>
  <c r="I32" i="5"/>
  <c r="S24" i="5"/>
  <c r="O8" i="5"/>
  <c r="N8" i="5"/>
  <c r="M8" i="5"/>
  <c r="Y33" i="5"/>
  <c r="AB8" i="5"/>
  <c r="W24" i="5"/>
  <c r="U32" i="5"/>
  <c r="L32" i="5"/>
  <c r="K8" i="5"/>
  <c r="I8" i="5"/>
  <c r="G8" i="5"/>
  <c r="F24" i="5"/>
  <c r="E8" i="5"/>
  <c r="D8" i="5"/>
  <c r="T24" i="5"/>
  <c r="R24" i="5"/>
  <c r="R8" i="5"/>
  <c r="C18" i="5"/>
  <c r="X31" i="5"/>
  <c r="W31" i="5"/>
  <c r="U31" i="5"/>
  <c r="L31" i="5"/>
  <c r="Q12" i="2"/>
  <c r="N23" i="2"/>
  <c r="S22" i="2"/>
  <c r="P6" i="2"/>
  <c r="O20" i="2"/>
  <c r="O10" i="2"/>
  <c r="N10" i="2"/>
  <c r="J30" i="2"/>
  <c r="G6" i="2"/>
  <c r="W29" i="2"/>
  <c r="V10" i="2"/>
  <c r="P14" i="2"/>
  <c r="G22" i="2"/>
  <c r="F6" i="2"/>
  <c r="AA16" i="2"/>
  <c r="T19" i="2"/>
  <c r="S8" i="2"/>
  <c r="T12" i="2"/>
  <c r="R23" i="2"/>
  <c r="F28" i="2"/>
  <c r="AB24" i="2"/>
  <c r="AA24" i="2"/>
  <c r="W19" i="2"/>
  <c r="V14" i="2"/>
  <c r="R28" i="2"/>
  <c r="U28" i="2"/>
  <c r="P10" i="2"/>
  <c r="O19" i="2"/>
  <c r="O14" i="2"/>
  <c r="O6" i="2"/>
  <c r="N14" i="2"/>
  <c r="N6" i="2"/>
  <c r="M6" i="2"/>
  <c r="T20" i="2"/>
  <c r="G14" i="2"/>
  <c r="V8" i="5"/>
  <c r="AB16" i="5"/>
  <c r="AA33" i="5"/>
  <c r="AA32" i="5"/>
  <c r="Z33" i="5"/>
  <c r="X32" i="5"/>
  <c r="W8" i="5"/>
  <c r="V32" i="5"/>
  <c r="V24" i="5"/>
  <c r="V16" i="5"/>
  <c r="U16" i="5"/>
  <c r="AA8" i="5"/>
  <c r="L33" i="5"/>
  <c r="K16" i="5"/>
  <c r="J32" i="5"/>
  <c r="I16" i="5"/>
  <c r="H33" i="5"/>
  <c r="H32" i="5"/>
  <c r="H24" i="5"/>
  <c r="G16" i="5"/>
  <c r="F33" i="5"/>
  <c r="F32" i="5"/>
  <c r="F8" i="5"/>
  <c r="E16" i="5"/>
  <c r="U8" i="5"/>
  <c r="T8" i="5"/>
  <c r="S8" i="5"/>
  <c r="Q8" i="5"/>
  <c r="P24" i="5"/>
  <c r="P8" i="5"/>
  <c r="AB12" i="2"/>
  <c r="V26" i="2"/>
  <c r="S12" i="2"/>
  <c r="R12" i="2"/>
  <c r="Q22" i="2"/>
  <c r="Q8" i="2"/>
  <c r="P12" i="2"/>
  <c r="P8" i="2"/>
  <c r="O16" i="2"/>
  <c r="O12" i="2"/>
  <c r="M23" i="2"/>
  <c r="L16" i="2"/>
  <c r="O6" i="5"/>
  <c r="AA21" i="2"/>
  <c r="Y13" i="5"/>
  <c r="Y33" i="2"/>
  <c r="Y29" i="2"/>
  <c r="Y10" i="2"/>
  <c r="Y21" i="2"/>
  <c r="Y31" i="2"/>
  <c r="Y27" i="2"/>
  <c r="Y12" i="2"/>
  <c r="Y8" i="2"/>
  <c r="Y5" i="5"/>
  <c r="Y18" i="2"/>
  <c r="X18" i="2"/>
  <c r="L18" i="2"/>
  <c r="X6" i="2"/>
  <c r="X5" i="2"/>
  <c r="C5" i="3"/>
  <c r="F5" i="2"/>
  <c r="V5" i="12"/>
  <c r="Y5" i="2"/>
  <c r="E33" i="5"/>
  <c r="AA32" i="2"/>
  <c r="T32" i="2"/>
  <c r="O30" i="2"/>
  <c r="L17" i="5"/>
  <c r="C16" i="5"/>
  <c r="V20" i="12"/>
  <c r="V18" i="12"/>
  <c r="V16" i="12"/>
  <c r="Q7" i="5"/>
  <c r="O11" i="5"/>
  <c r="L15" i="5"/>
  <c r="Q25" i="5"/>
  <c r="O29" i="5"/>
  <c r="C12" i="5"/>
  <c r="O28" i="5"/>
  <c r="N26" i="5"/>
  <c r="C10" i="5"/>
  <c r="M5" i="5"/>
  <c r="O32" i="5"/>
  <c r="C24" i="5"/>
  <c r="V22" i="12"/>
  <c r="V21" i="12"/>
  <c r="V19" i="12"/>
  <c r="V17" i="12"/>
  <c r="M9" i="5"/>
  <c r="O13" i="5"/>
  <c r="O23" i="5"/>
  <c r="O27" i="5"/>
  <c r="C20" i="5"/>
  <c r="Q30" i="5"/>
  <c r="C22" i="5"/>
  <c r="C14" i="5"/>
  <c r="N31" i="5"/>
  <c r="C8" i="5"/>
  <c r="P23" i="2"/>
  <c r="V14" i="12"/>
  <c r="V12" i="12"/>
  <c r="V10" i="12"/>
  <c r="V8" i="12"/>
  <c r="V6" i="12"/>
  <c r="AB31" i="2"/>
  <c r="I29" i="2"/>
  <c r="V15" i="12"/>
  <c r="X24" i="2"/>
  <c r="I22" i="2"/>
  <c r="V13" i="12"/>
  <c r="V11" i="12"/>
  <c r="V9" i="12"/>
  <c r="V7" i="12"/>
  <c r="AB18" i="2"/>
  <c r="AA30" i="2"/>
  <c r="Z24" i="2"/>
  <c r="Z18" i="2"/>
  <c r="Z16" i="2"/>
  <c r="X32" i="2"/>
  <c r="W22" i="2"/>
  <c r="W16" i="2"/>
  <c r="W14" i="2"/>
  <c r="W12" i="2"/>
  <c r="W10" i="2"/>
  <c r="W8" i="2"/>
  <c r="W6" i="2"/>
  <c r="V16" i="2"/>
  <c r="V12" i="2"/>
  <c r="T26" i="2"/>
  <c r="T14" i="2"/>
  <c r="S18" i="2"/>
  <c r="S10" i="2"/>
  <c r="S6" i="2"/>
  <c r="AB30" i="2"/>
  <c r="Z32" i="2"/>
  <c r="U32" i="2"/>
  <c r="T16" i="2"/>
  <c r="R18" i="2"/>
  <c r="R6" i="2"/>
  <c r="Q28" i="2"/>
  <c r="Q14" i="2"/>
  <c r="Q10" i="2"/>
  <c r="Q6" i="2"/>
  <c r="O24" i="2"/>
  <c r="N30" i="2"/>
  <c r="N16" i="2"/>
  <c r="N12" i="2"/>
  <c r="N8" i="2"/>
  <c r="M8" i="2"/>
  <c r="L22" i="2"/>
  <c r="L8" i="2"/>
  <c r="J20" i="2"/>
  <c r="H28" i="2"/>
  <c r="AB33" i="5"/>
  <c r="AB31" i="5"/>
  <c r="AB24" i="5"/>
  <c r="AA24" i="5"/>
  <c r="AA16" i="5"/>
  <c r="Z31" i="5"/>
  <c r="Z16" i="5"/>
  <c r="X33" i="5"/>
  <c r="X24" i="5"/>
  <c r="X16" i="5"/>
  <c r="W16" i="5"/>
  <c r="V33" i="5"/>
  <c r="V31" i="5"/>
  <c r="U33" i="5"/>
  <c r="U24" i="5"/>
  <c r="L24" i="5"/>
  <c r="K33" i="5"/>
  <c r="K31" i="5"/>
  <c r="K24" i="5"/>
  <c r="J33" i="5"/>
  <c r="J31" i="5"/>
  <c r="J24" i="5"/>
  <c r="I33" i="5"/>
  <c r="I31" i="5"/>
  <c r="I24" i="5"/>
  <c r="H16" i="5"/>
  <c r="G33" i="5"/>
  <c r="G31" i="5"/>
  <c r="G24" i="5"/>
  <c r="F31" i="5"/>
  <c r="F16" i="5"/>
  <c r="E24" i="5"/>
  <c r="D31" i="5"/>
  <c r="D24" i="5"/>
  <c r="Q24" i="5"/>
  <c r="O24" i="5"/>
  <c r="N24" i="5"/>
  <c r="C31" i="5"/>
  <c r="T31" i="5"/>
  <c r="M24" i="5"/>
  <c r="D16" i="5"/>
  <c r="O5" i="2"/>
  <c r="Z5" i="5"/>
  <c r="AB30" i="5"/>
  <c r="AB25" i="5"/>
  <c r="AB23" i="5"/>
  <c r="AB22" i="5"/>
  <c r="AB19" i="5"/>
  <c r="AB14" i="5"/>
  <c r="AB11" i="5"/>
  <c r="AB6" i="5"/>
  <c r="AA28" i="5"/>
  <c r="AA25" i="5"/>
  <c r="AA22" i="5"/>
  <c r="AA17" i="5"/>
  <c r="AA14" i="5"/>
  <c r="AA13" i="5"/>
  <c r="AA9" i="5"/>
  <c r="AA6" i="5"/>
  <c r="AA5" i="5"/>
  <c r="Z28" i="5"/>
  <c r="Z27" i="5"/>
  <c r="Z22" i="5"/>
  <c r="Z19" i="5"/>
  <c r="Z15" i="5"/>
  <c r="Z14" i="5"/>
  <c r="Z11" i="5"/>
  <c r="Z7" i="5"/>
  <c r="Z6" i="5"/>
  <c r="X30" i="5"/>
  <c r="X28" i="5"/>
  <c r="X27" i="5"/>
  <c r="X26" i="5"/>
  <c r="X23" i="5"/>
  <c r="X20" i="5"/>
  <c r="X19" i="5"/>
  <c r="X18" i="5"/>
  <c r="X15" i="5"/>
  <c r="X12" i="5"/>
  <c r="X11" i="5"/>
  <c r="X7" i="5"/>
  <c r="X5" i="5"/>
  <c r="W30" i="5"/>
  <c r="W29" i="5"/>
  <c r="W28" i="5"/>
  <c r="W27" i="5"/>
  <c r="W26" i="5"/>
  <c r="W20" i="5"/>
  <c r="W18" i="5"/>
  <c r="W15" i="5"/>
  <c r="W13" i="5"/>
  <c r="W12" i="5"/>
  <c r="W10" i="5"/>
  <c r="W9" i="5"/>
  <c r="W5" i="5"/>
  <c r="V30" i="5"/>
  <c r="V29" i="5"/>
  <c r="V26" i="5"/>
  <c r="V23" i="5"/>
  <c r="V20" i="5"/>
  <c r="V19" i="5"/>
  <c r="V15" i="5"/>
  <c r="V12" i="5"/>
  <c r="V11" i="5"/>
  <c r="V10" i="5"/>
  <c r="V7" i="5"/>
  <c r="U30" i="5"/>
  <c r="U29" i="5"/>
  <c r="U28" i="5"/>
  <c r="U26" i="5"/>
  <c r="U25" i="5"/>
  <c r="U20" i="5"/>
  <c r="U18" i="5"/>
  <c r="U17" i="5"/>
  <c r="U13" i="5"/>
  <c r="U12" i="5"/>
  <c r="L30" i="5"/>
  <c r="L28" i="5"/>
  <c r="L26" i="5"/>
  <c r="L22" i="5"/>
  <c r="L11" i="5"/>
  <c r="L9" i="5"/>
  <c r="L7" i="5"/>
  <c r="L5" i="5"/>
  <c r="K11" i="5"/>
  <c r="J30" i="5"/>
  <c r="J29" i="5"/>
  <c r="J28" i="5"/>
  <c r="J27" i="5"/>
  <c r="J26" i="5"/>
  <c r="J25" i="5"/>
  <c r="J23" i="5"/>
  <c r="J20" i="5"/>
  <c r="J19" i="5"/>
  <c r="J18" i="5"/>
  <c r="J17" i="5"/>
  <c r="J15" i="5"/>
  <c r="J14" i="5"/>
  <c r="J13" i="5"/>
  <c r="J11" i="5"/>
  <c r="J10" i="5"/>
  <c r="J9" i="5"/>
  <c r="J7" i="5"/>
  <c r="J6" i="5"/>
  <c r="J5" i="5"/>
  <c r="I13" i="5"/>
  <c r="I5" i="5"/>
  <c r="H14" i="5"/>
  <c r="H6" i="5"/>
  <c r="G11" i="5"/>
  <c r="F26" i="5"/>
  <c r="F12" i="5"/>
  <c r="E32" i="5"/>
  <c r="E30" i="5"/>
  <c r="E29" i="5"/>
  <c r="E28" i="5"/>
  <c r="E27" i="5"/>
  <c r="E26" i="5"/>
  <c r="E25" i="5"/>
  <c r="E22" i="5"/>
  <c r="E20" i="5"/>
  <c r="E19" i="5"/>
  <c r="E18" i="5"/>
  <c r="E17" i="5"/>
  <c r="E14" i="5"/>
  <c r="E13" i="5"/>
  <c r="E12" i="5"/>
  <c r="E10" i="5"/>
  <c r="E9" i="5"/>
  <c r="E6" i="5"/>
  <c r="E5" i="5"/>
  <c r="D33" i="5"/>
  <c r="D32" i="5"/>
  <c r="D15" i="5"/>
  <c r="D14" i="5"/>
  <c r="D13" i="5"/>
  <c r="D12" i="5"/>
  <c r="D11" i="5"/>
  <c r="D9" i="5"/>
  <c r="D7" i="5"/>
  <c r="D5" i="5"/>
  <c r="C33" i="5"/>
  <c r="C29" i="5"/>
  <c r="C27" i="5"/>
  <c r="C25" i="5"/>
  <c r="C23" i="5"/>
  <c r="C19" i="5"/>
  <c r="C17" i="5"/>
  <c r="C15" i="5"/>
  <c r="C13" i="5"/>
  <c r="C9" i="5"/>
  <c r="C7" i="5"/>
  <c r="C5" i="5"/>
  <c r="U11" i="5"/>
  <c r="U10" i="5"/>
  <c r="U7" i="5"/>
  <c r="U6" i="5"/>
  <c r="T32" i="5"/>
  <c r="T10" i="5"/>
  <c r="S33" i="5"/>
  <c r="S32" i="5"/>
  <c r="S31" i="5"/>
  <c r="S30" i="5"/>
  <c r="S29" i="5"/>
  <c r="S28" i="5"/>
  <c r="S27" i="5"/>
  <c r="S26" i="5"/>
  <c r="S25" i="5"/>
  <c r="S23" i="5"/>
  <c r="S22" i="5"/>
  <c r="S20" i="5"/>
  <c r="S19" i="5"/>
  <c r="S18" i="5"/>
  <c r="S17" i="5"/>
  <c r="S16" i="5"/>
  <c r="S14" i="5"/>
  <c r="S13" i="5"/>
  <c r="S12" i="5"/>
  <c r="S11" i="5"/>
  <c r="S10" i="5"/>
  <c r="S9" i="5"/>
  <c r="S6" i="5"/>
  <c r="S5" i="5"/>
  <c r="R27" i="5"/>
  <c r="R26" i="5"/>
  <c r="R16" i="5"/>
  <c r="Q28" i="5"/>
  <c r="Q23" i="5"/>
  <c r="Q9" i="5"/>
  <c r="P33" i="5"/>
  <c r="P32" i="5"/>
  <c r="P31" i="5"/>
  <c r="P30" i="5"/>
  <c r="P28" i="5"/>
  <c r="P27" i="5"/>
  <c r="P26" i="5"/>
  <c r="P25" i="5"/>
  <c r="P23" i="5"/>
  <c r="P22" i="5"/>
  <c r="P20" i="5"/>
  <c r="P19" i="5"/>
  <c r="P18" i="5"/>
  <c r="P17" i="5"/>
  <c r="P16" i="5"/>
  <c r="P15" i="5"/>
  <c r="P14" i="5"/>
  <c r="P13" i="5"/>
  <c r="P12" i="5"/>
  <c r="P11" i="5"/>
  <c r="P9" i="5"/>
  <c r="P7" i="5"/>
  <c r="P6" i="5"/>
  <c r="P5" i="5"/>
  <c r="O30" i="5"/>
  <c r="O25" i="5"/>
  <c r="O17" i="5"/>
  <c r="O15" i="5"/>
  <c r="O7" i="5"/>
  <c r="N33" i="5"/>
  <c r="N32" i="5"/>
  <c r="N30" i="5"/>
  <c r="N29" i="5"/>
  <c r="N28" i="5"/>
  <c r="N27" i="5"/>
  <c r="N25" i="5"/>
  <c r="N23" i="5"/>
  <c r="N22" i="5"/>
  <c r="N20" i="5"/>
  <c r="N19" i="5"/>
  <c r="N17" i="5"/>
  <c r="N15" i="5"/>
  <c r="N14" i="5"/>
  <c r="N13" i="5"/>
  <c r="N12" i="5"/>
  <c r="N11" i="5"/>
  <c r="N10" i="5"/>
  <c r="N9" i="5"/>
  <c r="N7" i="5"/>
  <c r="N6" i="5"/>
  <c r="N5" i="5"/>
  <c r="M33" i="5"/>
  <c r="M32" i="5"/>
  <c r="M31" i="5"/>
  <c r="M30" i="5"/>
  <c r="M29" i="5"/>
  <c r="M28" i="5"/>
  <c r="M27" i="5"/>
  <c r="M26" i="5"/>
  <c r="M25" i="5"/>
  <c r="M23" i="5"/>
  <c r="M22" i="5"/>
  <c r="M20" i="5"/>
  <c r="M19" i="5"/>
  <c r="M18" i="5"/>
  <c r="M17" i="5"/>
  <c r="M16" i="5"/>
  <c r="M15" i="5"/>
  <c r="M14" i="5"/>
  <c r="M13" i="5"/>
  <c r="M12" i="5"/>
  <c r="M11" i="5"/>
  <c r="M10" i="5"/>
  <c r="M7" i="5"/>
  <c r="M6" i="5"/>
  <c r="L20" i="5"/>
  <c r="L18" i="5"/>
  <c r="L16" i="5"/>
  <c r="L14" i="5"/>
  <c r="C32" i="5"/>
  <c r="C30" i="5"/>
  <c r="C28" i="5"/>
  <c r="C26" i="5"/>
  <c r="C6" i="5"/>
  <c r="L13" i="5"/>
  <c r="W7" i="5"/>
  <c r="AB29" i="5"/>
  <c r="AB28" i="5"/>
  <c r="AB27" i="5"/>
  <c r="AB26" i="5"/>
  <c r="AB20" i="5"/>
  <c r="AB18" i="5"/>
  <c r="AB17" i="5"/>
  <c r="AB15" i="5"/>
  <c r="AB13" i="5"/>
  <c r="AB12" i="5"/>
  <c r="AB10" i="5"/>
  <c r="AB9" i="5"/>
  <c r="AB5" i="5"/>
  <c r="AA30" i="5"/>
  <c r="AA29" i="5"/>
  <c r="AA27" i="5"/>
  <c r="AA26" i="5"/>
  <c r="AA23" i="5"/>
  <c r="AA20" i="5"/>
  <c r="AA19" i="5"/>
  <c r="AA18" i="5"/>
  <c r="AA15" i="5"/>
  <c r="AA12" i="5"/>
  <c r="AA11" i="5"/>
  <c r="AA10" i="5"/>
  <c r="AA7" i="5"/>
  <c r="Z30" i="5"/>
  <c r="Z29" i="5"/>
  <c r="Z26" i="5"/>
  <c r="Z25" i="5"/>
  <c r="Z23" i="5"/>
  <c r="Z20" i="5"/>
  <c r="Z18" i="5"/>
  <c r="Z17" i="5"/>
  <c r="Z13" i="5"/>
  <c r="Z12" i="5"/>
  <c r="Z10" i="5"/>
  <c r="X29" i="5"/>
  <c r="X25" i="5"/>
  <c r="X22" i="5"/>
  <c r="X17" i="5"/>
  <c r="X14" i="5"/>
  <c r="X13" i="5"/>
  <c r="X10" i="5"/>
  <c r="X9" i="5"/>
  <c r="W25" i="5"/>
  <c r="W23" i="5"/>
  <c r="W22" i="5"/>
  <c r="W19" i="5"/>
  <c r="W17" i="5"/>
  <c r="W14" i="5"/>
  <c r="W11" i="5"/>
  <c r="W6" i="5"/>
  <c r="V28" i="5"/>
  <c r="V27" i="5"/>
  <c r="V25" i="5"/>
  <c r="V22" i="5"/>
  <c r="V18" i="5"/>
  <c r="V17" i="5"/>
  <c r="V14" i="5"/>
  <c r="V13" i="5"/>
  <c r="V9" i="5"/>
  <c r="V6" i="5"/>
  <c r="V5" i="5"/>
  <c r="U27" i="5"/>
  <c r="U23" i="5"/>
  <c r="U22" i="5"/>
  <c r="U19" i="5"/>
  <c r="U15" i="5"/>
  <c r="U14" i="5"/>
  <c r="Z9" i="5"/>
  <c r="AB7" i="5"/>
  <c r="L29" i="5"/>
  <c r="L27" i="5"/>
  <c r="L25" i="5"/>
  <c r="L23" i="5"/>
  <c r="L12" i="5"/>
  <c r="L10" i="5"/>
  <c r="L6" i="5"/>
  <c r="K30" i="5"/>
  <c r="K29" i="5"/>
  <c r="K28" i="5"/>
  <c r="K27" i="5"/>
  <c r="K26" i="5"/>
  <c r="K25" i="5"/>
  <c r="K23" i="5"/>
  <c r="K22" i="5"/>
  <c r="K20" i="5"/>
  <c r="K19" i="5"/>
  <c r="K18" i="5"/>
  <c r="K17" i="5"/>
  <c r="K15" i="5"/>
  <c r="K14" i="5"/>
  <c r="K13" i="5"/>
  <c r="K12" i="5"/>
  <c r="K10" i="5"/>
  <c r="K9" i="5"/>
  <c r="K7" i="5"/>
  <c r="K6" i="5"/>
  <c r="K5" i="5"/>
  <c r="J22" i="5"/>
  <c r="J12" i="5"/>
  <c r="I30" i="5"/>
  <c r="I29" i="5"/>
  <c r="I28" i="5"/>
  <c r="I27" i="5"/>
  <c r="I26" i="5"/>
  <c r="I25" i="5"/>
  <c r="I23" i="5"/>
  <c r="I22" i="5"/>
  <c r="I20" i="5"/>
  <c r="I19" i="5"/>
  <c r="I18" i="5"/>
  <c r="I17" i="5"/>
  <c r="I15" i="5"/>
  <c r="I14" i="5"/>
  <c r="I12" i="5"/>
  <c r="I11" i="5"/>
  <c r="I10" i="5"/>
  <c r="I9" i="5"/>
  <c r="I7" i="5"/>
  <c r="I6" i="5"/>
  <c r="H30" i="5"/>
  <c r="H29" i="5"/>
  <c r="H28" i="5"/>
  <c r="H27" i="5"/>
  <c r="H26" i="5"/>
  <c r="H25" i="5"/>
  <c r="H23" i="5"/>
  <c r="H22" i="5"/>
  <c r="H20" i="5"/>
  <c r="H19" i="5"/>
  <c r="H18" i="5"/>
  <c r="H17" i="5"/>
  <c r="H15" i="5"/>
  <c r="H13" i="5"/>
  <c r="H12" i="5"/>
  <c r="H11" i="5"/>
  <c r="H10" i="5"/>
  <c r="H9" i="5"/>
  <c r="H7" i="5"/>
  <c r="H5" i="5"/>
  <c r="G30" i="5"/>
  <c r="G29" i="5"/>
  <c r="G28" i="5"/>
  <c r="G27" i="5"/>
  <c r="G26" i="5"/>
  <c r="G25" i="5"/>
  <c r="G23" i="5"/>
  <c r="G22" i="5"/>
  <c r="G20" i="5"/>
  <c r="G19" i="5"/>
  <c r="G18" i="5"/>
  <c r="G17" i="5"/>
  <c r="G15" i="5"/>
  <c r="G14" i="5"/>
  <c r="G13" i="5"/>
  <c r="G12" i="5"/>
  <c r="G10" i="5"/>
  <c r="G9" i="5"/>
  <c r="G7" i="5"/>
  <c r="G6" i="5"/>
  <c r="G5" i="5"/>
  <c r="F30" i="5"/>
  <c r="F29" i="5"/>
  <c r="F28" i="5"/>
  <c r="F27" i="5"/>
  <c r="F25" i="5"/>
  <c r="F23" i="5"/>
  <c r="F22" i="5"/>
  <c r="F20" i="5"/>
  <c r="F19" i="5"/>
  <c r="F18" i="5"/>
  <c r="F17" i="5"/>
  <c r="F15" i="5"/>
  <c r="F14" i="5"/>
  <c r="F13" i="5"/>
  <c r="F11" i="5"/>
  <c r="F10" i="5"/>
  <c r="F9" i="5"/>
  <c r="F7" i="5"/>
  <c r="F6" i="5"/>
  <c r="F5" i="5"/>
  <c r="E23" i="5"/>
  <c r="E15" i="5"/>
  <c r="E11" i="5"/>
  <c r="E7" i="5"/>
  <c r="D30" i="5"/>
  <c r="D29" i="5"/>
  <c r="D28" i="5"/>
  <c r="D27" i="5"/>
  <c r="D26" i="5"/>
  <c r="D25" i="5"/>
  <c r="D23" i="5"/>
  <c r="D22" i="5"/>
  <c r="D20" i="5"/>
  <c r="D19" i="5"/>
  <c r="D18" i="5"/>
  <c r="D17" i="5"/>
  <c r="D10" i="5"/>
  <c r="D6" i="5"/>
  <c r="C11" i="5"/>
  <c r="X6" i="5"/>
  <c r="U9" i="5"/>
  <c r="U5" i="5"/>
  <c r="T33" i="5"/>
  <c r="T30" i="5"/>
  <c r="T29" i="5"/>
  <c r="T28" i="5"/>
  <c r="T27" i="5"/>
  <c r="T26" i="5"/>
  <c r="T25" i="5"/>
  <c r="T23" i="5"/>
  <c r="T22" i="5"/>
  <c r="T20" i="5"/>
  <c r="T19" i="5"/>
  <c r="T18" i="5"/>
  <c r="T17" i="5"/>
  <c r="T16" i="5"/>
  <c r="T15" i="5"/>
  <c r="T14" i="5"/>
  <c r="T13" i="5"/>
  <c r="T12" i="5"/>
  <c r="T11" i="5"/>
  <c r="T9" i="5"/>
  <c r="T7" i="5"/>
  <c r="T6" i="5"/>
  <c r="T5" i="5"/>
  <c r="S15" i="5"/>
  <c r="S7" i="5"/>
  <c r="R33" i="5"/>
  <c r="R32" i="5"/>
  <c r="R31" i="5"/>
  <c r="R30" i="5"/>
  <c r="R29" i="5"/>
  <c r="R28" i="5"/>
  <c r="R25" i="5"/>
  <c r="R23" i="5"/>
  <c r="R22" i="5"/>
  <c r="R20" i="5"/>
  <c r="R19" i="5"/>
  <c r="R18" i="5"/>
  <c r="R17" i="5"/>
  <c r="R15" i="5"/>
  <c r="R14" i="5"/>
  <c r="R13" i="5"/>
  <c r="R12" i="5"/>
  <c r="R11" i="5"/>
  <c r="R10" i="5"/>
  <c r="R9" i="5"/>
  <c r="R7" i="5"/>
  <c r="R6" i="5"/>
  <c r="R5" i="5"/>
  <c r="Q33" i="5"/>
  <c r="Q32" i="5"/>
  <c r="Q31" i="5"/>
  <c r="Q29" i="5"/>
  <c r="Q27" i="5"/>
  <c r="Q26" i="5"/>
  <c r="Q22" i="5"/>
  <c r="Q20" i="5"/>
  <c r="Q19" i="5"/>
  <c r="Q18" i="5"/>
  <c r="Q17" i="5"/>
  <c r="Q16" i="5"/>
  <c r="Q15" i="5"/>
  <c r="Q14" i="5"/>
  <c r="Q13" i="5"/>
  <c r="Q12" i="5"/>
  <c r="Q11" i="5"/>
  <c r="Q10" i="5"/>
  <c r="Q6" i="5"/>
  <c r="Q5" i="5"/>
  <c r="P29" i="5"/>
  <c r="P10" i="5"/>
  <c r="O31" i="5"/>
  <c r="O26" i="5"/>
  <c r="O22" i="5"/>
  <c r="O20" i="5"/>
  <c r="O19" i="5"/>
  <c r="O18" i="5"/>
  <c r="O16" i="5"/>
  <c r="O14" i="5"/>
  <c r="O12" i="5"/>
  <c r="O10" i="5"/>
  <c r="O9" i="5"/>
  <c r="O5" i="5"/>
  <c r="N18" i="5"/>
  <c r="N16" i="5"/>
  <c r="M5" i="2"/>
  <c r="AA17" i="2"/>
  <c r="AA15" i="2"/>
  <c r="AA7" i="2"/>
  <c r="Z9" i="2"/>
  <c r="X23" i="2"/>
  <c r="X15" i="2"/>
  <c r="X7" i="2"/>
  <c r="V19" i="2"/>
  <c r="U27" i="2"/>
  <c r="U13" i="2"/>
  <c r="T23" i="2"/>
  <c r="T15" i="2"/>
  <c r="T13" i="2"/>
  <c r="T11" i="2"/>
  <c r="S29" i="2"/>
  <c r="S19" i="2"/>
  <c r="S15" i="2"/>
  <c r="S11" i="2"/>
  <c r="S9" i="2"/>
  <c r="S7" i="2"/>
  <c r="R17" i="2"/>
  <c r="T29" i="2"/>
  <c r="S25" i="2"/>
  <c r="M13" i="2"/>
  <c r="K13" i="2"/>
  <c r="J25" i="2"/>
  <c r="F17" i="2"/>
  <c r="G30" i="2"/>
  <c r="Z28" i="2"/>
  <c r="K26" i="2"/>
  <c r="K5" i="2"/>
  <c r="L7" i="3"/>
  <c r="L15" i="3"/>
  <c r="L23" i="3"/>
  <c r="L31" i="3"/>
  <c r="L11" i="3"/>
  <c r="L19" i="3"/>
  <c r="L27" i="3"/>
  <c r="L32" i="3"/>
  <c r="L28" i="3"/>
  <c r="L24" i="3"/>
  <c r="L20" i="3"/>
  <c r="L16" i="3"/>
  <c r="L12" i="3"/>
  <c r="L8" i="3"/>
  <c r="L5" i="3"/>
  <c r="L17" i="3"/>
  <c r="L9" i="3"/>
  <c r="L33" i="3"/>
  <c r="L25" i="3"/>
  <c r="L30" i="3"/>
  <c r="L26" i="3"/>
  <c r="L22" i="3"/>
  <c r="L18" i="3"/>
  <c r="L14" i="3"/>
  <c r="L10" i="3"/>
  <c r="L6" i="3"/>
  <c r="L13" i="3"/>
  <c r="L29" i="3"/>
  <c r="L21" i="3"/>
  <c r="G33" i="2"/>
  <c r="H33" i="2"/>
  <c r="N33" i="2"/>
  <c r="P33" i="2"/>
  <c r="R33" i="2"/>
  <c r="T33" i="2"/>
  <c r="V33" i="2"/>
  <c r="X33" i="2"/>
  <c r="AA33" i="2"/>
  <c r="P31" i="2"/>
  <c r="O31" i="2"/>
  <c r="L29" i="2"/>
  <c r="P29" i="2"/>
  <c r="O27" i="2"/>
  <c r="AA27" i="2"/>
  <c r="I25" i="2"/>
  <c r="M25" i="2"/>
  <c r="N25" i="2"/>
  <c r="F21" i="2"/>
  <c r="M21" i="2"/>
  <c r="N21" i="2"/>
  <c r="P21" i="2"/>
  <c r="K19" i="2"/>
  <c r="L19" i="2"/>
  <c r="Z19" i="2"/>
  <c r="I17" i="2"/>
  <c r="L17" i="2"/>
  <c r="N17" i="2"/>
  <c r="P17" i="2"/>
  <c r="Q17" i="2"/>
  <c r="S17" i="2"/>
  <c r="AB17" i="2"/>
  <c r="F15" i="2"/>
  <c r="H15" i="2"/>
  <c r="K15" i="2"/>
  <c r="M15" i="2"/>
  <c r="N15" i="2"/>
  <c r="I13" i="2"/>
  <c r="J13" i="2"/>
  <c r="N13" i="2"/>
  <c r="Q13" i="2"/>
  <c r="F11" i="2"/>
  <c r="H11" i="2"/>
  <c r="K11" i="2"/>
  <c r="M11" i="2"/>
  <c r="N11" i="2"/>
  <c r="Q11" i="2"/>
  <c r="R11" i="2"/>
  <c r="D9" i="2"/>
  <c r="I9" i="2"/>
  <c r="J9" i="2"/>
  <c r="N9" i="2"/>
  <c r="Q9" i="2"/>
  <c r="H7" i="2"/>
  <c r="K7" i="2"/>
  <c r="M7" i="2"/>
  <c r="N7" i="2"/>
  <c r="Q7" i="2"/>
  <c r="R7" i="2"/>
  <c r="AB29" i="2"/>
  <c r="AB19" i="2"/>
  <c r="AB15" i="2"/>
  <c r="AB9" i="2"/>
  <c r="AA19" i="2"/>
  <c r="AA13" i="2"/>
  <c r="AA9" i="2"/>
  <c r="Z31" i="2"/>
  <c r="Z11" i="2"/>
  <c r="Z7" i="2"/>
  <c r="X25" i="2"/>
  <c r="X19" i="2"/>
  <c r="X17" i="2"/>
  <c r="X13" i="2"/>
  <c r="X9" i="2"/>
  <c r="W31" i="2"/>
  <c r="V21" i="2"/>
  <c r="V17" i="2"/>
  <c r="V15" i="2"/>
  <c r="V13" i="2"/>
  <c r="V11" i="2"/>
  <c r="V9" i="2"/>
  <c r="U31" i="2"/>
  <c r="U21" i="2"/>
  <c r="U15" i="2"/>
  <c r="U11" i="2"/>
  <c r="U7" i="2"/>
  <c r="T21" i="2"/>
  <c r="T17" i="2"/>
  <c r="T9" i="2"/>
  <c r="S31" i="2"/>
  <c r="R25" i="2"/>
  <c r="R19" i="2"/>
  <c r="R15" i="2"/>
  <c r="R9" i="2"/>
  <c r="AB25" i="2"/>
  <c r="AA31" i="2"/>
  <c r="Z15" i="2"/>
  <c r="V31" i="2"/>
  <c r="S5" i="2"/>
  <c r="Q31" i="2"/>
  <c r="Q25" i="2"/>
  <c r="Q19" i="2"/>
  <c r="P19" i="2"/>
  <c r="N31" i="2"/>
  <c r="N27" i="2"/>
  <c r="N19" i="2"/>
  <c r="M31" i="2"/>
  <c r="M17" i="2"/>
  <c r="L33" i="2"/>
  <c r="K17" i="2"/>
  <c r="K9" i="2"/>
  <c r="J11" i="2"/>
  <c r="I19" i="2"/>
  <c r="I11" i="2"/>
  <c r="H9" i="2"/>
  <c r="G27" i="2"/>
  <c r="G19" i="2"/>
  <c r="F31" i="2"/>
  <c r="F25" i="2"/>
  <c r="F13" i="2"/>
  <c r="M28" i="2"/>
  <c r="L26" i="2"/>
  <c r="K24" i="2"/>
  <c r="I20" i="2"/>
  <c r="H22" i="2"/>
  <c r="C21" i="3"/>
  <c r="C32" i="3"/>
  <c r="C26" i="3"/>
  <c r="C15" i="3"/>
  <c r="C7" i="3"/>
  <c r="C33" i="3"/>
  <c r="C29" i="3"/>
  <c r="C25" i="3"/>
  <c r="C20" i="3"/>
  <c r="C16" i="3"/>
  <c r="C12" i="3"/>
  <c r="C8" i="3"/>
  <c r="C30" i="3"/>
  <c r="C19" i="3"/>
  <c r="C13" i="3"/>
  <c r="C28" i="3"/>
  <c r="C22" i="3"/>
  <c r="C11" i="3"/>
  <c r="C31" i="3"/>
  <c r="C27" i="3"/>
  <c r="C23" i="3"/>
  <c r="C18" i="3"/>
  <c r="C14" i="3"/>
  <c r="C10" i="3"/>
  <c r="C6" i="3"/>
  <c r="C24" i="3"/>
  <c r="C17" i="3"/>
  <c r="C9" i="3"/>
  <c r="O32" i="2"/>
  <c r="G32" i="2"/>
  <c r="D32" i="2"/>
  <c r="E32" i="2"/>
  <c r="F32" i="2"/>
  <c r="H32" i="2"/>
  <c r="V18" i="2"/>
  <c r="E18" i="2"/>
  <c r="G18" i="2"/>
  <c r="I18" i="2"/>
  <c r="K18" i="2"/>
  <c r="X16" i="2"/>
  <c r="E16" i="2"/>
  <c r="F16" i="2"/>
  <c r="I16" i="2"/>
  <c r="K16" i="2"/>
  <c r="AA14" i="2"/>
  <c r="C14" i="2"/>
  <c r="E14" i="2"/>
  <c r="F14" i="2"/>
  <c r="H14" i="2"/>
  <c r="I14" i="2"/>
  <c r="K14" i="2"/>
  <c r="E12" i="2"/>
  <c r="F12" i="2"/>
  <c r="H12" i="2"/>
  <c r="I12" i="2"/>
  <c r="J12" i="2"/>
  <c r="K12" i="2"/>
  <c r="T10" i="2"/>
  <c r="E10" i="2"/>
  <c r="F10" i="2"/>
  <c r="H10" i="2"/>
  <c r="I10" i="2"/>
  <c r="J10" i="2"/>
  <c r="K10" i="2"/>
  <c r="F8" i="2"/>
  <c r="E8" i="2"/>
  <c r="H8" i="2"/>
  <c r="I8" i="2"/>
  <c r="J8" i="2"/>
  <c r="K8" i="2"/>
  <c r="E6" i="2"/>
  <c r="H6" i="2"/>
  <c r="I6" i="2"/>
  <c r="J6" i="2"/>
  <c r="K6" i="2"/>
  <c r="AB16" i="2"/>
  <c r="AB14" i="2"/>
  <c r="AB10" i="2"/>
  <c r="AB8" i="2"/>
  <c r="AB6" i="2"/>
  <c r="AA12" i="2"/>
  <c r="AA10" i="2"/>
  <c r="AA8" i="2"/>
  <c r="AA6" i="2"/>
  <c r="Z14" i="2"/>
  <c r="Z12" i="2"/>
  <c r="Z10" i="2"/>
  <c r="Z8" i="2"/>
  <c r="Z6" i="2"/>
  <c r="X14" i="2"/>
  <c r="X12" i="2"/>
  <c r="X10" i="2"/>
  <c r="X8" i="2"/>
  <c r="W18" i="2"/>
  <c r="V32" i="2"/>
  <c r="V6" i="2"/>
  <c r="U18" i="2"/>
  <c r="U16" i="2"/>
  <c r="U14" i="2"/>
  <c r="U12" i="2"/>
  <c r="U10" i="2"/>
  <c r="U8" i="2"/>
  <c r="U6" i="2"/>
  <c r="T18" i="2"/>
  <c r="T8" i="2"/>
  <c r="T6" i="2"/>
  <c r="S16" i="2"/>
  <c r="S14" i="2"/>
  <c r="R32" i="2"/>
  <c r="R16" i="2"/>
  <c r="R10" i="2"/>
  <c r="R8" i="2"/>
  <c r="AA18" i="2"/>
  <c r="V8" i="2"/>
  <c r="R14" i="2"/>
  <c r="Q32" i="2"/>
  <c r="Q18" i="2"/>
  <c r="Q16" i="2"/>
  <c r="P18" i="2"/>
  <c r="O18" i="2"/>
  <c r="N32" i="2"/>
  <c r="M32" i="2"/>
  <c r="M18" i="2"/>
  <c r="M16" i="2"/>
  <c r="M14" i="2"/>
  <c r="M12" i="2"/>
  <c r="M10" i="2"/>
  <c r="L32" i="2"/>
  <c r="L14" i="2"/>
  <c r="L10" i="2"/>
  <c r="L6" i="2"/>
  <c r="J32" i="2"/>
  <c r="J18" i="2"/>
  <c r="I32" i="2"/>
  <c r="H18" i="2"/>
  <c r="G16" i="2"/>
  <c r="G12" i="2"/>
  <c r="G8" i="2"/>
  <c r="K33" i="2"/>
  <c r="Q33" i="2"/>
  <c r="E33" i="2"/>
  <c r="J33" i="2"/>
  <c r="D31" i="2"/>
  <c r="L31" i="2"/>
  <c r="C31" i="2"/>
  <c r="E31" i="2"/>
  <c r="G31" i="2"/>
  <c r="I31" i="2"/>
  <c r="J31" i="2"/>
  <c r="K31" i="2"/>
  <c r="I27" i="2"/>
  <c r="J27" i="2"/>
  <c r="W25" i="2"/>
  <c r="H25" i="2"/>
  <c r="F23" i="2"/>
  <c r="J23" i="2"/>
  <c r="U19" i="2"/>
  <c r="F19" i="2"/>
  <c r="H19" i="2"/>
  <c r="J19" i="2"/>
  <c r="W17" i="2"/>
  <c r="E17" i="2"/>
  <c r="H17" i="2"/>
  <c r="J17" i="2"/>
  <c r="C15" i="2"/>
  <c r="E15" i="2"/>
  <c r="G15" i="2"/>
  <c r="J15" i="2"/>
  <c r="L15" i="2"/>
  <c r="C13" i="2"/>
  <c r="D13" i="2"/>
  <c r="E13" i="2"/>
  <c r="G13" i="2"/>
  <c r="L13" i="2"/>
  <c r="D11" i="2"/>
  <c r="E11" i="2"/>
  <c r="G11" i="2"/>
  <c r="L11" i="2"/>
  <c r="M9" i="2"/>
  <c r="E9" i="2"/>
  <c r="G9" i="2"/>
  <c r="L9" i="2"/>
  <c r="C7" i="2"/>
  <c r="E7" i="2"/>
  <c r="F7" i="2"/>
  <c r="G7" i="2"/>
  <c r="L7" i="2"/>
  <c r="D17" i="2"/>
  <c r="C11" i="2"/>
  <c r="C6" i="2"/>
  <c r="M33" i="2"/>
  <c r="F18" i="2"/>
  <c r="G5" i="2"/>
  <c r="AB22" i="2"/>
  <c r="AA26" i="2"/>
  <c r="X28" i="2"/>
  <c r="W24" i="2"/>
  <c r="V30" i="2"/>
  <c r="V24" i="2"/>
  <c r="U24" i="2"/>
  <c r="T30" i="2"/>
  <c r="S24" i="2"/>
  <c r="R20" i="2"/>
  <c r="W26" i="2"/>
  <c r="V22" i="2"/>
  <c r="U5" i="2"/>
  <c r="S30" i="2"/>
  <c r="Q20" i="2"/>
  <c r="Q5" i="2"/>
  <c r="P26" i="2"/>
  <c r="O22" i="2"/>
  <c r="L24" i="2"/>
  <c r="K22" i="2"/>
  <c r="H30" i="2"/>
  <c r="H20" i="2"/>
  <c r="G24" i="2"/>
  <c r="G20" i="2"/>
  <c r="D19" i="2"/>
  <c r="D15" i="2"/>
  <c r="D7" i="2"/>
  <c r="C17" i="2"/>
  <c r="C18" i="2"/>
  <c r="C10" i="2"/>
  <c r="C32" i="2"/>
  <c r="Q15" i="2"/>
  <c r="N18" i="2"/>
  <c r="H16" i="2"/>
  <c r="E19" i="2"/>
  <c r="T5" i="2"/>
  <c r="AA5" i="2"/>
  <c r="V5" i="2"/>
  <c r="Z30" i="2"/>
  <c r="U30" i="2"/>
  <c r="R29" i="2"/>
  <c r="AA29" i="2"/>
  <c r="V29" i="2"/>
  <c r="S28" i="2"/>
  <c r="AB28" i="2"/>
  <c r="W28" i="2"/>
  <c r="T27" i="2"/>
  <c r="X27" i="2"/>
  <c r="U26" i="2"/>
  <c r="Z26" i="2"/>
  <c r="Z23" i="2"/>
  <c r="R22" i="2"/>
  <c r="AA22" i="2"/>
  <c r="AB21" i="2"/>
  <c r="S21" i="2"/>
  <c r="D29" i="2"/>
  <c r="D26" i="2"/>
  <c r="D24" i="2"/>
  <c r="D22" i="2"/>
  <c r="C27" i="2"/>
  <c r="C23" i="2"/>
  <c r="C26" i="2"/>
  <c r="C22" i="2"/>
  <c r="Q26" i="2"/>
  <c r="P24" i="2"/>
  <c r="P5" i="2"/>
  <c r="O25" i="2"/>
  <c r="M26" i="2"/>
  <c r="L20" i="2"/>
  <c r="K28" i="2"/>
  <c r="J22" i="2"/>
  <c r="J5" i="2"/>
  <c r="I30" i="2"/>
  <c r="H27" i="2"/>
  <c r="G25" i="2"/>
  <c r="F29" i="2"/>
  <c r="D20" i="2"/>
  <c r="X20" i="2"/>
  <c r="AB27" i="2"/>
  <c r="AB23" i="2"/>
  <c r="AB20" i="2"/>
  <c r="AA28" i="2"/>
  <c r="AA25" i="2"/>
  <c r="AA23" i="2"/>
  <c r="AA20" i="2"/>
  <c r="Z29" i="2"/>
  <c r="Z25" i="2"/>
  <c r="Z22" i="2"/>
  <c r="Z20" i="2"/>
  <c r="X30" i="2"/>
  <c r="X26" i="2"/>
  <c r="X22" i="2"/>
  <c r="X21" i="2"/>
  <c r="W27" i="2"/>
  <c r="W23" i="2"/>
  <c r="W20" i="2"/>
  <c r="V28" i="2"/>
  <c r="V25" i="2"/>
  <c r="V23" i="2"/>
  <c r="V20" i="2"/>
  <c r="U29" i="2"/>
  <c r="U25" i="2"/>
  <c r="U22" i="2"/>
  <c r="U20" i="2"/>
  <c r="T28" i="2"/>
  <c r="T25" i="2"/>
  <c r="T22" i="2"/>
  <c r="S27" i="2"/>
  <c r="S23" i="2"/>
  <c r="S20" i="2"/>
  <c r="R30" i="2"/>
  <c r="R26" i="2"/>
  <c r="R24" i="2"/>
  <c r="R21" i="2"/>
  <c r="AB26" i="2"/>
  <c r="AB5" i="2"/>
  <c r="Z5" i="2"/>
  <c r="X29" i="2"/>
  <c r="W30" i="2"/>
  <c r="W21" i="2"/>
  <c r="V27" i="2"/>
  <c r="U23" i="2"/>
  <c r="T24" i="2"/>
  <c r="S26" i="2"/>
  <c r="R27" i="2"/>
  <c r="Q29" i="2"/>
  <c r="Q27" i="2"/>
  <c r="Q24" i="2"/>
  <c r="Q21" i="2"/>
  <c r="P30" i="2"/>
  <c r="P28" i="2"/>
  <c r="P25" i="2"/>
  <c r="P22" i="2"/>
  <c r="P20" i="2"/>
  <c r="O29" i="2"/>
  <c r="O26" i="2"/>
  <c r="O23" i="2"/>
  <c r="O21" i="2"/>
  <c r="N28" i="2"/>
  <c r="N26" i="2"/>
  <c r="N24" i="2"/>
  <c r="N22" i="2"/>
  <c r="N20" i="2"/>
  <c r="M29" i="2"/>
  <c r="M27" i="2"/>
  <c r="M24" i="2"/>
  <c r="M22" i="2"/>
  <c r="M20" i="2"/>
  <c r="L30" i="2"/>
  <c r="L28" i="2"/>
  <c r="L25" i="2"/>
  <c r="L23" i="2"/>
  <c r="L21" i="2"/>
  <c r="K30" i="2"/>
  <c r="K27" i="2"/>
  <c r="K25" i="2"/>
  <c r="K23" i="2"/>
  <c r="K20" i="2"/>
  <c r="J28" i="2"/>
  <c r="J26" i="2"/>
  <c r="J24" i="2"/>
  <c r="J21" i="2"/>
  <c r="I28" i="2"/>
  <c r="I26" i="2"/>
  <c r="I24" i="2"/>
  <c r="I21" i="2"/>
  <c r="I5" i="2"/>
  <c r="H29" i="2"/>
  <c r="H26" i="2"/>
  <c r="H23" i="2"/>
  <c r="H21" i="2"/>
  <c r="G29" i="2"/>
  <c r="G26" i="2"/>
  <c r="G23" i="2"/>
  <c r="G21" i="2"/>
  <c r="F30" i="2"/>
  <c r="F27" i="2"/>
  <c r="F24" i="2"/>
  <c r="F22" i="2"/>
  <c r="F20" i="2"/>
  <c r="S33" i="2"/>
  <c r="W33" i="2"/>
  <c r="AB33" i="2"/>
  <c r="U33" i="2"/>
  <c r="Z33" i="2"/>
  <c r="W32" i="2"/>
  <c r="S32" i="2"/>
  <c r="AB32" i="2"/>
  <c r="X31" i="2"/>
  <c r="T31" i="2"/>
  <c r="E29" i="2"/>
  <c r="E28" i="2"/>
  <c r="E27" i="2"/>
  <c r="E26" i="2"/>
  <c r="E25" i="2"/>
  <c r="E24" i="2"/>
  <c r="E23" i="2"/>
  <c r="E22" i="2"/>
  <c r="E21" i="2"/>
  <c r="E20" i="2"/>
  <c r="S13" i="2"/>
  <c r="AB11" i="2"/>
  <c r="D33" i="2"/>
  <c r="D30" i="2"/>
  <c r="D28" i="2"/>
  <c r="D25" i="2"/>
  <c r="D23" i="2"/>
  <c r="D21" i="2"/>
  <c r="D18" i="2"/>
  <c r="D16" i="2"/>
  <c r="D14" i="2"/>
  <c r="D12" i="2"/>
  <c r="D10" i="2"/>
  <c r="D8" i="2"/>
  <c r="D6" i="2"/>
  <c r="C33" i="2"/>
  <c r="C29" i="2"/>
  <c r="C25" i="2"/>
  <c r="C19" i="2"/>
  <c r="C9" i="2"/>
  <c r="C30" i="2"/>
  <c r="C24" i="2"/>
  <c r="C20" i="2"/>
  <c r="C16" i="2"/>
  <c r="C12" i="2"/>
  <c r="C8" i="2"/>
  <c r="C28" i="2"/>
  <c r="R5" i="2"/>
  <c r="Q30" i="2"/>
  <c r="Q23" i="2"/>
  <c r="P27" i="2"/>
  <c r="P16" i="2"/>
  <c r="O33" i="2"/>
  <c r="O28" i="2"/>
  <c r="O17" i="2"/>
  <c r="N29" i="2"/>
  <c r="N5" i="2"/>
  <c r="M30" i="2"/>
  <c r="M19" i="2"/>
  <c r="L27" i="2"/>
  <c r="L5" i="2"/>
  <c r="K32" i="2"/>
  <c r="K21" i="2"/>
  <c r="J29" i="2"/>
  <c r="J14" i="2"/>
  <c r="I33" i="2"/>
  <c r="I23" i="2"/>
  <c r="H31" i="2"/>
  <c r="H24" i="2"/>
  <c r="H5" i="2"/>
  <c r="G28" i="2"/>
  <c r="G17" i="2"/>
  <c r="F33" i="2"/>
  <c r="F26" i="2"/>
  <c r="E30" i="2"/>
  <c r="D27" i="2"/>
  <c r="C21" i="2"/>
  <c r="E43" i="1" l="1"/>
  <c r="I43" i="1"/>
  <c r="J43" i="1"/>
  <c r="D43" i="1"/>
  <c r="F43" i="1"/>
  <c r="K43" i="1"/>
  <c r="L43" i="1"/>
  <c r="H43" i="1"/>
  <c r="C43" i="1"/>
  <c r="Y21" i="5"/>
  <c r="V23" i="12"/>
  <c r="L21" i="6"/>
  <c r="L32" i="6"/>
  <c r="L31" i="6"/>
  <c r="L28" i="6"/>
  <c r="L27" i="6"/>
  <c r="L24" i="6"/>
  <c r="L23" i="6"/>
  <c r="L20" i="6"/>
  <c r="L19" i="6"/>
  <c r="L16" i="6"/>
  <c r="L15" i="6"/>
  <c r="L12" i="6"/>
  <c r="L11" i="6"/>
  <c r="L8" i="6"/>
  <c r="L7" i="6"/>
  <c r="L6" i="6"/>
  <c r="L10" i="6"/>
  <c r="L25" i="6"/>
  <c r="L29" i="6"/>
  <c r="L33" i="6"/>
  <c r="L14" i="6"/>
  <c r="L18" i="6"/>
  <c r="L5" i="6"/>
  <c r="L9" i="6"/>
  <c r="L22" i="6"/>
  <c r="L26" i="6"/>
  <c r="L30" i="6"/>
  <c r="L17" i="6"/>
  <c r="L13" i="6"/>
  <c r="L21" i="5" l="1"/>
  <c r="O21" i="5"/>
  <c r="Q21" i="5"/>
  <c r="R21" i="5"/>
  <c r="T21" i="5"/>
  <c r="D21" i="5"/>
  <c r="F21" i="5"/>
  <c r="G21" i="5"/>
  <c r="H21" i="5"/>
  <c r="I21" i="5"/>
  <c r="V21" i="5"/>
  <c r="X21" i="5"/>
  <c r="Z21" i="5"/>
  <c r="AB21" i="5"/>
  <c r="M21" i="5"/>
  <c r="N21" i="5"/>
  <c r="P21" i="5"/>
  <c r="S21" i="5"/>
  <c r="C21" i="5"/>
  <c r="E21" i="5"/>
  <c r="J21" i="5"/>
  <c r="K21" i="5"/>
  <c r="U21" i="5"/>
  <c r="W21" i="5"/>
  <c r="AA21" i="5"/>
  <c r="E42" i="4"/>
  <c r="C42" i="4"/>
  <c r="H42" i="4"/>
</calcChain>
</file>

<file path=xl/sharedStrings.xml><?xml version="1.0" encoding="utf-8"?>
<sst xmlns="http://schemas.openxmlformats.org/spreadsheetml/2006/main" count="1707" uniqueCount="519">
  <si>
    <t>№</t>
  </si>
  <si>
    <t>ОБЩО:</t>
  </si>
  <si>
    <t>А.</t>
  </si>
  <si>
    <t xml:space="preserve"> -</t>
  </si>
  <si>
    <t>І.</t>
  </si>
  <si>
    <t>ІІ.</t>
  </si>
  <si>
    <t>1.</t>
  </si>
  <si>
    <t>2.</t>
  </si>
  <si>
    <t>3.</t>
  </si>
  <si>
    <t>4.</t>
  </si>
  <si>
    <t>ІІІ.</t>
  </si>
  <si>
    <t>5.</t>
  </si>
  <si>
    <t>6.</t>
  </si>
  <si>
    <t>7.</t>
  </si>
  <si>
    <t>ІV.</t>
  </si>
  <si>
    <t xml:space="preserve"> </t>
  </si>
  <si>
    <t>V.</t>
  </si>
  <si>
    <t>VІ.</t>
  </si>
  <si>
    <t>VІІ.</t>
  </si>
  <si>
    <t>(а)</t>
  </si>
  <si>
    <t>(б)</t>
  </si>
  <si>
    <t>8.</t>
  </si>
  <si>
    <t>9.</t>
  </si>
  <si>
    <t>I.</t>
  </si>
  <si>
    <t>(в)</t>
  </si>
  <si>
    <t>(г)</t>
  </si>
  <si>
    <t>(аа)</t>
  </si>
  <si>
    <t>(аб)</t>
  </si>
  <si>
    <t>10.</t>
  </si>
  <si>
    <t>ІII.</t>
  </si>
  <si>
    <t>11.</t>
  </si>
  <si>
    <t>12.</t>
  </si>
  <si>
    <t>9</t>
  </si>
  <si>
    <t>ІІІ</t>
  </si>
  <si>
    <t>Дата:</t>
  </si>
  <si>
    <t>Изготвил:</t>
  </si>
  <si>
    <t>total</t>
  </si>
  <si>
    <t>inward reinsurance</t>
  </si>
  <si>
    <t>TOTAL</t>
  </si>
  <si>
    <t>Accident</t>
  </si>
  <si>
    <r>
      <t xml:space="preserve">   incl. C</t>
    </r>
    <r>
      <rPr>
        <sz val="11"/>
        <rFont val="Times New Roman"/>
        <family val="1"/>
        <charset val="204"/>
      </rPr>
      <t>ompulsory accident insurance of passengers in public transport vehicles</t>
    </r>
  </si>
  <si>
    <t>Sickness</t>
  </si>
  <si>
    <t>Land vehicles (other than railway rolling stock)</t>
  </si>
  <si>
    <t xml:space="preserve">Railway rolling stock </t>
  </si>
  <si>
    <t xml:space="preserve">Aircraft </t>
  </si>
  <si>
    <t xml:space="preserve">Ships </t>
  </si>
  <si>
    <t xml:space="preserve">Goods in transit </t>
  </si>
  <si>
    <t>Fire and natural forces</t>
  </si>
  <si>
    <t xml:space="preserve">   incl. Industrial fire</t>
  </si>
  <si>
    <t xml:space="preserve">   incl. Fire and other hazards</t>
  </si>
  <si>
    <t xml:space="preserve">   incl. Technical insurances</t>
  </si>
  <si>
    <t xml:space="preserve">   incl. Agricultural insurances</t>
  </si>
  <si>
    <t xml:space="preserve">Other damage to property </t>
  </si>
  <si>
    <t xml:space="preserve">   incl. Theft, robbery, vandalism insurance </t>
  </si>
  <si>
    <t xml:space="preserve">   incl. Animal insurances</t>
  </si>
  <si>
    <t xml:space="preserve">Motor vehicle liability </t>
  </si>
  <si>
    <t xml:space="preserve">   incl. Motor third party liability</t>
  </si>
  <si>
    <t xml:space="preserve">   incl. Green card insurance</t>
  </si>
  <si>
    <t xml:space="preserve">   incl. Frontier insurance</t>
  </si>
  <si>
    <t xml:space="preserve">   incl. Carrier's liability insurance</t>
  </si>
  <si>
    <t xml:space="preserve">Aircraft liability </t>
  </si>
  <si>
    <t xml:space="preserve">Liability for ships </t>
  </si>
  <si>
    <t>General liability</t>
  </si>
  <si>
    <t xml:space="preserve">Credit </t>
  </si>
  <si>
    <t>Suretyship</t>
  </si>
  <si>
    <t>Miscellaneous financial loss</t>
  </si>
  <si>
    <t>Legal expenses</t>
  </si>
  <si>
    <t>Travel assistance</t>
  </si>
  <si>
    <t>MARKET SHARE BASED ON GROSS PREMIUMS:</t>
  </si>
  <si>
    <t>LEV INS</t>
  </si>
  <si>
    <t>BULSTRAD Vienna Insurance Group</t>
  </si>
  <si>
    <t xml:space="preserve">ARMEEC </t>
  </si>
  <si>
    <t>DZI - General insurance</t>
  </si>
  <si>
    <t>Euroins</t>
  </si>
  <si>
    <t xml:space="preserve">Allianz Bulgaria </t>
  </si>
  <si>
    <t>BUL INS</t>
  </si>
  <si>
    <t xml:space="preserve">Generali Insurance </t>
  </si>
  <si>
    <t>OZK Insurance</t>
  </si>
  <si>
    <t xml:space="preserve">UNIQA Insurance </t>
  </si>
  <si>
    <t>DallBogg: Zhivot I zdrave</t>
  </si>
  <si>
    <t>Energia</t>
  </si>
  <si>
    <t>Asset Insurance</t>
  </si>
  <si>
    <t>ZAD Bulgaria</t>
  </si>
  <si>
    <t>Groupama Insurance</t>
  </si>
  <si>
    <t>OZOF DOVERIE</t>
  </si>
  <si>
    <t>Medico - 21</t>
  </si>
  <si>
    <t>Bulgarian Export Insurance Agency</t>
  </si>
  <si>
    <t>Saglasie</t>
  </si>
  <si>
    <t>EIG Re</t>
  </si>
  <si>
    <t>FI Health Insurance</t>
  </si>
  <si>
    <t>Nova Ins</t>
  </si>
  <si>
    <t>OZOK INS</t>
  </si>
  <si>
    <t>Evropejska Zdravnoosiguritelna kasa</t>
  </si>
  <si>
    <t xml:space="preserve">Euroamerican             </t>
  </si>
  <si>
    <t>Zdravnoosiguritelen Institute</t>
  </si>
  <si>
    <t>CLASSES OF INSURANCE</t>
  </si>
  <si>
    <t xml:space="preserve">   incl. Compulsory accident insurance of passengers in public transport vehicles</t>
  </si>
  <si>
    <t>GROSS LOSS RATIO</t>
  </si>
  <si>
    <t>GROSS EXPENSE RATIO</t>
  </si>
  <si>
    <t>GROSS COMBINED RATIO</t>
  </si>
  <si>
    <r>
      <t>MAJOR INDICATORS BY CLASSES OF INSURANCE FOR 2017  - NON-LIFE INSURANCE</t>
    </r>
    <r>
      <rPr>
        <b/>
        <vertAlign val="superscript"/>
        <sz val="10"/>
        <rFont val="Times New Roman"/>
        <family val="1"/>
        <charset val="204"/>
      </rPr>
      <t>1</t>
    </r>
  </si>
  <si>
    <r>
      <t>INCOME STATEMENT OF NON-LIFE INSURERS AS AT 31.12.2017</t>
    </r>
    <r>
      <rPr>
        <b/>
        <vertAlign val="superscript"/>
        <sz val="10"/>
        <rFont val="Times New Roman"/>
        <family val="1"/>
        <charset val="204"/>
      </rPr>
      <t>1</t>
    </r>
  </si>
  <si>
    <t>(THOUS. BGN)</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</si>
  <si>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</si>
  <si>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</si>
  <si>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</si>
  <si>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</si>
  <si>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ceded premiums to reinsurers</t>
  </si>
  <si>
    <t>change in the gross amount of unearned premium reserve (+/-)</t>
  </si>
  <si>
    <t>incl. additional amount for unexpired risks</t>
  </si>
  <si>
    <t>change in the reinsurers`share in unearned premium reserve  (+/-)</t>
  </si>
  <si>
    <t>Total for 1 (а-b+c-d)</t>
  </si>
  <si>
    <t>Allocated investment return transferred from the non-technical account (item ІІІ b)</t>
  </si>
  <si>
    <t>Other technical income, net of reinsurance</t>
  </si>
  <si>
    <t>Claims incurred, net of reinsurance</t>
  </si>
  <si>
    <t>paid claims, net of reinsurance</t>
  </si>
  <si>
    <t>gross amount</t>
  </si>
  <si>
    <t>reinsurers` share</t>
  </si>
  <si>
    <t>Result for"а" (аа-аб)</t>
  </si>
  <si>
    <t>change in the gross amount of outstanding loss reserve</t>
  </si>
  <si>
    <t>change in the reinsurers` share in outstanding loss reserve</t>
  </si>
  <si>
    <t>Total for 4 (а+b-c)</t>
  </si>
  <si>
    <t>Change in other insurance reserves, net of reinsurance, not shown under other headings(+/-)</t>
  </si>
  <si>
    <t>change in the gross amount of other insurance reserves (+/-)</t>
  </si>
  <si>
    <t>change in the reinsurers`share in other insurance reserves (+/-)</t>
  </si>
  <si>
    <t>Total for 5 (а-b)</t>
  </si>
  <si>
    <t>Bonuses and rebates, net of reinsurance</t>
  </si>
  <si>
    <t>Net operating expenses</t>
  </si>
  <si>
    <t>acquisition costs</t>
  </si>
  <si>
    <t>change in deferred acquisition expenses (+/-)</t>
  </si>
  <si>
    <t>administrative expenses</t>
  </si>
  <si>
    <t>reinsurance commissions and profit commissions</t>
  </si>
  <si>
    <t>Total for 7 (а+b+c-d)</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</si>
  <si>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</si>
  <si>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</si>
  <si>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</si>
  <si>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
(1+2+3-4+5-6-7-8+9+10)</t>
  </si>
  <si>
    <t>NON-TECHNICAL ACCOUNT</t>
  </si>
  <si>
    <t>Balance on the technical account - non-life insurance (item І 10)</t>
  </si>
  <si>
    <t>Balance on the technical account -life insurance (item ІІ 14)</t>
  </si>
  <si>
    <t>Investment income</t>
  </si>
  <si>
    <t>income from participating interests</t>
  </si>
  <si>
    <t>incl. income, received by affiliated undertakings</t>
  </si>
  <si>
    <t>(b)</t>
  </si>
  <si>
    <t>income from other investments,</t>
  </si>
  <si>
    <t>(bа)</t>
  </si>
  <si>
    <t>income from land and buildings</t>
  </si>
  <si>
    <t>(bb)</t>
  </si>
  <si>
    <t>income from other investments</t>
  </si>
  <si>
    <t>Total for b (bа+bb)</t>
  </si>
  <si>
    <t>(c)</t>
  </si>
  <si>
    <t>value re-adjustments on investments</t>
  </si>
  <si>
    <t>(d)</t>
  </si>
  <si>
    <t>gains on the realization of investments</t>
  </si>
  <si>
    <t>Total for 3 (а+b+c+d)</t>
  </si>
  <si>
    <t>Allocated investments return transferred from life insurance technical account (item ІІ 12)</t>
  </si>
  <si>
    <t>Investment charges</t>
  </si>
  <si>
    <t>investment management charges, including interest</t>
  </si>
  <si>
    <t>value adjustments on investments</t>
  </si>
  <si>
    <t>losses on the realization of investments</t>
  </si>
  <si>
    <t>Total 5 (а+b+c)</t>
  </si>
  <si>
    <t>Allocated investment return transferred to the non-life technical account  (item І 2)</t>
  </si>
  <si>
    <t>Other income</t>
  </si>
  <si>
    <t>Other charges including value adjustments</t>
  </si>
  <si>
    <t>Profit ot loss on ordinary activities (1+2+3+4-5-6+7-8)</t>
  </si>
  <si>
    <t>Extraordinary incomes</t>
  </si>
  <si>
    <t>Extraordinary charges</t>
  </si>
  <si>
    <t>Extraordinary profit or loss (10-11)</t>
  </si>
  <si>
    <t>Corporate tax</t>
  </si>
  <si>
    <t>Other taxes</t>
  </si>
  <si>
    <t>Profit or loss for the period (9+12-13)</t>
  </si>
  <si>
    <t>Bul Ins</t>
  </si>
  <si>
    <t>Bulgarian Export Insurance Agency*</t>
  </si>
  <si>
    <t>Lev Ins</t>
  </si>
  <si>
    <t>FI Health Insurance AD</t>
  </si>
  <si>
    <t>Insurance Company Bulgaria Health AD</t>
  </si>
  <si>
    <t>DallBogg:Zhivot i Zdrave EAD</t>
  </si>
  <si>
    <t>Insurance Company Medico - 21</t>
  </si>
  <si>
    <t>United Health Insurance Fund Doverie Insurance AD</t>
  </si>
  <si>
    <t>Saglasie Insurance</t>
  </si>
  <si>
    <t>OZOK – Health Insurance AD</t>
  </si>
  <si>
    <t>Health Insurance Institute JSC</t>
  </si>
  <si>
    <t>ZAD European Health Insurance Fund</t>
  </si>
  <si>
    <r>
      <t>BALANCE SHEET OF NON-LIFE INSURERS AS AT 31.12.2017</t>
    </r>
    <r>
      <rPr>
        <b/>
        <vertAlign val="superscript"/>
        <sz val="10"/>
        <rFont val="Times New Roman"/>
        <family val="1"/>
        <charset val="204"/>
      </rPr>
      <t>1</t>
    </r>
  </si>
  <si>
    <t>ASSETS</t>
  </si>
  <si>
    <t>INTANGIBLE ASSETS</t>
  </si>
  <si>
    <t>Software</t>
  </si>
  <si>
    <t>Goodwill</t>
  </si>
  <si>
    <t>Other</t>
  </si>
  <si>
    <t>B.</t>
  </si>
  <si>
    <t>INVESTMENTS</t>
  </si>
  <si>
    <t>Land and buildings</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</si>
  <si>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</si>
  <si>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</si>
  <si>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</si>
  <si>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</si>
  <si>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</si>
  <si>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</si>
  <si>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</si>
  <si>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</si>
  <si>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</si>
  <si>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</si>
  <si>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</si>
  <si>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</si>
  <si>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</si>
  <si>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assignors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</si>
  <si>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</si>
  <si>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</si>
  <si>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</si>
  <si>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</si>
  <si>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</si>
  <si>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</si>
  <si>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</si>
  <si>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</si>
  <si>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</si>
  <si>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</si>
  <si>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</si>
  <si>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</si>
  <si>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</si>
  <si>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</si>
  <si>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</si>
  <si>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</si>
  <si>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</si>
  <si>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</si>
  <si>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</si>
  <si>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</si>
  <si>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</si>
  <si>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</si>
  <si>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</si>
  <si>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</si>
  <si>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</si>
  <si>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</si>
  <si>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</si>
  <si>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</si>
  <si>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</si>
  <si>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</si>
  <si>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</si>
  <si>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</si>
  <si>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</si>
  <si>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</si>
  <si>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</si>
  <si>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</si>
  <si>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</si>
  <si>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</si>
  <si>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</si>
  <si>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</si>
  <si>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</si>
  <si>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</si>
  <si>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</si>
  <si>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</si>
  <si>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</si>
  <si>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</si>
  <si>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</si>
  <si>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</si>
  <si>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</si>
  <si>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</si>
  <si>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</si>
  <si>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</si>
  <si>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</si>
  <si>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</si>
  <si>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</si>
  <si>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</si>
  <si>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</si>
  <si>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</si>
  <si>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</si>
  <si>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</si>
  <si>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</si>
  <si>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</si>
  <si>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</si>
  <si>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</si>
  <si>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</si>
  <si>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</si>
  <si>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</si>
  <si>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</si>
  <si>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</si>
  <si>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</si>
  <si>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</si>
  <si>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</si>
  <si>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</si>
  <si>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</si>
  <si>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</si>
  <si>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</si>
  <si>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</si>
  <si>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</si>
  <si>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</si>
  <si>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</si>
  <si>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</si>
  <si>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</si>
  <si>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</si>
  <si>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</si>
  <si>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</si>
  <si>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</si>
  <si>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</si>
  <si>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</si>
  <si>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</si>
  <si>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</si>
  <si>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</si>
  <si>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</si>
  <si>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</si>
  <si>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</si>
  <si>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</si>
  <si>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</si>
  <si>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</si>
  <si>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BGN</t>
  </si>
  <si>
    <t>TOTAL:</t>
  </si>
  <si>
    <r>
      <t>REINSURERS' SHARE IN CLAIMS PAID FOR THE PERIOD 2008 - 2017 - NON-LIFE INSURANCE</t>
    </r>
    <r>
      <rPr>
        <b/>
        <vertAlign val="superscript"/>
        <sz val="11"/>
        <rFont val="Times New Roman"/>
        <family val="1"/>
        <charset val="204"/>
      </rPr>
      <t>1</t>
    </r>
  </si>
  <si>
    <r>
      <t>PREMIUMS CEDED BY CLASSES OF INSURANCE FOR THE PERIOD 2008 - 2017 - NON-LIFE INSURANCE</t>
    </r>
    <r>
      <rPr>
        <b/>
        <vertAlign val="superscript"/>
        <sz val="10"/>
        <rFont val="Times New Roman"/>
        <family val="1"/>
        <charset val="204"/>
      </rPr>
      <t xml:space="preserve">1 </t>
    </r>
  </si>
  <si>
    <t>Reinsurers' share in premiums written</t>
  </si>
  <si>
    <r>
      <t>STRUCTURE OF CLAIMS PAID BY INSURERS FOR 2017 - NON-LIFE INSURANCE</t>
    </r>
    <r>
      <rPr>
        <b/>
        <vertAlign val="superscript"/>
        <sz val="10"/>
        <rFont val="Times New Roman"/>
        <family val="1"/>
        <charset val="204"/>
      </rPr>
      <t>1</t>
    </r>
  </si>
  <si>
    <r>
      <t>Share of Claims Paid by Classes of Insurance in Total Claims Paid for 2017 - Non-life Insurance</t>
    </r>
    <r>
      <rPr>
        <b/>
        <vertAlign val="superscript"/>
        <sz val="12"/>
        <rFont val="Times New Roman"/>
        <family val="1"/>
        <charset val="204"/>
      </rPr>
      <t xml:space="preserve"> 1</t>
    </r>
  </si>
  <si>
    <r>
      <t>GROSS CLAIMS PAID FOR 2017 - NON-LIFE INSURANCE</t>
    </r>
    <r>
      <rPr>
        <b/>
        <vertAlign val="superscript"/>
        <sz val="10"/>
        <rFont val="Times New Roman"/>
        <family val="1"/>
        <charset val="204"/>
      </rPr>
      <t>1</t>
    </r>
  </si>
  <si>
    <t>DIRECT CLAIMS PAID:</t>
  </si>
  <si>
    <t>in BGN</t>
  </si>
  <si>
    <r>
      <t>INSURANCE PORTFOLIO STRUCTURE FOR 2017 - NON-LIFE INSURANCE</t>
    </r>
    <r>
      <rPr>
        <b/>
        <vertAlign val="superscript"/>
        <sz val="10"/>
        <rFont val="Times New Roman"/>
        <family val="1"/>
        <charset val="204"/>
      </rPr>
      <t>1</t>
    </r>
  </si>
  <si>
    <r>
      <t>MARKET SHARE BY CLASSES OF INSURANCE FOR 2017 - NON-LIFE INSURANCE</t>
    </r>
    <r>
      <rPr>
        <b/>
        <vertAlign val="superscript"/>
        <sz val="10"/>
        <rFont val="Times New Roman"/>
        <family val="1"/>
        <charset val="204"/>
      </rPr>
      <t>1</t>
    </r>
  </si>
  <si>
    <r>
      <t>GROSS WRITTEN PREMIUMS FOR 2017 - NON-LIFE INSURANCE</t>
    </r>
    <r>
      <rPr>
        <b/>
        <vertAlign val="superscript"/>
        <sz val="14"/>
        <rFont val="Times New Roman"/>
        <family val="1"/>
        <charset val="204"/>
      </rPr>
      <t>1</t>
    </r>
  </si>
  <si>
    <t>DIRECT PREMIUMS:</t>
  </si>
  <si>
    <t>MARKET SHARE BASED ON DIRECT PREMIUMS:</t>
  </si>
  <si>
    <t xml:space="preserve">Euroamerican </t>
  </si>
  <si>
    <r>
      <t xml:space="preserve">OUTSTANDING CLAIMS PROVISION AS AT 31.12.2017 </t>
    </r>
    <r>
      <rPr>
        <b/>
        <vertAlign val="superscript"/>
        <sz val="12"/>
        <rFont val="Times New Roman"/>
        <family val="1"/>
        <charset val="204"/>
      </rPr>
      <t>1</t>
    </r>
  </si>
  <si>
    <t>TOTAL AMOUNT OF THE PROVISION</t>
  </si>
  <si>
    <t>REPORTED BUT NOT SETTLED CLAIMS PROVISION</t>
  </si>
  <si>
    <t>BY EVENTS DURING:</t>
  </si>
  <si>
    <t>Year n (current year)</t>
  </si>
  <si>
    <t>amount  (BGN)</t>
  </si>
  <si>
    <t>number of claims</t>
  </si>
  <si>
    <t xml:space="preserve">Yaer n-1 </t>
  </si>
  <si>
    <t>Year n-2</t>
  </si>
  <si>
    <t>Year n-3</t>
  </si>
  <si>
    <t>Year n-4</t>
  </si>
  <si>
    <t>Year n-5</t>
  </si>
  <si>
    <t>Year n-6</t>
  </si>
  <si>
    <t>Year n-I (i&gt;6)</t>
  </si>
  <si>
    <t>TOTAL AMOUNT</t>
  </si>
  <si>
    <t>UNDER CLAIMS REPORTED DURING:</t>
  </si>
  <si>
    <t>Year n-I (i&gt;3)</t>
  </si>
  <si>
    <t>INCURRED BUT NOT REPORTED CLAIMS PROVISION IN CONNECTION WITH EVENTS DURING:</t>
  </si>
  <si>
    <t>Yaer n-2</t>
  </si>
  <si>
    <t>Yaer n-3</t>
  </si>
  <si>
    <t>Yaer n-4</t>
  </si>
  <si>
    <t>Yaer n-5</t>
  </si>
  <si>
    <t>Yaer n-I (i&gt;5)</t>
  </si>
  <si>
    <t>PROVISION FOR COVERING THE COSTS RELATED TO THE SETTLEMENT OF CLAIMS</t>
  </si>
  <si>
    <t>REINSURERS’ SHARE IN THE OUTSTANDING CLAIMS PROVISION</t>
  </si>
  <si>
    <r>
      <t xml:space="preserve">TECHNICAL PROVISIONS AS AT 31.12.2017 </t>
    </r>
    <r>
      <rPr>
        <b/>
        <vertAlign val="superscript"/>
        <sz val="12"/>
        <rFont val="Times New Roman"/>
        <family val="1"/>
        <charset val="204"/>
      </rPr>
      <t>1</t>
    </r>
  </si>
  <si>
    <t>UNEARNED PREMIUM PROVISION</t>
  </si>
  <si>
    <t>GROSS AMOUNT</t>
  </si>
  <si>
    <t>Including 
REINSURERS’ SHARE</t>
  </si>
  <si>
    <t>AMOUNT OF THE DEFERRED ACQUISITION COSTS WHERE THESE COSTS ARE REPORTED IN ACCORDANCE WITH ARTICLE 81, PARAGRAPH 1, SUB-PARAGRAPH 2</t>
  </si>
  <si>
    <t>REINSURERS’ SHARE IN DEFERRED ACQUISITION COSTS</t>
  </si>
  <si>
    <t>AMOUNT OF THE ACQUISITION COSTS DEDUCTED IN THE CALCULATION OF THE UNEARNED PREMIUM PROVISION WHERE THESE COSTS ARE REPORTED IN ACCORDANCE WITH ARTICLE 81,  PARAGRAPH 1, SUB-PARAGRAPH 1</t>
  </si>
  <si>
    <t>UNEXPIRED RISKS PROVISION</t>
  </si>
  <si>
    <t>BONUSES AND REBATES PROVISION</t>
  </si>
  <si>
    <t>OTHER PROVISIONS APPROVED BY THE FSC</t>
  </si>
  <si>
    <t xml:space="preserve">
GROSS AMOUNT</t>
  </si>
  <si>
    <t>Including PROVISION FOR ……..............</t>
  </si>
  <si>
    <t>Including REINSURER’S SHARE</t>
  </si>
  <si>
    <t>TOTAL PROVISIONS</t>
  </si>
  <si>
    <t xml:space="preserve">IMPAIRMENT OF OVERDUE RECEIVABLES UNDER INSURANCE CONTRACTS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</si>
  <si>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</si>
  <si>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</si>
  <si>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</si>
  <si>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</si>
  <si>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 xml:space="preserve">IMPAIRMENT OF OVERDUE RECEIVABLES  FROM INTERMEDIARIES </t>
  </si>
  <si>
    <t>Including OVERDUE RECEIVABLES DELAYED FOR A PERIOD FROM  31 TO 60 DAYS</t>
  </si>
  <si>
    <t xml:space="preserve">Including OVERDUE RECEIVABLES DELAYED FOR A PERIOD FROM 61 TO 90 DAYS </t>
  </si>
  <si>
    <t>Including OVERDUE RECEIVABLES DELAYED FOR MORE THAN 90 DAYS</t>
  </si>
  <si>
    <t>including amount of the provision formed on the basis of unpaid premiums</t>
  </si>
  <si>
    <t>Accident and sickness</t>
  </si>
  <si>
    <t>Motor Insurance</t>
  </si>
  <si>
    <t>Aircraft insurance</t>
  </si>
  <si>
    <t>Marine Insurance</t>
  </si>
  <si>
    <t>Fire and natural forces and property</t>
  </si>
  <si>
    <t>Credit, suretyship, miscellaneous financial loss and legal expenses</t>
  </si>
  <si>
    <t>1.1</t>
  </si>
  <si>
    <t>8.1</t>
  </si>
  <si>
    <t>8.2</t>
  </si>
  <si>
    <t>8.3</t>
  </si>
  <si>
    <t>8.4</t>
  </si>
  <si>
    <t>9.1</t>
  </si>
  <si>
    <t>9.2</t>
  </si>
  <si>
    <t>10.1</t>
  </si>
  <si>
    <t>10.2</t>
  </si>
  <si>
    <t>10.3</t>
  </si>
  <si>
    <t>10.4</t>
  </si>
  <si>
    <t xml:space="preserve">
COSTS RELATED TO THE SETTLEMENT OF CLAIMS
</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</si>
  <si>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</si>
  <si>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</si>
  <si>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</si>
  <si>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</si>
  <si>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</si>
  <si>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</si>
  <si>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</si>
  <si>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</si>
  <si>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</si>
  <si>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</si>
  <si>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</si>
  <si>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EXPENSES RELATED TO INSURANCE OPERATIONS AS AT 31.12.2017</t>
  </si>
  <si>
    <t>NUMBER OF INSURANCE CONTRACTS</t>
  </si>
  <si>
    <t>CONTRACTS EFFECTIVE AS AT  31 DECEMBER OF THE REPORTING YEAR</t>
  </si>
  <si>
    <r>
      <rPr>
        <vertAlign val="superscript"/>
        <sz val="10"/>
        <rFont val="Times New Roman"/>
        <family val="1"/>
        <charset val="204"/>
      </rPr>
      <t>2</t>
    </r>
    <r>
      <rPr>
        <sz val="10"/>
        <rFont val="Times New Roman"/>
        <family val="1"/>
        <charset val="204"/>
      </rPr>
      <t xml:space="preserve"> The premium income of "BAEZ" EAD according to the Code of insurance is 5 239 700 BGN</t>
    </r>
  </si>
  <si>
    <r>
      <rPr>
        <vertAlign val="superscript"/>
        <sz val="10"/>
        <rFont val="Times New Roman"/>
        <family val="1"/>
        <charset val="204"/>
      </rPr>
      <t>2</t>
    </r>
    <r>
      <rPr>
        <sz val="10"/>
        <rFont val="Times New Roman"/>
        <family val="1"/>
        <charset val="204"/>
      </rPr>
      <t>With decision No 1132 - ОЗ from 17.08.2017 the Financial Supervision Commission revoked the license of “Insurance company Nadejda” AD and the data related to “Insurance company Nadejda” AD for 2017 is excluded from the data for non-life insurance market as at 31.12.2017</t>
    </r>
  </si>
  <si>
    <r>
      <t>1</t>
    </r>
    <r>
      <rPr>
        <sz val="10"/>
        <rFont val="Times New Roman"/>
        <family val="1"/>
        <charset val="204"/>
      </rPr>
      <t xml:space="preserve">As per data submitted by insurers to the Financial Supervision Commission according to Ordinance No. 53 from 23.12.2016 </t>
    </r>
  </si>
  <si>
    <t>EXECUTED FROM 1 JANUARY  UNTIL THE END OF THE YEAR</t>
  </si>
  <si>
    <t xml:space="preserve"> Including EXECUTED FROM 1 JANUARY UNTIL THE END OF THE YEAR</t>
  </si>
  <si>
    <t xml:space="preserve">GENERAL INFORMATION ABOUT THE INSURANCE PORTFOLIO AS AT 31.12.2017  - І part </t>
  </si>
  <si>
    <t>INSURANCE AMOUNT</t>
  </si>
  <si>
    <t>UNDER EFFECTIVE CONTRACTS AT THE END OF THE YEAR</t>
  </si>
  <si>
    <t>UNDER EXECUTED CONTRACTS IN THE REPORTING YEAR</t>
  </si>
  <si>
    <t>NUMBER OF INSURED INDIVIDUALS AND VEHICLES</t>
  </si>
  <si>
    <t>GROSS PREMIUM INCOME</t>
  </si>
  <si>
    <t>AMOUNT OF THE CANCELLED PREMIUMS IN THE GROSS PREMIUM INCOME</t>
  </si>
  <si>
    <t>PREMIUMS RECEIVED</t>
  </si>
  <si>
    <t>Accrued tax under the Tax on Insurance Premiums Act</t>
  </si>
  <si>
    <t xml:space="preserve">BONUSES PAID, DISCOUNTS AND PARTICIPATION IN POSITIVE FINANCIAL RESULT, incl. premium reduction or partial reimbursement of premiums </t>
  </si>
  <si>
    <t>UNDER CONTRACTS EFFECTIVE AS AT THE END OF THE YEAR</t>
  </si>
  <si>
    <t>Including EXECUTED FROM 1 JANUARY UNTIL THE END OF THE YEAR</t>
  </si>
  <si>
    <t xml:space="preserve"> UNDER EXECUTED CONTRACTS FROM 1 JANUARY UNTIL THE END OF THE YEAR</t>
  </si>
  <si>
    <t xml:space="preserve">TOTAL
(according to item І.1,"а" of the Income statement) 
(СЪГЛАСНО Т. І, 1,"А" от Отчета за доходите) </t>
  </si>
  <si>
    <t>UNDER CONTRACTS EFFECTIVE AS AT THE END OF THE PERIOD</t>
  </si>
  <si>
    <t>UNDER CONTRACTS WITH TERMS OF OVER ONE YEAR</t>
  </si>
  <si>
    <t>including PREMIUM INCOME GENERATED OUTSIDE OF THE TERRITORY OF BULGARIA</t>
  </si>
  <si>
    <t>including PREMIUM INCOME GENERATED IN THE MEMBER STATES OF EUROPEAN UNION</t>
  </si>
  <si>
    <t>including PREMIUM INCOME GENERATED IN THE THIRD COUNTRIES</t>
  </si>
  <si>
    <t>UNDER DISTRIBUTION CHANNELS</t>
  </si>
  <si>
    <t>DIRECT SALES</t>
  </si>
  <si>
    <t>THROUGH BROKERS</t>
  </si>
  <si>
    <t>THROUGH AGENTS</t>
  </si>
  <si>
    <t xml:space="preserve">CONCLUDED IN PREVIOUS REPORTING PERIODS (according to item І, 8 of the Income statement) </t>
  </si>
  <si>
    <t>CONCLUDED IN THE CURRENT PERIOD (according to item I, 1, "а" of the Income statement)</t>
  </si>
  <si>
    <t xml:space="preserve">Including UNDER NEWLY-SIGNED CONTRACTS  
</t>
  </si>
  <si>
    <t xml:space="preserve">GENERAL INFORMATION ABOUT THE INSURANCE PORTFOLIO AS AT 31.12.2017  - II part </t>
  </si>
  <si>
    <t>CLAIMS PAID DURING THE PERIOD
(WITHOUT COSTS RELATED TO THE SETTLEMENT OF CLAIMS)</t>
  </si>
  <si>
    <t xml:space="preserve">amount  </t>
  </si>
  <si>
    <t xml:space="preserve">number </t>
  </si>
  <si>
    <t>Yaer n-6</t>
  </si>
  <si>
    <t>Yaer n-7</t>
  </si>
  <si>
    <t>Yaer n-I (i&gt;7)</t>
  </si>
  <si>
    <t>Yaer n-1</t>
  </si>
  <si>
    <t>Yaer n-I (i&gt;3)</t>
  </si>
  <si>
    <t>UNDER CLAIMS DURING:</t>
  </si>
  <si>
    <t>REFUSED CLAIMS</t>
  </si>
  <si>
    <t>AMOUNTS RECEIVED AND RECEIVABLES ACCRUED IN CONNECTION WITH COUNTER CLAIMS AND CLAIMS ABANDONED /DEDUCTED FROM THE CLAIMS PAID/</t>
  </si>
  <si>
    <t xml:space="preserve">Year n </t>
  </si>
  <si>
    <t>Year n-1</t>
  </si>
  <si>
    <t>Year n-I (i&gt;5)</t>
  </si>
  <si>
    <t xml:space="preserve">OUTWARD REINSURANCE AS AT 31.12.2017  </t>
  </si>
  <si>
    <t>AMOUNTS CEDED UNDER CONTRACTS PLACED WITH THE REINSURER</t>
  </si>
  <si>
    <t xml:space="preserve">PREMIUMS CEDED UNDER CONTRACTS PLACED WITH THE REINSURER </t>
  </si>
  <si>
    <t>incl. retrocessions</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</si>
  <si>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</si>
  <si>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</si>
  <si>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</si>
  <si>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</si>
  <si>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</si>
  <si>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</si>
  <si>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</si>
  <si>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</si>
  <si>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</si>
  <si>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incl. IN BONUSES AND REBATES PROVISION</t>
  </si>
  <si>
    <t>DEPOSITS RETAINED IN CONNECTION WITH OTHER PROVISIONS</t>
  </si>
  <si>
    <t>OTHER  REINSURANCE RECEIVABLES (DIFFERENT FROM SHARES IN THE TECHNICAL PROVISIONS)</t>
  </si>
  <si>
    <t>incl. receivables in connection with claims paid</t>
  </si>
  <si>
    <t>OTHER PAYABLES TO THE REINSURER (DIFFERENT FROM DEPOSITS RETAINED)</t>
  </si>
  <si>
    <t>incl. due reinsurance premiums</t>
  </si>
  <si>
    <t>INWARD REINSURANCE AS AT 31.12.2017</t>
  </si>
  <si>
    <t>NUMBER OF INSURANCE CONTRACTS ACCEPTED BY THE  CEDENTS</t>
  </si>
  <si>
    <t>Total number</t>
  </si>
  <si>
    <t>incl. restrocession to reinsurance</t>
  </si>
  <si>
    <t>INSURANCE AMOUNT ACCEPTED BY THE CEDENTS</t>
  </si>
  <si>
    <t xml:space="preserve">GROSS AMOUNT OF THE INSURANCE PREMIUMS RECEIVED BY THE CEDENT </t>
  </si>
  <si>
    <t>COMMISSIONS PAID TO THE CEDENT</t>
  </si>
  <si>
    <t>COSTS ON PARTICIPATION IN THE REINSURANCE RESULT</t>
  </si>
  <si>
    <t>NUMBER OF CLAIMS BY THE CEDENT</t>
  </si>
  <si>
    <t>PAID AMOUNTS AND INDEMNITIES OF THE CEDENT</t>
  </si>
  <si>
    <t>REPORTED CLAIMS BY EVENTS AS AT:</t>
  </si>
  <si>
    <t>INCOME ARISING FROM COMMISSIONS BY RETROCESSION</t>
  </si>
  <si>
    <t xml:space="preserve">INCOME ARISING FROM PARTICIPATION IN THE REINSURANCE RESULT BY RETROCESSIONAIRES </t>
  </si>
  <si>
    <t>RETROCESSION COMPENSATION RECEIVED FROM REINSURERS</t>
  </si>
  <si>
    <t>DEPOSITS RETAINED BY THE CEDENT IN CONNECTION WITH THE UNEARNED PREMIUM PROVISION</t>
  </si>
  <si>
    <t>OUTSTANDING CLAIMS PROVISION</t>
  </si>
  <si>
    <t>DEPOSITS RETAINED BY THE CEDENT IN CONNECTION WITH THE OUTSTANDING CLAIMS PROVISION</t>
  </si>
  <si>
    <t>OTHER PROVISIONS RELATED TO INWARD REINSURANCE</t>
  </si>
  <si>
    <t xml:space="preserve">
DEPOSITS RETAINED BY THE CEDENT IN CONNECTION WITH OTHER PROVISIONS
</t>
  </si>
  <si>
    <t>OTHER RECEIVABLES FROM THE CEDENT</t>
  </si>
  <si>
    <t>OTHER PAYABLES TO THE CEDENT</t>
  </si>
  <si>
    <t xml:space="preserve">TOTAL GROSS PREMIUM INCOME AND CLAIMS PAID AS AT 31.12.2017 </t>
  </si>
  <si>
    <t xml:space="preserve">Gross premium income registered by non-life insurers </t>
  </si>
  <si>
    <t>Gross premium income registered by insurers with mixed activities *</t>
  </si>
  <si>
    <t>* Insurers with mixed activity carried out life, accident and sickness insurance activities.</t>
  </si>
  <si>
    <t>TOTAL PREMIUM INCOME</t>
  </si>
  <si>
    <t>Claims paid by non-life insurers</t>
  </si>
  <si>
    <t>Claims paid by insurers with mixed activities*</t>
  </si>
  <si>
    <t>TOTAL CLAIMS PAID</t>
  </si>
  <si>
    <t>RELATIVE SHARE:</t>
  </si>
  <si>
    <t>COMMISSIONS PAID</t>
  </si>
  <si>
    <t>Number of newly-concluded contracts</t>
  </si>
  <si>
    <t>Premium income</t>
  </si>
  <si>
    <t>Claims paid</t>
  </si>
  <si>
    <r>
      <t>Transactions concluded under the right of establishment or the freedom to provide services within the EEA as at 31.12.2017</t>
    </r>
    <r>
      <rPr>
        <vertAlign val="superscript"/>
        <sz val="12"/>
        <rFont val="Times New Roman"/>
        <family val="1"/>
        <charset val="204"/>
      </rPr>
      <t xml:space="preserve"> 1</t>
    </r>
  </si>
  <si>
    <t>Total:</t>
  </si>
  <si>
    <t xml:space="preserve">* In expenses are included: total expenses (without costs related to the settlement of claims) and change in deferred acquisition expenses.  </t>
  </si>
  <si>
    <t>Premiums</t>
  </si>
  <si>
    <t>UNEXPIRED RISKS PROVISION beginning</t>
  </si>
  <si>
    <t>incl. Reinsurers' share</t>
  </si>
  <si>
    <t>UNEXPIRED RISKS PROVISION end</t>
  </si>
  <si>
    <t>OUTSTANDING CLAIMS PROVISION beginning</t>
  </si>
  <si>
    <t>OUTSTANDING CLAIMS PROVISION end</t>
  </si>
  <si>
    <t>TOTAL EXPENSES, WITHOUT COSTS RELATED TO THE SETTLEMENT OF CLAIMS</t>
  </si>
  <si>
    <t>BONUSES AND REBATES PROVISION beginning</t>
  </si>
  <si>
    <t>BONUSES AND REBATES PROVISION end</t>
  </si>
  <si>
    <t>OTHER PROVISIONS - total, beginning</t>
  </si>
  <si>
    <t>OTHER PROVISIONS - total, END</t>
  </si>
  <si>
    <t xml:space="preserve">INCOME FROM COMMISSIONS UNDER CONTRACTS PLACED WITH THE REINSURER </t>
  </si>
  <si>
    <t>Gross technical result</t>
  </si>
  <si>
    <t>Net technical result</t>
  </si>
  <si>
    <r>
      <t xml:space="preserve">TECHNICAL RESULT BY CLASSES OF INSURANCES AS AT 31.12.2017 </t>
    </r>
    <r>
      <rPr>
        <b/>
        <vertAlign val="superscript"/>
        <sz val="10"/>
        <rFont val="Times New Roman"/>
        <family val="1"/>
        <charset val="204"/>
      </rPr>
      <t>1</t>
    </r>
  </si>
  <si>
    <r>
      <t>2</t>
    </r>
    <r>
      <rPr>
        <sz val="10"/>
        <rFont val="Times New Roman"/>
        <family val="1"/>
        <charset val="204"/>
      </rPr>
      <t>With decision No 1132 - ОЗ from 17.08.2017 the Financial Supervision Commission revoked the license of “Insurance company Nadejda” AD and the data related to “Insurance company Nadejda” AD for 2017 is excluded from the data for non-life insurance market as at 31.12.2017</t>
    </r>
  </si>
  <si>
    <r>
      <t>3</t>
    </r>
    <r>
      <rPr>
        <sz val="10"/>
        <rFont val="Times New Roman"/>
        <family val="1"/>
        <charset val="204"/>
      </rPr>
      <t>With decision No 1132 - ОЗ from 17.08.2017 the Financial Supervision Commission revoked the license of “Insurance company Nadejda” AD and the data related to “Insurance company Nadejda” AD for 2017 is excluded from the data for non-life insurance market as at 31.12.2017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</si>
</sst>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 _л_в_._-;\-* #,##0.00\ _л_в_._-;_-* &quot;-&quot;??\ _л_в_._-;_-@_-"/>
    <numFmt numFmtId="164" formatCode="_-* #,##0.00\ _л_в_-;\-* #,##0.00\ _л_в_-;_-* &quot;-&quot;??\ _л_в_-;_-@_-"/>
    <numFmt numFmtId="165" formatCode="#,##0;\(#,##0\)"/>
    <numFmt numFmtId="166" formatCode="0.000000"/>
    <numFmt numFmtId="167" formatCode="_-* #,##0\ _L_e_i_-;\-* #,##0\ _L_e_i_-;_-* &quot;-&quot;\ _L_e_i_-;_-@_-"/>
    <numFmt numFmtId="168" formatCode="_-* #,##0.00\ _L_e_i_-;\-* #,##0.00\ _L_e_i_-;_-* &quot;-&quot;??\ _L_e_i_-;_-@_-"/>
    <numFmt numFmtId="169" formatCode="_-* #,##0\ &quot;Lei&quot;_-;\-* #,##0\ &quot;Lei&quot;_-;_-* &quot;-&quot;\ &quot;Lei&quot;_-;_-@_-"/>
    <numFmt numFmtId="170" formatCode="_-* #,##0.00\ &quot;Lei&quot;_-;\-* #,##0.00\ &quot;Lei&quot;_-;_-* &quot;-&quot;??\ &quot;Lei&quot;_-;_-@_-"/>
    <numFmt numFmtId="171" formatCode="0.0;\(0.0\)"/>
    <numFmt numFmtId="172" formatCode="_-* #,##0\ _л_в_-;\-* #,##0\ _л_в_-;_-* &quot;-&quot;??\ _л_в_-;_-@_-"/>
    <numFmt numFmtId="173" formatCode="#,##0.0"/>
    <numFmt numFmtId="174" formatCode="0.0%"/>
    <numFmt numFmtId="175" formatCode="#,##0.000"/>
    <numFmt numFmtId="176" formatCode="0000000"/>
    <numFmt numFmtId="177" formatCode="_-* #,##0.00&quot;лв&quot;_-;\-* #,##0.00&quot;лв&quot;_-;_-* &quot;-&quot;??&quot;лв&quot;_-;_-@_-"/>
    <numFmt numFmtId="178" formatCode="#,##0_ ;\-#,##0\ "/>
    <numFmt numFmtId="179" formatCode="_-* #,##0.00\ [$€-1]_-;\-* #,##0.00\ [$€-1]_-;_-* &quot;-&quot;??\ [$€-1]_-"/>
  </numFmts>
  <fonts count="73">
    <font>
      <sz val="10"/>
      <name val="Arial"/>
      <charset val="204"/>
    </font>
    <font>
      <sz val="10"/>
      <name val="Arial"/>
      <family val="2"/>
      <charset val="204"/>
    </font>
    <font>
      <sz val="10"/>
      <name val="Arial CYR"/>
      <charset val="204"/>
    </font>
    <font>
      <b/>
      <sz val="10"/>
      <name val="Arial Narrow"/>
      <family val="2"/>
      <charset val="204"/>
    </font>
    <font>
      <sz val="10"/>
      <name val="Times New Roman"/>
      <family val="1"/>
      <charset val="204"/>
    </font>
    <font>
      <b/>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9"/>
      <name val="Times New Roman"/>
      <family val="1"/>
      <charset val="204"/>
    </font>
    <font>
      <sz val="9"/>
      <name val="Times New Roman"/>
      <family val="1"/>
      <charset val="204"/>
    </font>
    <font>
      <vertAlign val="superscript"/>
      <sz val="10"/>
      <name val="Times New Roman"/>
      <family val="1"/>
      <charset val="204"/>
    </font>
    <font>
      <sz val="8"/>
      <name val="Times New Roman"/>
      <family val="1"/>
      <charset val="204"/>
    </font>
    <font>
      <sz val="10"/>
      <name val="Book Antiqua"/>
      <family val="1"/>
      <charset val="204"/>
    </font>
    <font>
      <sz val="11"/>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0"/>
      <name val="Arial"/>
      <family val="2"/>
      <charset val="204"/>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0"/>
      <name val="Arial"/>
      <family val="2"/>
      <charset val="204"/>
    </font>
    <font>
      <sz val="12"/>
      <color indexed="10"/>
      <name val="Times New Roman"/>
      <family val="1"/>
      <charset val="204"/>
    </font>
    <font>
      <b/>
      <vertAlign val="superscript"/>
      <sz val="10"/>
      <name val="Times New Roman"/>
      <family val="1"/>
      <charset val="204"/>
    </font>
    <font>
      <i/>
      <vertAlign val="superscript"/>
      <sz val="10"/>
      <name val="Times New Roman"/>
      <family val="1"/>
      <charset val="204"/>
    </font>
    <font>
      <sz val="32"/>
      <name val="Times New Roman"/>
      <family val="1"/>
      <charset val="204"/>
    </font>
    <font>
      <i/>
      <sz val="12"/>
      <name val="Times New Roman"/>
      <family val="1"/>
      <charset val="204"/>
    </font>
    <font>
      <sz val="11.5"/>
      <name val="Times New Roman"/>
      <family val="1"/>
      <charset val="204"/>
    </font>
    <font>
      <sz val="11.5"/>
      <name val="Times New Roman CYR"/>
      <family val="1"/>
      <charset val="204"/>
    </font>
    <font>
      <sz val="10"/>
      <color rgb="FFFF0000"/>
      <name val="Times New Roman"/>
      <family val="1"/>
      <charset val="204"/>
    </font>
    <font>
      <b/>
      <sz val="11"/>
      <name val="Times New Roman"/>
      <family val="1"/>
      <charset val="204"/>
    </font>
    <font>
      <sz val="12"/>
      <name val="Times New Roman CYR"/>
      <family val="1"/>
      <charset val="204"/>
    </font>
    <font>
      <b/>
      <sz val="8"/>
      <name val="Times New Roman"/>
      <family val="1"/>
      <charset val="204"/>
    </font>
    <font>
      <sz val="10"/>
      <name val="Arial"/>
      <family val="2"/>
    </font>
    <font>
      <b/>
      <vertAlign val="superscript"/>
      <sz val="12"/>
      <name val="Times New Roman"/>
      <family val="1"/>
      <charset val="204"/>
    </font>
    <font>
      <b/>
      <vertAlign val="superscript"/>
      <sz val="11"/>
      <name val="Times New Roman"/>
      <family val="1"/>
      <charset val="204"/>
    </font>
    <font>
      <sz val="10"/>
      <name val="Times New Roman CYR"/>
      <family val="1"/>
      <charset val="204"/>
    </font>
    <font>
      <b/>
      <vertAlign val="superscript"/>
      <sz val="14"/>
      <name val="Times New Roman"/>
      <family val="1"/>
      <charset val="204"/>
    </font>
    <font>
      <b/>
      <sz val="10"/>
      <name val="Times New Roman Cyr"/>
      <family val="1"/>
      <charset val="204"/>
    </font>
    <font>
      <sz val="11"/>
      <name val="Times New Roman CYR"/>
      <family val="1"/>
      <charset val="204"/>
    </font>
    <font>
      <b/>
      <i/>
      <sz val="12"/>
      <name val="Times New Roman"/>
      <family val="1"/>
      <charset val="204"/>
    </font>
    <font>
      <sz val="12"/>
      <color theme="0"/>
      <name val="Times New Roman"/>
      <family val="1"/>
      <charset val="204"/>
    </font>
    <font>
      <b/>
      <i/>
      <sz val="10"/>
      <name val="Times New Roman"/>
      <family val="1"/>
      <charset val="204"/>
    </font>
    <font>
      <vertAlign val="superscript"/>
      <sz val="12"/>
      <name val="Times New Roman"/>
      <family val="1"/>
      <charset val="204"/>
    </font>
    <font>
      <b/>
      <sz val="10"/>
      <color theme="1"/>
      <name val="Times New Roman"/>
      <family val="1"/>
      <charset val="204"/>
    </font>
    <font>
      <sz val="12"/>
      <color theme="0" tint="-0.34998626667073579"/>
      <name val="Times New Roman"/>
      <family val="1"/>
      <charset val="204"/>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47"/>
      </patternFill>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3">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76"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15" fillId="0" borderId="0" applyFill="0" applyBorder="0" applyProtection="0">
      <alignment horizontal="center" vertical="center"/>
    </xf>
    <xf numFmtId="3" fontId="22" fillId="0" borderId="0" applyFill="0" applyProtection="0">
      <alignment horizontal="right" vertical="center"/>
    </xf>
    <xf numFmtId="3" fontId="23" fillId="0" borderId="4" applyNumberFormat="0" applyFill="0" applyBorder="0" applyProtection="0">
      <alignment horizontal="center" vertical="center" wrapText="1"/>
    </xf>
    <xf numFmtId="21" fontId="24"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5" fillId="7"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6" fillId="20" borderId="7" applyNumberFormat="0" applyAlignment="0" applyProtection="0"/>
    <xf numFmtId="0" fontId="20" fillId="21" borderId="0" applyNumberFormat="0" applyFont="0" applyBorder="0" applyAlignment="0" applyProtection="0"/>
    <xf numFmtId="0" fontId="19" fillId="0" borderId="8">
      <alignment horizontal="center" vertical="center" wrapText="1"/>
    </xf>
    <xf numFmtId="164" fontId="1" fillId="0" borderId="0" applyFont="0" applyFill="0" applyBorder="0" applyAlignment="0" applyProtection="0"/>
    <xf numFmtId="2" fontId="24" fillId="0" borderId="0" applyFont="0" applyFill="0" applyBorder="0" applyProtection="0">
      <alignment horizontal="right" vertical="top"/>
    </xf>
    <xf numFmtId="177" fontId="15"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0" fontId="13" fillId="0" borderId="0" applyFont="0" applyFill="0" applyBorder="0" applyAlignment="0" applyProtection="0"/>
    <xf numFmtId="166" fontId="4" fillId="0" borderId="9" applyFill="0" applyBorder="0">
      <alignment horizontal="center" vertical="center"/>
    </xf>
    <xf numFmtId="0" fontId="27" fillId="0" borderId="0" applyNumberFormat="0" applyFill="0" applyBorder="0" applyAlignment="0" applyProtection="0"/>
    <xf numFmtId="0" fontId="28" fillId="4" borderId="0" applyNumberFormat="0" applyBorder="0" applyAlignment="0" applyProtection="0"/>
    <xf numFmtId="0" fontId="29" fillId="21" borderId="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20" fillId="22" borderId="13" applyProtection="0">
      <alignment horizontal="center" vertical="center" wrapText="1"/>
    </xf>
    <xf numFmtId="1" fontId="33"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4" fillId="0" borderId="0" applyNumberFormat="0" applyFill="0" applyBorder="0" applyAlignment="0" applyProtection="0">
      <alignment horizontal="left" vertical="center"/>
    </xf>
    <xf numFmtId="1" fontId="35" fillId="21" borderId="0" applyNumberFormat="0" applyFont="0" applyBorder="0" applyAlignment="0" applyProtection="0">
      <alignment horizontal="left" vertical="center"/>
    </xf>
    <xf numFmtId="1" fontId="36" fillId="0" borderId="0" applyNumberFormat="0" applyFill="0" applyBorder="0" applyAlignment="0" applyProtection="0">
      <alignment horizontal="left" vertical="center"/>
    </xf>
    <xf numFmtId="4" fontId="37" fillId="0" borderId="0" applyFont="0" applyFill="0" applyBorder="0" applyAlignment="0" applyProtection="0"/>
    <xf numFmtId="14" fontId="19" fillId="0" borderId="2">
      <alignment horizontal="center"/>
    </xf>
    <xf numFmtId="171" fontId="14" fillId="0" borderId="0" applyFill="0" applyBorder="0">
      <alignment horizontal="center" vertical="center"/>
    </xf>
    <xf numFmtId="0" fontId="38" fillId="7" borderId="6" applyNumberFormat="0" applyAlignment="0" applyProtection="0"/>
    <xf numFmtId="1" fontId="24" fillId="0" borderId="0" applyFont="0" applyFill="0" applyBorder="0" applyProtection="0">
      <alignment horizontal="left" wrapText="1"/>
    </xf>
    <xf numFmtId="0" fontId="19" fillId="0" borderId="14"/>
    <xf numFmtId="0" fontId="39"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67"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40" fillId="23" borderId="20" applyNumberFormat="0">
      <alignment horizontal="right" vertical="center"/>
      <protection locked="0"/>
    </xf>
    <xf numFmtId="0" fontId="41" fillId="24" borderId="0" applyNumberFormat="0" applyBorder="0" applyAlignment="0" applyProtection="0"/>
    <xf numFmtId="0" fontId="21" fillId="0" borderId="19">
      <alignment horizontal="left" wrapText="1"/>
    </xf>
    <xf numFmtId="0" fontId="29" fillId="0" borderId="16">
      <alignment horizontal="left" vertical="center"/>
    </xf>
    <xf numFmtId="0" fontId="42" fillId="0" borderId="4" applyNumberFormat="0" applyFont="0">
      <alignment horizontal="left" vertical="top" wrapText="1"/>
    </xf>
    <xf numFmtId="0" fontId="43" fillId="0" borderId="0"/>
    <xf numFmtId="3" fontId="2" fillId="0" borderId="0">
      <alignment horizontal="right" vertical="center"/>
    </xf>
    <xf numFmtId="0" fontId="2" fillId="0" borderId="0">
      <alignment horizontal="center" vertical="center" wrapText="1"/>
    </xf>
    <xf numFmtId="0" fontId="2" fillId="0" borderId="0" applyFill="0">
      <alignment horizontal="center" vertical="center" wrapText="1"/>
    </xf>
    <xf numFmtId="0" fontId="1" fillId="25" borderId="21" applyNumberFormat="0" applyFont="0" applyAlignment="0" applyProtection="0"/>
    <xf numFmtId="4" fontId="19" fillId="0" borderId="2">
      <alignment horizontal="right"/>
    </xf>
    <xf numFmtId="4" fontId="19" fillId="0" borderId="0">
      <alignment horizontal="right"/>
    </xf>
    <xf numFmtId="0" fontId="44" fillId="7" borderId="22" applyNumberFormat="0" applyAlignment="0" applyProtection="0"/>
    <xf numFmtId="9" fontId="1" fillId="0" borderId="0" applyFont="0" applyFill="0" applyBorder="0" applyAlignment="0" applyProtection="0"/>
    <xf numFmtId="10" fontId="15" fillId="0" borderId="0" applyFill="0" applyBorder="0" applyProtection="0">
      <alignment horizontal="right" vertical="center"/>
    </xf>
    <xf numFmtId="173" fontId="15" fillId="0" borderId="0" applyFont="0" applyFill="0" applyBorder="0" applyProtection="0">
      <alignment horizontal="center" vertical="center"/>
    </xf>
    <xf numFmtId="173" fontId="15" fillId="0" borderId="0" applyFont="0" applyFill="0" applyBorder="0" applyProtection="0">
      <alignment horizontal="center" vertical="center"/>
    </xf>
    <xf numFmtId="4" fontId="15" fillId="0" borderId="0" applyFill="0" applyBorder="0" applyProtection="0">
      <alignment horizontal="center" vertical="center"/>
    </xf>
    <xf numFmtId="4" fontId="15" fillId="0" borderId="0">
      <alignment horizontal="right" vertical="center"/>
    </xf>
    <xf numFmtId="175" fontId="15" fillId="0" borderId="0" applyFill="0" applyBorder="0" applyProtection="0">
      <alignment horizontal="center" vertical="center"/>
    </xf>
    <xf numFmtId="175" fontId="15" fillId="0" borderId="0">
      <alignment horizontal="right" vertical="center"/>
    </xf>
    <xf numFmtId="166" fontId="24" fillId="0" borderId="0" applyFont="0" applyFill="0" applyBorder="0" applyProtection="0">
      <alignment horizontal="right" vertical="top" wrapText="1"/>
    </xf>
    <xf numFmtId="1" fontId="33"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29" fillId="0" borderId="26">
      <alignment vertical="center"/>
    </xf>
    <xf numFmtId="165" fontId="15"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5" fillId="0" borderId="0" applyNumberFormat="0" applyFill="0" applyBorder="0" applyAlignment="0" applyProtection="0"/>
    <xf numFmtId="0" fontId="46"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15"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3" fillId="0" borderId="0" applyFont="0" applyFill="0" applyBorder="0" applyProtection="0">
      <alignment horizontal="right" vertical="center"/>
    </xf>
    <xf numFmtId="0" fontId="47" fillId="0" borderId="0" applyNumberFormat="0" applyFill="0" applyBorder="0" applyAlignment="0" applyProtection="0"/>
    <xf numFmtId="0" fontId="29" fillId="0" borderId="0">
      <alignment wrapText="1"/>
    </xf>
    <xf numFmtId="49" fontId="48" fillId="0" borderId="0">
      <alignment horizontal="centerContinuous"/>
    </xf>
    <xf numFmtId="0" fontId="21" fillId="0" borderId="8">
      <alignment horizontal="left" vertical="center" wrapText="1"/>
    </xf>
    <xf numFmtId="0" fontId="1" fillId="0" borderId="0"/>
    <xf numFmtId="0" fontId="1" fillId="0" borderId="0"/>
    <xf numFmtId="0" fontId="2" fillId="0" borderId="0">
      <alignment horizontal="center" vertical="center" wrapText="1"/>
    </xf>
    <xf numFmtId="0" fontId="1" fillId="0" borderId="0"/>
    <xf numFmtId="3" fontId="2" fillId="0" borderId="0">
      <alignment horizontal="right" vertical="center"/>
    </xf>
    <xf numFmtId="0" fontId="16" fillId="29" borderId="0" applyNumberFormat="0" applyBorder="0" applyAlignment="0" applyProtection="0"/>
    <xf numFmtId="3" fontId="15" fillId="0" borderId="0" applyFill="0" applyProtection="0">
      <alignment horizontal="right" vertical="center"/>
    </xf>
    <xf numFmtId="43" fontId="2" fillId="0" borderId="0" applyFont="0" applyFill="0" applyBorder="0" applyAlignment="0" applyProtection="0"/>
    <xf numFmtId="164" fontId="1" fillId="0" borderId="0" applyFont="0" applyFill="0" applyBorder="0" applyAlignment="0" applyProtection="0"/>
    <xf numFmtId="179" fontId="13" fillId="0" borderId="0" applyFont="0" applyFill="0" applyBorder="0" applyAlignment="0" applyProtection="0"/>
    <xf numFmtId="0" fontId="1" fillId="21" borderId="0"/>
    <xf numFmtId="4" fontId="1" fillId="0" borderId="0" applyFont="0" applyFill="0" applyBorder="0" applyAlignment="0" applyProtection="0"/>
    <xf numFmtId="0" fontId="38" fillId="29" borderId="6" applyNumberFormat="0" applyAlignment="0" applyProtection="0"/>
    <xf numFmtId="0" fontId="1" fillId="0" borderId="16">
      <alignment horizontal="left" vertical="center"/>
    </xf>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26">
      <alignment vertical="center"/>
    </xf>
    <xf numFmtId="0" fontId="1" fillId="0" borderId="0">
      <alignment wrapText="1"/>
    </xf>
    <xf numFmtId="0" fontId="2" fillId="0" borderId="0"/>
    <xf numFmtId="0" fontId="1" fillId="0" borderId="0"/>
    <xf numFmtId="43" fontId="2" fillId="0" borderId="0" applyFont="0" applyFill="0" applyBorder="0" applyAlignment="0" applyProtection="0"/>
    <xf numFmtId="3" fontId="2" fillId="0" borderId="0">
      <alignment horizontal="right" vertical="center"/>
    </xf>
    <xf numFmtId="43" fontId="2" fillId="0" borderId="0" applyFont="0" applyFill="0" applyBorder="0" applyAlignment="0" applyProtection="0"/>
    <xf numFmtId="164" fontId="1" fillId="0" borderId="0" applyFont="0" applyFill="0" applyBorder="0" applyAlignment="0" applyProtection="0"/>
  </cellStyleXfs>
  <cellXfs count="457">
    <xf numFmtId="0" fontId="0" fillId="0" borderId="0" xfId="0"/>
    <xf numFmtId="3" fontId="4" fillId="0" borderId="0" xfId="0" applyNumberFormat="1" applyFont="1"/>
    <xf numFmtId="0" fontId="4" fillId="0" borderId="0" xfId="0" applyFont="1"/>
    <xf numFmtId="3" fontId="8" fillId="0" borderId="0" xfId="0" applyNumberFormat="1" applyFont="1"/>
    <xf numFmtId="0" fontId="4" fillId="0" borderId="0" xfId="0" applyFont="1" applyAlignment="1">
      <alignment horizontal="left"/>
    </xf>
    <xf numFmtId="10" fontId="4" fillId="0" borderId="0" xfId="95" applyNumberFormat="1" applyFont="1"/>
    <xf numFmtId="10" fontId="4" fillId="0" borderId="0" xfId="95" applyNumberFormat="1" applyFont="1" applyAlignment="1">
      <alignment horizontal="right"/>
    </xf>
    <xf numFmtId="0" fontId="7" fillId="0" borderId="0" xfId="0" applyFont="1" applyAlignment="1">
      <alignment horizontal="center"/>
    </xf>
    <xf numFmtId="0" fontId="6" fillId="0" borderId="0" xfId="0" applyFont="1" applyBorder="1"/>
    <xf numFmtId="0" fontId="5" fillId="0" borderId="0" xfId="0" applyFont="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0" xfId="0" applyFont="1" applyFill="1"/>
    <xf numFmtId="3" fontId="4" fillId="0" borderId="13" xfId="0" applyNumberFormat="1" applyFont="1" applyBorder="1"/>
    <xf numFmtId="3" fontId="5" fillId="0" borderId="13" xfId="89" applyNumberFormat="1" applyFont="1" applyFill="1" applyBorder="1" applyAlignment="1" applyProtection="1">
      <alignment horizontal="left" vertical="center" wrapText="1"/>
    </xf>
    <xf numFmtId="3" fontId="5" fillId="0" borderId="0" xfId="89" applyNumberFormat="1" applyFont="1" applyFill="1" applyBorder="1" applyProtection="1">
      <alignment horizontal="center" vertical="center" wrapText="1"/>
    </xf>
    <xf numFmtId="3" fontId="5" fillId="0" borderId="13" xfId="89" applyNumberFormat="1" applyFont="1" applyFill="1" applyBorder="1" applyAlignment="1" applyProtection="1">
      <alignment horizontal="center" vertical="center" wrapText="1"/>
    </xf>
    <xf numFmtId="0" fontId="6" fillId="0" borderId="0" xfId="0" applyFont="1" applyBorder="1" applyAlignment="1">
      <alignment horizontal="center"/>
    </xf>
    <xf numFmtId="10" fontId="9" fillId="0" borderId="34" xfId="0" applyNumberFormat="1" applyFont="1" applyBorder="1" applyAlignment="1">
      <alignment horizontal="right" wrapText="1"/>
    </xf>
    <xf numFmtId="174" fontId="4" fillId="0" borderId="0" xfId="95" applyNumberFormat="1" applyFont="1"/>
    <xf numFmtId="174" fontId="4" fillId="0" borderId="13" xfId="95" applyNumberFormat="1" applyFont="1" applyBorder="1"/>
    <xf numFmtId="0" fontId="4" fillId="0" borderId="0" xfId="0" applyFont="1" applyBorder="1"/>
    <xf numFmtId="3" fontId="4" fillId="0" borderId="13" xfId="89" applyNumberFormat="1" applyFont="1" applyFill="1" applyBorder="1" applyProtection="1">
      <alignment horizontal="center" vertical="center" wrapText="1"/>
    </xf>
    <xf numFmtId="3" fontId="4" fillId="0" borderId="13" xfId="89" applyNumberFormat="1" applyFont="1" applyFill="1" applyBorder="1" applyAlignment="1" applyProtection="1">
      <alignment vertical="center"/>
    </xf>
    <xf numFmtId="0" fontId="29" fillId="0" borderId="0" xfId="90" applyFont="1" applyFill="1" applyBorder="1" applyAlignment="1"/>
    <xf numFmtId="3" fontId="10" fillId="0" borderId="35" xfId="0" applyNumberFormat="1" applyFont="1" applyBorder="1"/>
    <xf numFmtId="0" fontId="4" fillId="0" borderId="13" xfId="0" applyFont="1" applyBorder="1" applyAlignment="1">
      <alignment horizontal="center" vertical="center"/>
    </xf>
    <xf numFmtId="0" fontId="0" fillId="0" borderId="0" xfId="0" applyBorder="1" applyAlignment="1"/>
    <xf numFmtId="3" fontId="4" fillId="0" borderId="0" xfId="0" applyNumberFormat="1" applyFont="1" applyFill="1"/>
    <xf numFmtId="3" fontId="4" fillId="0" borderId="13" xfId="89" applyNumberFormat="1" applyFont="1" applyFill="1" applyBorder="1" applyAlignment="1" applyProtection="1">
      <alignment horizontal="left" vertical="center" wrapText="1"/>
    </xf>
    <xf numFmtId="3" fontId="5" fillId="0" borderId="13" xfId="89" applyNumberFormat="1" applyFont="1" applyFill="1" applyBorder="1" applyAlignment="1" applyProtection="1">
      <alignment horizontal="right" vertical="center" wrapText="1"/>
    </xf>
    <xf numFmtId="3" fontId="4" fillId="0" borderId="13" xfId="89" applyNumberFormat="1" applyFont="1" applyFill="1" applyBorder="1" applyAlignment="1" applyProtection="1">
      <alignment vertical="center" wrapText="1"/>
    </xf>
    <xf numFmtId="3" fontId="4" fillId="0" borderId="13" xfId="89" applyNumberFormat="1" applyFont="1" applyFill="1" applyBorder="1" applyAlignment="1" applyProtection="1">
      <alignment horizontal="right" vertical="center" wrapText="1"/>
    </xf>
    <xf numFmtId="4" fontId="49" fillId="0" borderId="0" xfId="0" applyNumberFormat="1" applyFont="1" applyFill="1"/>
    <xf numFmtId="3" fontId="5" fillId="0" borderId="13" xfId="89" applyNumberFormat="1" applyFont="1" applyFill="1" applyBorder="1" applyAlignment="1" applyProtection="1">
      <alignment vertical="center"/>
    </xf>
    <xf numFmtId="3" fontId="5" fillId="0" borderId="13" xfId="88" applyNumberFormat="1" applyFont="1" applyBorder="1" applyProtection="1">
      <alignment horizontal="right" vertical="center"/>
      <protection locked="0"/>
    </xf>
    <xf numFmtId="0" fontId="0" fillId="0" borderId="13" xfId="0" applyBorder="1" applyAlignment="1">
      <alignment horizontal="center" wrapText="1"/>
    </xf>
    <xf numFmtId="0" fontId="4" fillId="0" borderId="0" xfId="0" applyFont="1" applyAlignment="1">
      <alignment wrapText="1"/>
    </xf>
    <xf numFmtId="10" fontId="4" fillId="0" borderId="13" xfId="95" applyNumberFormat="1" applyFont="1" applyBorder="1"/>
    <xf numFmtId="10" fontId="4" fillId="0" borderId="13" xfId="0" applyNumberFormat="1" applyFont="1" applyBorder="1"/>
    <xf numFmtId="3" fontId="5" fillId="0" borderId="13" xfId="0" applyNumberFormat="1" applyFont="1" applyBorder="1"/>
    <xf numFmtId="0" fontId="4" fillId="0" borderId="0" xfId="0" applyFont="1" applyFill="1" applyBorder="1" applyAlignment="1" applyProtection="1">
      <alignment horizontal="left"/>
    </xf>
    <xf numFmtId="3" fontId="12" fillId="0" borderId="13" xfId="0" applyNumberFormat="1" applyFont="1" applyBorder="1"/>
    <xf numFmtId="10" fontId="5" fillId="0" borderId="13" xfId="0" applyNumberFormat="1" applyFont="1" applyBorder="1"/>
    <xf numFmtId="0" fontId="4" fillId="0" borderId="0" xfId="0" applyFont="1" applyFill="1" applyAlignment="1"/>
    <xf numFmtId="0" fontId="4" fillId="0" borderId="0" xfId="0" applyFont="1" applyAlignment="1">
      <alignment horizontal="center"/>
    </xf>
    <xf numFmtId="0" fontId="6" fillId="0" borderId="36" xfId="0" applyFont="1" applyFill="1" applyBorder="1" applyAlignment="1">
      <alignment horizontal="centerContinuous" vertical="center" wrapText="1"/>
    </xf>
    <xf numFmtId="0" fontId="6" fillId="0" borderId="0" xfId="0" applyFont="1" applyFill="1" applyBorder="1" applyAlignment="1">
      <alignment horizontal="centerContinuous" vertical="center" wrapText="1"/>
    </xf>
    <xf numFmtId="3" fontId="10" fillId="0" borderId="13" xfId="0" applyNumberFormat="1" applyFont="1" applyFill="1" applyBorder="1"/>
    <xf numFmtId="0" fontId="5" fillId="0" borderId="0" xfId="0" applyFont="1" applyFill="1"/>
    <xf numFmtId="0" fontId="5" fillId="0" borderId="0" xfId="0" applyFont="1" applyFill="1" applyBorder="1" applyAlignment="1">
      <alignment horizontal="centerContinuous"/>
    </xf>
    <xf numFmtId="3" fontId="5" fillId="0" borderId="13" xfId="0" applyNumberFormat="1" applyFont="1" applyFill="1" applyBorder="1" applyAlignment="1">
      <alignment horizontal="center" vertical="center" wrapText="1"/>
    </xf>
    <xf numFmtId="3" fontId="5" fillId="0" borderId="13" xfId="0" quotePrefix="1"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0" xfId="0" applyFont="1" applyFill="1" applyAlignment="1">
      <alignment horizontal="center" vertical="center"/>
    </xf>
    <xf numFmtId="0" fontId="29" fillId="0" borderId="0" xfId="90" applyFont="1" applyFill="1" applyBorder="1" applyAlignment="1">
      <alignment wrapText="1"/>
    </xf>
    <xf numFmtId="0" fontId="5" fillId="0" borderId="0" xfId="0" applyFont="1" applyFill="1" applyBorder="1" applyAlignment="1">
      <alignment horizontal="center"/>
    </xf>
    <xf numFmtId="0" fontId="7" fillId="0" borderId="0" xfId="0" applyFont="1" applyBorder="1" applyAlignment="1">
      <alignment horizontal="centerContinuous" vertical="center"/>
    </xf>
    <xf numFmtId="0" fontId="5" fillId="0" borderId="13" xfId="0" applyFont="1" applyFill="1" applyBorder="1" applyAlignment="1">
      <alignment horizontal="centerContinuous" vertical="center" wrapText="1"/>
    </xf>
    <xf numFmtId="3"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21" borderId="13" xfId="0" applyFont="1" applyFill="1" applyBorder="1" applyAlignment="1">
      <alignment horizontal="centerContinuous" vertical="center" wrapText="1"/>
    </xf>
    <xf numFmtId="3" fontId="4" fillId="21" borderId="13" xfId="0" applyNumberFormat="1" applyFont="1" applyFill="1" applyBorder="1" applyAlignment="1">
      <alignment horizontal="right" vertical="center" wrapText="1"/>
    </xf>
    <xf numFmtId="3" fontId="4" fillId="21" borderId="13" xfId="0" applyNumberFormat="1" applyFont="1" applyFill="1" applyBorder="1" applyAlignment="1">
      <alignment horizontal="center" vertical="center" wrapText="1"/>
    </xf>
    <xf numFmtId="3" fontId="4" fillId="0" borderId="0" xfId="89" applyNumberFormat="1" applyFont="1" applyFill="1" applyBorder="1" applyAlignment="1" applyProtection="1">
      <alignment horizontal="center" vertical="center" wrapText="1"/>
    </xf>
    <xf numFmtId="3" fontId="4" fillId="0" borderId="13" xfId="89" applyNumberFormat="1" applyFont="1" applyFill="1" applyBorder="1" applyAlignment="1" applyProtection="1">
      <alignment horizontal="center" vertical="center" wrapText="1"/>
    </xf>
    <xf numFmtId="3" fontId="5" fillId="0" borderId="0" xfId="89" applyNumberFormat="1" applyFont="1" applyFill="1" applyAlignment="1" applyProtection="1">
      <alignment horizontal="centerContinuous" vertical="center"/>
    </xf>
    <xf numFmtId="3" fontId="4" fillId="0" borderId="0" xfId="89" applyNumberFormat="1" applyFont="1" applyFill="1" applyBorder="1" applyProtection="1">
      <alignment horizontal="center" vertical="center" wrapText="1"/>
    </xf>
    <xf numFmtId="3" fontId="5" fillId="0" borderId="0" xfId="89" applyNumberFormat="1" applyFont="1" applyFill="1" applyBorder="1" applyAlignment="1" applyProtection="1">
      <alignment horizontal="centerContinuous" vertical="center" wrapText="1"/>
      <protection locked="0"/>
    </xf>
    <xf numFmtId="3" fontId="5" fillId="0" borderId="0" xfId="89" applyNumberFormat="1" applyFont="1" applyFill="1" applyBorder="1" applyAlignment="1" applyProtection="1">
      <alignment horizontal="center" vertical="center" wrapText="1"/>
      <protection locked="0"/>
    </xf>
    <xf numFmtId="3" fontId="5" fillId="0" borderId="0" xfId="89" applyNumberFormat="1" applyFont="1" applyFill="1" applyBorder="1" applyAlignment="1" applyProtection="1">
      <alignment vertical="center" wrapText="1"/>
      <protection locked="0"/>
    </xf>
    <xf numFmtId="3" fontId="5" fillId="0" borderId="13" xfId="89" applyNumberFormat="1" applyFont="1" applyFill="1" applyBorder="1" applyAlignment="1" applyProtection="1">
      <alignment horizontal="center"/>
    </xf>
    <xf numFmtId="3" fontId="5" fillId="0" borderId="13" xfId="0" applyNumberFormat="1" applyFont="1" applyBorder="1" applyAlignment="1">
      <alignment horizontal="center" vertical="center" wrapText="1"/>
    </xf>
    <xf numFmtId="3" fontId="4" fillId="0" borderId="13" xfId="89" applyNumberFormat="1" applyFont="1" applyFill="1" applyBorder="1" applyAlignment="1" applyProtection="1">
      <alignment horizontal="center" vertical="center"/>
    </xf>
    <xf numFmtId="3" fontId="4" fillId="0" borderId="13" xfId="89" applyNumberFormat="1" applyFont="1" applyFill="1" applyBorder="1" applyAlignment="1" applyProtection="1">
      <alignment horizontal="right" vertical="center"/>
    </xf>
    <xf numFmtId="0" fontId="5" fillId="0" borderId="13" xfId="0" applyFont="1" applyBorder="1" applyAlignment="1">
      <alignment horizontal="center" vertical="center"/>
    </xf>
    <xf numFmtId="0" fontId="51" fillId="0" borderId="0" xfId="0" applyFont="1" applyBorder="1" applyAlignment="1">
      <alignment wrapText="1"/>
    </xf>
    <xf numFmtId="2" fontId="5" fillId="0" borderId="0" xfId="0" applyNumberFormat="1" applyFont="1" applyFill="1" applyBorder="1" applyAlignment="1">
      <alignment horizontal="center" vertical="center" wrapText="1"/>
    </xf>
    <xf numFmtId="0" fontId="51" fillId="0" borderId="0" xfId="0" applyFont="1" applyBorder="1" applyAlignment="1">
      <alignment horizontal="left" wrapText="1"/>
    </xf>
    <xf numFmtId="3" fontId="4" fillId="0" borderId="13" xfId="0" applyNumberFormat="1" applyFont="1" applyFill="1" applyBorder="1" applyAlignment="1">
      <alignment horizontal="center" vertical="center"/>
    </xf>
    <xf numFmtId="0" fontId="4" fillId="0" borderId="26" xfId="0" applyFont="1" applyBorder="1" applyAlignment="1">
      <alignment horizontal="center" vertical="center"/>
    </xf>
    <xf numFmtId="0" fontId="10" fillId="0" borderId="13" xfId="0" applyFont="1" applyBorder="1" applyAlignment="1">
      <alignment horizontal="center" vertical="center"/>
    </xf>
    <xf numFmtId="49" fontId="10" fillId="0" borderId="13" xfId="0" applyNumberFormat="1" applyFont="1" applyBorder="1" applyAlignment="1">
      <alignment horizontal="center" vertical="center"/>
    </xf>
    <xf numFmtId="2" fontId="9" fillId="0" borderId="0" xfId="0" applyNumberFormat="1" applyFont="1" applyBorder="1" applyAlignment="1">
      <alignment horizontal="right" wrapText="1"/>
    </xf>
    <xf numFmtId="174" fontId="4" fillId="0" borderId="0" xfId="0" applyNumberFormat="1" applyFont="1"/>
    <xf numFmtId="0" fontId="5" fillId="0" borderId="13" xfId="0" applyFont="1" applyBorder="1" applyAlignment="1" applyProtection="1">
      <alignment horizontal="center" vertical="center" wrapText="1"/>
    </xf>
    <xf numFmtId="0" fontId="5" fillId="0" borderId="13" xfId="0" applyFont="1" applyBorder="1" applyProtection="1"/>
    <xf numFmtId="0" fontId="4" fillId="0" borderId="13" xfId="0" applyFont="1" applyBorder="1" applyAlignment="1" applyProtection="1">
      <alignment wrapText="1"/>
    </xf>
    <xf numFmtId="0" fontId="5" fillId="0" borderId="13" xfId="0" applyFont="1" applyBorder="1" applyAlignment="1" applyProtection="1">
      <alignment wrapText="1"/>
    </xf>
    <xf numFmtId="0" fontId="5" fillId="0" borderId="13" xfId="0" applyFont="1" applyFill="1" applyBorder="1" applyAlignment="1" applyProtection="1">
      <alignment horizontal="center" vertical="center" wrapText="1"/>
    </xf>
    <xf numFmtId="0" fontId="4" fillId="0" borderId="13" xfId="0" applyFont="1" applyFill="1" applyBorder="1" applyAlignment="1" applyProtection="1">
      <alignment wrapText="1"/>
    </xf>
    <xf numFmtId="0" fontId="5" fillId="0" borderId="13" xfId="0" applyFont="1" applyBorder="1" applyAlignment="1" applyProtection="1">
      <alignment horizontal="center" vertical="center"/>
    </xf>
    <xf numFmtId="0" fontId="4" fillId="0" borderId="13" xfId="0" applyFont="1" applyBorder="1" applyProtection="1"/>
    <xf numFmtId="0" fontId="4" fillId="0" borderId="13" xfId="0" applyFont="1" applyBorder="1" applyAlignment="1" applyProtection="1">
      <alignment horizontal="center" vertical="center" wrapText="1"/>
    </xf>
    <xf numFmtId="0" fontId="5" fillId="0" borderId="13" xfId="0" applyFont="1" applyFill="1" applyBorder="1" applyAlignment="1" applyProtection="1">
      <alignment wrapText="1"/>
    </xf>
    <xf numFmtId="0" fontId="4" fillId="0" borderId="13" xfId="0" applyFont="1" applyFill="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0" xfId="0" applyFont="1" applyBorder="1" applyAlignment="1" applyProtection="1">
      <alignment wrapText="1"/>
    </xf>
    <xf numFmtId="3" fontId="4" fillId="0" borderId="0" xfId="89" applyNumberFormat="1" applyFont="1" applyFill="1" applyBorder="1" applyAlignment="1" applyProtection="1">
      <alignment vertical="center"/>
    </xf>
    <xf numFmtId="3" fontId="4" fillId="0" borderId="13" xfId="0" applyNumberFormat="1" applyFont="1" applyBorder="1" applyAlignment="1">
      <alignment horizontal="center" vertical="center" wrapText="1"/>
    </xf>
    <xf numFmtId="4" fontId="5" fillId="0" borderId="36" xfId="0" applyNumberFormat="1" applyFont="1" applyFill="1" applyBorder="1" applyAlignment="1" applyProtection="1">
      <alignment horizontal="center"/>
    </xf>
    <xf numFmtId="4" fontId="5" fillId="0" borderId="0" xfId="0" applyNumberFormat="1" applyFont="1" applyFill="1" applyBorder="1" applyAlignment="1" applyProtection="1">
      <alignment horizontal="center"/>
    </xf>
    <xf numFmtId="3" fontId="7" fillId="0" borderId="0" xfId="130" applyNumberFormat="1" applyFont="1" applyFill="1" applyBorder="1" applyAlignment="1" applyProtection="1">
      <alignment horizontal="left" vertical="center"/>
    </xf>
    <xf numFmtId="0" fontId="52" fillId="0" borderId="0" xfId="90" applyFont="1" applyFill="1" applyBorder="1" applyAlignment="1" applyProtection="1">
      <alignment wrapText="1"/>
    </xf>
    <xf numFmtId="0" fontId="52" fillId="0" borderId="0" xfId="90" applyFont="1" applyFill="1" applyBorder="1" applyAlignment="1" applyProtection="1"/>
    <xf numFmtId="0" fontId="53" fillId="0" borderId="34" xfId="90" applyFont="1" applyFill="1" applyBorder="1" applyAlignment="1" applyProtection="1"/>
    <xf numFmtId="0" fontId="8" fillId="0" borderId="13" xfId="90" applyFont="1" applyFill="1" applyBorder="1" applyAlignment="1" applyProtection="1">
      <alignment vertical="center" wrapText="1"/>
    </xf>
    <xf numFmtId="0" fontId="8" fillId="0" borderId="0" xfId="90" applyFont="1" applyFill="1" applyBorder="1" applyAlignment="1" applyProtection="1"/>
    <xf numFmtId="0" fontId="8" fillId="0" borderId="0" xfId="90" applyFont="1" applyFill="1" applyBorder="1" applyAlignment="1" applyProtection="1">
      <protection locked="0"/>
    </xf>
    <xf numFmtId="0" fontId="7" fillId="0" borderId="0" xfId="90" applyFont="1" applyFill="1" applyBorder="1" applyAlignment="1" applyProtection="1">
      <alignment horizontal="center" vertical="center"/>
    </xf>
    <xf numFmtId="0" fontId="7" fillId="0" borderId="34" xfId="90" applyFont="1" applyFill="1" applyBorder="1" applyAlignment="1" applyProtection="1">
      <alignment vertical="center"/>
    </xf>
    <xf numFmtId="0" fontId="7" fillId="0" borderId="0" xfId="90" applyFont="1" applyFill="1" applyBorder="1" applyAlignment="1" applyProtection="1">
      <alignment horizontal="center" vertical="center" wrapText="1"/>
    </xf>
    <xf numFmtId="3" fontId="8" fillId="0" borderId="13" xfId="90" applyNumberFormat="1" applyFont="1" applyFill="1" applyBorder="1" applyAlignment="1" applyProtection="1">
      <alignment horizontal="right" vertical="center" wrapText="1"/>
    </xf>
    <xf numFmtId="0" fontId="7" fillId="0" borderId="0" xfId="90" applyFont="1" applyFill="1" applyBorder="1" applyAlignment="1" applyProtection="1"/>
    <xf numFmtId="3" fontId="8" fillId="0" borderId="0" xfId="90" applyNumberFormat="1" applyFont="1" applyFill="1" applyBorder="1" applyAlignment="1" applyProtection="1">
      <alignment horizontal="right" vertical="center" wrapText="1"/>
    </xf>
    <xf numFmtId="0" fontId="7" fillId="0" borderId="13" xfId="90" applyFont="1" applyFill="1" applyBorder="1" applyAlignment="1" applyProtection="1">
      <alignment horizontal="right" wrapText="1"/>
    </xf>
    <xf numFmtId="3" fontId="8" fillId="0" borderId="0" xfId="90" applyNumberFormat="1" applyFont="1" applyFill="1" applyBorder="1" applyAlignment="1" applyProtection="1"/>
    <xf numFmtId="0" fontId="8" fillId="0" borderId="0" xfId="90" applyFont="1" applyFill="1" applyBorder="1" applyAlignment="1" applyProtection="1">
      <alignment wrapText="1"/>
    </xf>
    <xf numFmtId="3" fontId="8" fillId="0" borderId="13" xfId="90" applyNumberFormat="1" applyFont="1" applyFill="1" applyBorder="1" applyAlignment="1" applyProtection="1">
      <alignment horizontal="right" vertical="center" wrapText="1"/>
      <protection locked="0"/>
    </xf>
    <xf numFmtId="3" fontId="7" fillId="0" borderId="13" xfId="90" applyNumberFormat="1" applyFont="1" applyFill="1" applyBorder="1" applyAlignment="1" applyProtection="1">
      <alignment horizontal="right" vertical="center" wrapText="1"/>
      <protection locked="0"/>
    </xf>
    <xf numFmtId="3" fontId="8" fillId="0" borderId="13" xfId="90" applyNumberFormat="1" applyFont="1" applyFill="1" applyBorder="1" applyAlignment="1" applyProtection="1">
      <alignment horizontal="left" vertical="center" wrapText="1"/>
      <protection locked="0"/>
    </xf>
    <xf numFmtId="0" fontId="8" fillId="0" borderId="0" xfId="131" applyFont="1" applyFill="1" applyAlignment="1" applyProtection="1">
      <alignment horizontal="center"/>
    </xf>
    <xf numFmtId="0" fontId="8" fillId="0" borderId="0" xfId="131" applyFont="1" applyFill="1" applyAlignment="1" applyProtection="1">
      <alignment horizontal="right"/>
    </xf>
    <xf numFmtId="0" fontId="8" fillId="0" borderId="0" xfId="131" applyFont="1" applyFill="1" applyAlignment="1" applyProtection="1">
      <alignment horizontal="center"/>
      <protection locked="0"/>
    </xf>
    <xf numFmtId="0" fontId="54" fillId="0" borderId="13" xfId="90" applyFont="1" applyFill="1" applyBorder="1" applyAlignment="1" applyProtection="1">
      <alignment vertical="center" wrapText="1"/>
    </xf>
    <xf numFmtId="0" fontId="8" fillId="26" borderId="13" xfId="90" applyFont="1" applyFill="1" applyBorder="1" applyAlignment="1" applyProtection="1">
      <alignment vertical="center" wrapText="1"/>
    </xf>
    <xf numFmtId="0" fontId="54" fillId="0" borderId="13" xfId="90" applyFont="1" applyFill="1" applyBorder="1" applyAlignment="1">
      <alignment vertical="center" wrapText="1"/>
    </xf>
    <xf numFmtId="0" fontId="55" fillId="0" borderId="13" xfId="0" applyFont="1" applyBorder="1" applyAlignment="1">
      <alignment vertical="center" wrapText="1"/>
    </xf>
    <xf numFmtId="0" fontId="55" fillId="0" borderId="13" xfId="0" applyFont="1" applyFill="1" applyBorder="1" applyAlignment="1">
      <alignment vertical="center" wrapText="1"/>
    </xf>
    <xf numFmtId="0" fontId="56" fillId="0" borderId="0" xfId="0" applyFont="1"/>
    <xf numFmtId="0" fontId="56" fillId="0" borderId="0" xfId="0" applyFont="1" applyAlignment="1">
      <alignment horizontal="left"/>
    </xf>
    <xf numFmtId="0" fontId="6" fillId="0" borderId="0" xfId="0" applyFont="1" applyBorder="1" applyAlignment="1">
      <alignment horizontal="center" wrapText="1"/>
    </xf>
    <xf numFmtId="0" fontId="57" fillId="0" borderId="0" xfId="0" applyFont="1" applyBorder="1" applyAlignment="1">
      <alignment horizontal="center" wrapText="1"/>
    </xf>
    <xf numFmtId="0" fontId="8" fillId="0" borderId="13" xfId="90" applyFont="1" applyFill="1" applyBorder="1" applyAlignment="1">
      <alignment vertical="center" wrapText="1"/>
    </xf>
    <xf numFmtId="0" fontId="58" fillId="0" borderId="13" xfId="0" applyFont="1" applyBorder="1" applyAlignment="1">
      <alignment vertical="center" wrapText="1"/>
    </xf>
    <xf numFmtId="0" fontId="58" fillId="0" borderId="13" xfId="0" applyFont="1" applyFill="1" applyBorder="1" applyAlignment="1">
      <alignment vertical="center" wrapText="1"/>
    </xf>
    <xf numFmtId="164" fontId="4" fillId="0" borderId="13" xfId="43" applyFont="1" applyBorder="1" applyAlignment="1"/>
    <xf numFmtId="164" fontId="5" fillId="0" borderId="13" xfId="43" applyFont="1" applyBorder="1" applyAlignment="1"/>
    <xf numFmtId="164" fontId="4" fillId="0" borderId="13" xfId="43" applyFont="1" applyFill="1" applyBorder="1" applyAlignment="1" applyProtection="1">
      <alignment wrapText="1"/>
    </xf>
    <xf numFmtId="164" fontId="5" fillId="0" borderId="13" xfId="43" applyFont="1" applyFill="1" applyBorder="1" applyAlignment="1">
      <alignment wrapText="1"/>
    </xf>
    <xf numFmtId="0" fontId="11" fillId="0" borderId="33" xfId="0" applyFont="1" applyBorder="1" applyAlignment="1">
      <alignment horizontal="left"/>
    </xf>
    <xf numFmtId="0" fontId="5" fillId="28" borderId="13" xfId="0" applyFont="1" applyFill="1" applyBorder="1" applyAlignment="1">
      <alignment horizontal="center" vertical="center" wrapText="1"/>
    </xf>
    <xf numFmtId="0" fontId="5" fillId="0" borderId="0" xfId="0" applyFont="1" applyBorder="1" applyAlignment="1">
      <alignment horizontal="right"/>
    </xf>
    <xf numFmtId="3" fontId="5" fillId="0" borderId="13" xfId="89" applyNumberFormat="1" applyFont="1" applyFill="1" applyBorder="1" applyAlignment="1" applyProtection="1">
      <alignment horizontal="left" wrapText="1"/>
    </xf>
    <xf numFmtId="3" fontId="59" fillId="0" borderId="0" xfId="89" applyNumberFormat="1" applyFont="1" applyFill="1" applyBorder="1" applyAlignment="1" applyProtection="1">
      <alignment horizontal="center" vertical="center"/>
    </xf>
    <xf numFmtId="3" fontId="9" fillId="0" borderId="13" xfId="89" applyNumberFormat="1" applyFont="1" applyFill="1" applyBorder="1" applyAlignment="1" applyProtection="1">
      <alignment horizontal="center" vertical="center" wrapText="1"/>
    </xf>
    <xf numFmtId="3" fontId="9" fillId="0" borderId="13" xfId="89" applyNumberFormat="1" applyFont="1" applyFill="1" applyBorder="1" applyAlignment="1" applyProtection="1">
      <alignment horizontal="left"/>
    </xf>
    <xf numFmtId="0" fontId="9" fillId="0" borderId="13" xfId="89" applyNumberFormat="1" applyFont="1" applyFill="1" applyBorder="1" applyAlignment="1" applyProtection="1">
      <alignment horizontal="center" vertical="center" wrapText="1"/>
    </xf>
    <xf numFmtId="0" fontId="10" fillId="0" borderId="13" xfId="89" applyNumberFormat="1" applyFont="1" applyFill="1" applyBorder="1" applyAlignment="1" applyProtection="1">
      <alignment horizontal="left" vertical="center" wrapText="1"/>
    </xf>
    <xf numFmtId="0" fontId="9" fillId="0" borderId="13" xfId="89" applyNumberFormat="1" applyFont="1" applyFill="1" applyBorder="1" applyAlignment="1" applyProtection="1">
      <alignment horizontal="left" vertical="center" wrapText="1"/>
    </xf>
    <xf numFmtId="0" fontId="57" fillId="0" borderId="0" xfId="0" applyFont="1" applyFill="1"/>
    <xf numFmtId="0" fontId="66" fillId="0" borderId="13" xfId="0" applyFont="1" applyFill="1" applyBorder="1" applyAlignment="1">
      <alignment vertical="center" wrapText="1"/>
    </xf>
    <xf numFmtId="0" fontId="66" fillId="0" borderId="13" xfId="0" applyFont="1" applyBorder="1" applyAlignment="1">
      <alignment vertical="center" wrapText="1"/>
    </xf>
    <xf numFmtId="0" fontId="14" fillId="0" borderId="0" xfId="0" applyFont="1" applyFill="1"/>
    <xf numFmtId="0" fontId="14" fillId="26" borderId="13" xfId="90" applyFont="1" applyFill="1" applyBorder="1" applyAlignment="1" applyProtection="1">
      <alignment vertical="center" wrapText="1"/>
    </xf>
    <xf numFmtId="49" fontId="14" fillId="0" borderId="13" xfId="0" applyNumberFormat="1" applyFont="1" applyBorder="1" applyAlignment="1">
      <alignment horizontal="center" vertical="center"/>
    </xf>
    <xf numFmtId="0" fontId="14" fillId="0" borderId="0" xfId="0" applyFont="1"/>
    <xf numFmtId="3" fontId="14" fillId="0" borderId="35" xfId="0" applyNumberFormat="1" applyFont="1" applyFill="1" applyBorder="1"/>
    <xf numFmtId="0" fontId="57" fillId="0" borderId="0" xfId="0" applyFont="1" applyAlignment="1">
      <alignment horizontal="center"/>
    </xf>
    <xf numFmtId="0" fontId="14" fillId="27" borderId="13" xfId="133" applyFont="1" applyFill="1" applyBorder="1" applyAlignment="1">
      <alignment horizontal="center" vertical="center" wrapText="1"/>
    </xf>
    <xf numFmtId="0" fontId="14" fillId="27" borderId="13" xfId="133" applyFont="1" applyFill="1" applyBorder="1" applyAlignment="1">
      <alignment horizontal="center" vertical="center"/>
    </xf>
    <xf numFmtId="0" fontId="57" fillId="0" borderId="0" xfId="0" applyFont="1"/>
    <xf numFmtId="0" fontId="65" fillId="0" borderId="0" xfId="0" applyFont="1" applyBorder="1" applyAlignment="1">
      <alignment horizontal="center"/>
    </xf>
    <xf numFmtId="0" fontId="4" fillId="0" borderId="0" xfId="0" applyFont="1" applyAlignment="1">
      <alignment horizontal="right"/>
    </xf>
    <xf numFmtId="0" fontId="5" fillId="0" borderId="0" xfId="0" applyFont="1" applyFill="1" applyAlignment="1">
      <alignment vertical="center"/>
    </xf>
    <xf numFmtId="3" fontId="4" fillId="0" borderId="13" xfId="0" applyNumberFormat="1" applyFont="1" applyFill="1" applyBorder="1" applyAlignment="1">
      <alignment horizontal="center" vertical="center" wrapText="1"/>
    </xf>
    <xf numFmtId="0" fontId="4" fillId="0" borderId="0" xfId="0" applyFont="1" applyFill="1" applyAlignment="1">
      <alignment horizontal="center" vertical="center"/>
    </xf>
    <xf numFmtId="0" fontId="63" fillId="0" borderId="13" xfId="0" applyFont="1" applyFill="1" applyBorder="1" applyAlignment="1">
      <alignment vertical="center" wrapText="1"/>
    </xf>
    <xf numFmtId="0" fontId="63" fillId="0" borderId="13" xfId="0" applyFont="1" applyBorder="1" applyAlignment="1">
      <alignment vertical="center" wrapText="1"/>
    </xf>
    <xf numFmtId="0" fontId="4" fillId="26" borderId="13" xfId="90" applyFont="1" applyFill="1" applyBorder="1" applyAlignment="1" applyProtection="1">
      <alignment vertical="center" wrapText="1"/>
    </xf>
    <xf numFmtId="49" fontId="4" fillId="0" borderId="13" xfId="0"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26" xfId="0" applyFont="1" applyBorder="1" applyAlignment="1">
      <alignment horizontal="right" wrapText="1"/>
    </xf>
    <xf numFmtId="0" fontId="4" fillId="28" borderId="13" xfId="0" applyFont="1" applyFill="1" applyBorder="1" applyAlignment="1">
      <alignment horizontal="center" vertical="center" wrapText="1"/>
    </xf>
    <xf numFmtId="3" fontId="57" fillId="0" borderId="13" xfId="0" applyNumberFormat="1" applyFont="1" applyBorder="1"/>
    <xf numFmtId="0" fontId="14" fillId="0" borderId="13" xfId="90" applyFont="1" applyFill="1" applyBorder="1" applyAlignment="1">
      <alignment vertical="center" wrapText="1"/>
    </xf>
    <xf numFmtId="3" fontId="14" fillId="0" borderId="13" xfId="0" applyNumberFormat="1" applyFont="1" applyBorder="1"/>
    <xf numFmtId="0" fontId="14" fillId="0" borderId="13" xfId="90" applyFont="1" applyFill="1" applyBorder="1" applyAlignment="1" applyProtection="1">
      <alignment vertical="center" wrapText="1"/>
    </xf>
    <xf numFmtId="0" fontId="14" fillId="0" borderId="13" xfId="0" applyFont="1" applyBorder="1" applyAlignment="1">
      <alignment horizontal="center" vertical="center"/>
    </xf>
    <xf numFmtId="0" fontId="57" fillId="28" borderId="13" xfId="0" applyFont="1" applyFill="1" applyBorder="1" applyAlignment="1">
      <alignment horizontal="center" vertical="center" wrapText="1"/>
    </xf>
    <xf numFmtId="0" fontId="57" fillId="0" borderId="13" xfId="0" applyFont="1" applyFill="1" applyBorder="1" applyAlignment="1">
      <alignment horizontal="center" vertical="center" wrapText="1"/>
    </xf>
    <xf numFmtId="0" fontId="4" fillId="0" borderId="13" xfId="90" applyFont="1" applyFill="1" applyBorder="1" applyAlignment="1">
      <alignment vertical="center" wrapText="1"/>
    </xf>
    <xf numFmtId="0" fontId="4" fillId="0" borderId="13" xfId="90" applyFont="1" applyFill="1" applyBorder="1" applyAlignment="1" applyProtection="1">
      <alignment vertical="center" wrapText="1"/>
    </xf>
    <xf numFmtId="0" fontId="57" fillId="0" borderId="0" xfId="0" applyFont="1" applyBorder="1" applyAlignment="1">
      <alignment horizontal="centerContinuous" vertical="center"/>
    </xf>
    <xf numFmtId="3" fontId="7" fillId="0" borderId="13" xfId="90" applyNumberFormat="1" applyFont="1" applyFill="1" applyBorder="1" applyAlignment="1" applyProtection="1">
      <alignment horizontal="right" vertical="center" wrapText="1"/>
    </xf>
    <xf numFmtId="3" fontId="7" fillId="0" borderId="13" xfId="90" applyNumberFormat="1" applyFont="1" applyFill="1" applyBorder="1" applyAlignment="1" applyProtection="1">
      <alignment horizontal="center" vertical="center" wrapText="1"/>
    </xf>
    <xf numFmtId="0" fontId="5" fillId="0" borderId="13" xfId="90" applyFont="1" applyFill="1" applyBorder="1" applyAlignment="1" applyProtection="1">
      <alignment horizontal="center" vertical="center" wrapText="1"/>
    </xf>
    <xf numFmtId="0" fontId="7" fillId="0" borderId="13" xfId="90" applyFont="1" applyFill="1" applyBorder="1" applyAlignment="1" applyProtection="1">
      <alignment horizontal="center" vertical="center" wrapText="1"/>
    </xf>
    <xf numFmtId="172" fontId="14" fillId="0" borderId="0" xfId="43" applyNumberFormat="1" applyFont="1" applyFill="1"/>
    <xf numFmtId="0" fontId="5" fillId="0" borderId="0" xfId="90" applyFont="1" applyFill="1" applyBorder="1" applyAlignment="1" applyProtection="1">
      <alignment horizontal="center" vertical="center" wrapText="1"/>
    </xf>
    <xf numFmtId="3" fontId="4" fillId="0" borderId="13" xfId="90" applyNumberFormat="1" applyFont="1" applyFill="1" applyBorder="1" applyAlignment="1" applyProtection="1">
      <alignment horizontal="right" vertical="center" wrapText="1"/>
    </xf>
    <xf numFmtId="3" fontId="4" fillId="0" borderId="13" xfId="90" applyNumberFormat="1" applyFont="1" applyFill="1" applyBorder="1" applyAlignment="1" applyProtection="1">
      <alignment horizontal="right" vertical="center" wrapText="1"/>
      <protection locked="0"/>
    </xf>
    <xf numFmtId="0" fontId="5" fillId="0" borderId="0" xfId="90" applyFont="1" applyFill="1" applyBorder="1" applyAlignment="1" applyProtection="1"/>
    <xf numFmtId="0" fontId="4" fillId="0" borderId="0" xfId="90" applyFont="1" applyFill="1" applyBorder="1" applyAlignment="1" applyProtection="1"/>
    <xf numFmtId="0" fontId="5" fillId="0" borderId="13" xfId="90" applyFont="1" applyFill="1" applyBorder="1" applyAlignment="1" applyProtection="1">
      <alignment horizontal="right" wrapText="1"/>
    </xf>
    <xf numFmtId="3" fontId="5" fillId="0" borderId="13" xfId="90" applyNumberFormat="1" applyFont="1" applyFill="1" applyBorder="1" applyAlignment="1" applyProtection="1">
      <alignment horizontal="right" vertical="center" wrapText="1"/>
    </xf>
    <xf numFmtId="3" fontId="5" fillId="0" borderId="13" xfId="90" applyNumberFormat="1" applyFont="1" applyFill="1" applyBorder="1" applyAlignment="1" applyProtection="1">
      <alignment horizontal="right" vertical="center" wrapText="1"/>
      <protection locked="0"/>
    </xf>
    <xf numFmtId="0" fontId="7" fillId="0" borderId="34" xfId="90" applyFont="1" applyFill="1" applyBorder="1" applyAlignment="1" applyProtection="1">
      <alignment horizontal="right"/>
    </xf>
    <xf numFmtId="0" fontId="8" fillId="0" borderId="13" xfId="0" applyFont="1" applyBorder="1" applyAlignment="1">
      <alignment horizontal="center" vertical="center"/>
    </xf>
    <xf numFmtId="49" fontId="8" fillId="0" borderId="13" xfId="0" applyNumberFormat="1" applyFont="1" applyBorder="1" applyAlignment="1">
      <alignment horizontal="center" vertical="center"/>
    </xf>
    <xf numFmtId="0" fontId="7" fillId="0" borderId="0" xfId="90" applyFont="1" applyFill="1" applyBorder="1" applyAlignment="1" applyProtection="1">
      <alignment horizontal="right"/>
    </xf>
    <xf numFmtId="0" fontId="7" fillId="0" borderId="0" xfId="90" applyFont="1" applyFill="1" applyBorder="1" applyAlignment="1" applyProtection="1">
      <alignment horizontal="right" wrapText="1"/>
    </xf>
    <xf numFmtId="3" fontId="7" fillId="0" borderId="0" xfId="90" applyNumberFormat="1" applyFont="1" applyFill="1" applyBorder="1" applyAlignment="1" applyProtection="1">
      <alignment horizontal="right" vertical="center" wrapText="1"/>
      <protection locked="0"/>
    </xf>
    <xf numFmtId="3" fontId="7" fillId="0" borderId="0" xfId="90" applyNumberFormat="1" applyFont="1" applyFill="1" applyBorder="1" applyAlignment="1" applyProtection="1">
      <alignment horizontal="right" vertical="center" wrapText="1"/>
    </xf>
    <xf numFmtId="0" fontId="8" fillId="30" borderId="0" xfId="144" applyFont="1" applyFill="1"/>
    <xf numFmtId="0" fontId="8" fillId="30" borderId="0" xfId="144" applyFont="1" applyFill="1" applyAlignment="1">
      <alignment horizontal="center" vertical="center" wrapText="1"/>
    </xf>
    <xf numFmtId="0" fontId="7" fillId="0" borderId="0" xfId="90" applyFont="1" applyFill="1" applyBorder="1" applyAlignment="1" applyProtection="1">
      <alignment horizontal="center" vertical="center"/>
    </xf>
    <xf numFmtId="0" fontId="7" fillId="0" borderId="0" xfId="132" applyFont="1" applyBorder="1" applyAlignment="1" applyProtection="1">
      <alignment vertical="center"/>
    </xf>
    <xf numFmtId="0" fontId="8" fillId="0" borderId="0" xfId="132" applyFont="1" applyBorder="1" applyProtection="1">
      <alignment horizontal="center" vertical="center" wrapText="1"/>
    </xf>
    <xf numFmtId="0" fontId="7" fillId="0" borderId="0" xfId="132" applyFont="1" applyBorder="1" applyAlignment="1" applyProtection="1">
      <alignment horizontal="center" vertical="center"/>
    </xf>
    <xf numFmtId="0" fontId="7" fillId="0" borderId="0" xfId="157" applyFont="1" applyFill="1" applyBorder="1" applyAlignment="1" applyProtection="1">
      <alignment horizontal="left" vertical="center"/>
    </xf>
    <xf numFmtId="0" fontId="7" fillId="0" borderId="0" xfId="132" applyFont="1" applyBorder="1" applyAlignment="1" applyProtection="1">
      <alignment horizontal="center" vertical="center" wrapText="1"/>
    </xf>
    <xf numFmtId="0" fontId="7" fillId="0" borderId="0" xfId="132" applyFont="1" applyBorder="1" applyAlignment="1" applyProtection="1">
      <alignment horizontal="right" vertical="center"/>
    </xf>
    <xf numFmtId="0" fontId="7" fillId="0" borderId="0" xfId="132" applyFont="1" applyBorder="1" applyProtection="1">
      <alignment horizontal="center" vertical="center" wrapText="1"/>
    </xf>
    <xf numFmtId="0" fontId="8" fillId="30" borderId="0" xfId="132" applyFont="1" applyFill="1" applyBorder="1" applyProtection="1">
      <alignment horizontal="center" vertical="center" wrapText="1"/>
    </xf>
    <xf numFmtId="3" fontId="7" fillId="30" borderId="13" xfId="90" applyNumberFormat="1" applyFont="1" applyFill="1" applyBorder="1" applyAlignment="1" applyProtection="1">
      <alignment horizontal="right" vertical="center" wrapText="1"/>
      <protection locked="0"/>
    </xf>
    <xf numFmtId="0" fontId="8" fillId="0" borderId="0" xfId="157" applyFont="1" applyBorder="1" applyProtection="1"/>
    <xf numFmtId="0" fontId="7" fillId="0" borderId="0" xfId="130" applyFont="1" applyFill="1" applyBorder="1" applyProtection="1"/>
    <xf numFmtId="0" fontId="7" fillId="0" borderId="0" xfId="130" applyFont="1" applyFill="1" applyBorder="1" applyAlignment="1" applyProtection="1">
      <alignment vertical="top"/>
    </xf>
    <xf numFmtId="0" fontId="7" fillId="30" borderId="0" xfId="130" applyFont="1" applyFill="1" applyBorder="1" applyProtection="1"/>
    <xf numFmtId="0" fontId="8" fillId="0" borderId="0" xfId="90" applyFont="1" applyBorder="1" applyAlignment="1" applyProtection="1">
      <alignment horizontal="center" vertical="center" wrapText="1"/>
    </xf>
    <xf numFmtId="0" fontId="7" fillId="0" borderId="0" xfId="130" applyFont="1" applyFill="1" applyBorder="1" applyAlignment="1" applyProtection="1">
      <alignment vertical="center"/>
    </xf>
    <xf numFmtId="0" fontId="7" fillId="0" borderId="0" xfId="90" applyFont="1" applyFill="1" applyBorder="1" applyAlignment="1" applyProtection="1">
      <alignment vertical="center"/>
    </xf>
    <xf numFmtId="0" fontId="7" fillId="0" borderId="0" xfId="130" applyFont="1" applyFill="1" applyBorder="1" applyAlignment="1" applyProtection="1">
      <alignment horizontal="left"/>
    </xf>
    <xf numFmtId="0" fontId="8" fillId="0" borderId="0" xfId="90" applyFont="1" applyFill="1" applyBorder="1" applyAlignment="1" applyProtection="1">
      <alignment horizontal="center" vertical="center" wrapText="1"/>
    </xf>
    <xf numFmtId="0" fontId="7" fillId="0" borderId="0" xfId="130" applyFont="1" applyFill="1" applyBorder="1" applyAlignment="1" applyProtection="1">
      <alignment horizontal="center" vertical="center"/>
    </xf>
    <xf numFmtId="3" fontId="8" fillId="0" borderId="0" xfId="160" applyFont="1" applyBorder="1" applyProtection="1">
      <alignment horizontal="right" vertical="center"/>
    </xf>
    <xf numFmtId="0" fontId="8" fillId="0" borderId="0" xfId="89" applyFont="1" applyFill="1" applyBorder="1" applyAlignment="1" applyProtection="1">
      <alignment horizontal="left" vertical="center" wrapText="1" indent="1"/>
    </xf>
    <xf numFmtId="3" fontId="7" fillId="0" borderId="0" xfId="130" applyNumberFormat="1" applyFont="1" applyFill="1" applyBorder="1" applyAlignment="1" applyProtection="1"/>
    <xf numFmtId="0" fontId="8" fillId="0" borderId="0" xfId="89" applyFont="1" applyFill="1" applyBorder="1" applyAlignment="1" applyProtection="1">
      <alignment wrapText="1"/>
    </xf>
    <xf numFmtId="0" fontId="7" fillId="0" borderId="0" xfId="130" applyFont="1" applyFill="1" applyBorder="1" applyAlignment="1" applyProtection="1">
      <alignment horizontal="right"/>
    </xf>
    <xf numFmtId="0" fontId="1" fillId="0" borderId="0" xfId="158" applyProtection="1"/>
    <xf numFmtId="0" fontId="7" fillId="0" borderId="0" xfId="130" applyFont="1" applyFill="1" applyBorder="1" applyAlignment="1" applyProtection="1">
      <alignment horizontal="center" vertical="center" wrapText="1"/>
    </xf>
    <xf numFmtId="0" fontId="5" fillId="0" borderId="0" xfId="130" applyFont="1" applyFill="1" applyBorder="1" applyProtection="1"/>
    <xf numFmtId="0" fontId="8" fillId="26" borderId="0" xfId="146" applyFont="1" applyFill="1"/>
    <xf numFmtId="0" fontId="8" fillId="26" borderId="0" xfId="146" applyFont="1" applyFill="1" applyBorder="1"/>
    <xf numFmtId="3" fontId="8" fillId="26" borderId="0" xfId="146" applyNumberFormat="1" applyFont="1" applyFill="1"/>
    <xf numFmtId="3" fontId="8" fillId="26" borderId="0" xfId="146" applyNumberFormat="1" applyFont="1" applyFill="1" applyBorder="1"/>
    <xf numFmtId="0" fontId="8" fillId="28" borderId="0" xfId="146" applyFont="1" applyFill="1"/>
    <xf numFmtId="3" fontId="8" fillId="26" borderId="0" xfId="90" applyNumberFormat="1" applyFont="1" applyFill="1" applyBorder="1" applyAlignment="1" applyProtection="1">
      <alignment horizontal="right" vertical="center" wrapText="1"/>
    </xf>
    <xf numFmtId="3" fontId="8" fillId="26" borderId="0" xfId="146" applyNumberFormat="1" applyFont="1" applyFill="1" applyBorder="1" applyAlignment="1" applyProtection="1">
      <alignment horizontal="right" vertical="center" wrapText="1"/>
    </xf>
    <xf numFmtId="0" fontId="5" fillId="26" borderId="0" xfId="130" applyNumberFormat="1" applyFont="1" applyFill="1" applyBorder="1" applyAlignment="1" applyProtection="1">
      <alignment horizontal="left" wrapText="1"/>
    </xf>
    <xf numFmtId="0" fontId="68" fillId="26" borderId="0" xfId="146" applyFont="1" applyFill="1"/>
    <xf numFmtId="0" fontId="7" fillId="0" borderId="13" xfId="0" applyFont="1" applyBorder="1" applyAlignment="1" applyProtection="1">
      <alignment horizontal="center" vertical="center" wrapText="1"/>
    </xf>
    <xf numFmtId="0" fontId="8" fillId="0" borderId="13" xfId="132" applyFont="1" applyBorder="1" applyProtection="1">
      <alignment horizontal="center" vertical="center" wrapText="1"/>
    </xf>
    <xf numFmtId="10" fontId="53" fillId="0" borderId="0" xfId="146" applyNumberFormat="1" applyFont="1" applyFill="1" applyBorder="1" applyAlignment="1">
      <alignment horizontal="center" vertical="center" wrapText="1"/>
    </xf>
    <xf numFmtId="174" fontId="8" fillId="26" borderId="0" xfId="95" applyNumberFormat="1" applyFont="1" applyFill="1" applyBorder="1" applyAlignment="1" applyProtection="1">
      <alignment horizontal="center" vertical="center" wrapText="1"/>
    </xf>
    <xf numFmtId="174" fontId="8" fillId="26" borderId="0" xfId="146" applyNumberFormat="1" applyFont="1" applyFill="1" applyBorder="1" applyAlignment="1" applyProtection="1">
      <alignment horizontal="center" vertical="center" wrapText="1"/>
    </xf>
    <xf numFmtId="0" fontId="7" fillId="0" borderId="26" xfId="132" applyFont="1" applyBorder="1" applyAlignment="1" applyProtection="1">
      <alignment horizontal="center" vertical="center" wrapText="1"/>
    </xf>
    <xf numFmtId="0" fontId="7" fillId="0" borderId="13" xfId="130" applyFont="1" applyFill="1" applyBorder="1" applyAlignment="1" applyProtection="1">
      <alignment horizontal="center" vertical="center" wrapText="1"/>
    </xf>
    <xf numFmtId="0" fontId="5" fillId="0" borderId="13" xfId="90" applyFont="1" applyFill="1" applyBorder="1" applyAlignment="1" applyProtection="1">
      <alignment horizontal="center" vertical="center" wrapText="1"/>
    </xf>
    <xf numFmtId="0" fontId="4" fillId="0" borderId="9" xfId="90" applyFont="1" applyFill="1" applyBorder="1" applyAlignment="1">
      <alignment vertical="center" wrapText="1"/>
    </xf>
    <xf numFmtId="0" fontId="8" fillId="0" borderId="9" xfId="90" applyFont="1" applyFill="1" applyBorder="1" applyAlignment="1">
      <alignment vertical="center" wrapText="1"/>
    </xf>
    <xf numFmtId="3" fontId="8" fillId="0" borderId="13" xfId="132" applyNumberFormat="1" applyFont="1" applyFill="1" applyBorder="1" applyAlignment="1" applyProtection="1">
      <alignment horizontal="right" vertical="center" wrapText="1"/>
    </xf>
    <xf numFmtId="3" fontId="8" fillId="30" borderId="13" xfId="132" applyNumberFormat="1" applyFont="1" applyFill="1" applyBorder="1" applyAlignment="1" applyProtection="1">
      <alignment horizontal="right" vertical="center" wrapText="1"/>
    </xf>
    <xf numFmtId="3" fontId="7" fillId="30" borderId="13" xfId="132" applyNumberFormat="1" applyFont="1" applyFill="1" applyBorder="1" applyAlignment="1" applyProtection="1">
      <alignment horizontal="right" vertical="center" wrapText="1"/>
    </xf>
    <xf numFmtId="0" fontId="7" fillId="0" borderId="33" xfId="90" applyFont="1" applyFill="1" applyBorder="1" applyAlignment="1" applyProtection="1">
      <alignment horizontal="left" wrapText="1"/>
    </xf>
    <xf numFmtId="0" fontId="7" fillId="0" borderId="13" xfId="152" applyFont="1" applyFill="1" applyBorder="1" applyAlignment="1" applyProtection="1">
      <alignment horizontal="center" vertical="center" wrapText="1"/>
    </xf>
    <xf numFmtId="3" fontId="8" fillId="0" borderId="0" xfId="90" applyNumberFormat="1" applyFont="1" applyFill="1" applyBorder="1" applyAlignment="1" applyProtection="1">
      <alignment horizontal="right" vertical="center" wrapText="1"/>
      <protection locked="0"/>
    </xf>
    <xf numFmtId="0" fontId="5" fillId="0" borderId="13" xfId="152" applyFont="1" applyFill="1" applyBorder="1" applyAlignment="1" applyProtection="1">
      <alignment horizontal="center" vertical="center" wrapText="1"/>
    </xf>
    <xf numFmtId="0" fontId="57" fillId="0" borderId="13" xfId="152" applyFont="1" applyFill="1" applyBorder="1" applyAlignment="1" applyProtection="1">
      <alignment horizontal="center" vertical="center" wrapText="1"/>
    </xf>
    <xf numFmtId="0" fontId="7" fillId="0" borderId="13" xfId="89" applyFont="1" applyBorder="1" applyAlignment="1" applyProtection="1">
      <alignment horizontal="center" vertical="center" wrapText="1"/>
    </xf>
    <xf numFmtId="0" fontId="7" fillId="0" borderId="0" xfId="130" applyFont="1" applyFill="1" applyBorder="1" applyAlignment="1" applyProtection="1">
      <alignment horizontal="center"/>
    </xf>
    <xf numFmtId="0" fontId="7" fillId="0" borderId="13" xfId="130" applyFont="1" applyFill="1" applyBorder="1" applyAlignment="1" applyProtection="1">
      <alignment horizontal="center"/>
    </xf>
    <xf numFmtId="0" fontId="7" fillId="0" borderId="13" xfId="90" applyFont="1" applyFill="1" applyBorder="1" applyAlignment="1" applyProtection="1">
      <alignment horizontal="center"/>
    </xf>
    <xf numFmtId="3" fontId="7" fillId="0" borderId="0" xfId="161" applyNumberFormat="1" applyFont="1" applyBorder="1" applyAlignment="1" applyProtection="1">
      <alignment horizontal="right" vertical="center"/>
    </xf>
    <xf numFmtId="3" fontId="5" fillId="0" borderId="13" xfId="161" applyNumberFormat="1" applyFont="1" applyFill="1" applyBorder="1" applyAlignment="1" applyProtection="1">
      <alignment horizontal="center" vertical="center" wrapText="1"/>
    </xf>
    <xf numFmtId="3" fontId="57" fillId="0" borderId="13" xfId="161" applyNumberFormat="1" applyFont="1" applyFill="1" applyBorder="1" applyAlignment="1" applyProtection="1">
      <alignment horizontal="center" vertical="center" wrapText="1"/>
    </xf>
    <xf numFmtId="0" fontId="57" fillId="0" borderId="13" xfId="130" applyFont="1" applyFill="1" applyBorder="1" applyAlignment="1" applyProtection="1">
      <alignment horizontal="center"/>
    </xf>
    <xf numFmtId="3" fontId="14" fillId="0" borderId="13" xfId="161" applyNumberFormat="1" applyFont="1" applyBorder="1" applyAlignment="1" applyProtection="1">
      <alignment horizontal="right" vertical="center"/>
    </xf>
    <xf numFmtId="0" fontId="57" fillId="30" borderId="13" xfId="130" applyFont="1" applyFill="1" applyBorder="1" applyAlignment="1" applyProtection="1">
      <alignment horizontal="center"/>
    </xf>
    <xf numFmtId="0" fontId="14" fillId="30" borderId="13" xfId="90" applyFont="1" applyFill="1" applyBorder="1" applyAlignment="1" applyProtection="1">
      <alignment vertical="center" wrapText="1"/>
    </xf>
    <xf numFmtId="0" fontId="57" fillId="0" borderId="13" xfId="90" applyFont="1" applyFill="1" applyBorder="1" applyAlignment="1" applyProtection="1">
      <alignment horizontal="center"/>
    </xf>
    <xf numFmtId="3" fontId="57" fillId="0" borderId="13" xfId="161" applyNumberFormat="1" applyFont="1" applyBorder="1" applyAlignment="1" applyProtection="1">
      <alignment horizontal="right" vertical="center"/>
    </xf>
    <xf numFmtId="0" fontId="4" fillId="0" borderId="0" xfId="158" applyFont="1" applyFill="1" applyProtection="1"/>
    <xf numFmtId="0" fontId="5" fillId="0" borderId="0" xfId="158" applyFont="1" applyFill="1" applyProtection="1"/>
    <xf numFmtId="3" fontId="5" fillId="0" borderId="13" xfId="159" applyNumberFormat="1" applyFont="1" applyFill="1" applyBorder="1" applyAlignment="1" applyProtection="1">
      <alignment horizontal="center" vertical="center" wrapText="1"/>
    </xf>
    <xf numFmtId="0" fontId="5" fillId="0" borderId="13" xfId="130" applyFont="1" applyFill="1" applyBorder="1" applyAlignment="1" applyProtection="1">
      <alignment horizontal="center" vertical="center" wrapText="1"/>
    </xf>
    <xf numFmtId="0" fontId="5" fillId="0" borderId="13" xfId="130" applyFont="1" applyFill="1" applyBorder="1" applyAlignment="1" applyProtection="1">
      <alignment horizontal="center"/>
    </xf>
    <xf numFmtId="0" fontId="5" fillId="0" borderId="13" xfId="90" applyFont="1" applyFill="1" applyBorder="1" applyAlignment="1" applyProtection="1">
      <alignment horizontal="center"/>
    </xf>
    <xf numFmtId="10" fontId="67" fillId="0" borderId="33" xfId="146" applyNumberFormat="1" applyFont="1" applyFill="1" applyBorder="1" applyAlignment="1">
      <alignment horizontal="center" vertical="center" wrapText="1"/>
    </xf>
    <xf numFmtId="10" fontId="67" fillId="0" borderId="0" xfId="146" applyNumberFormat="1" applyFont="1" applyFill="1" applyBorder="1" applyAlignment="1">
      <alignment horizontal="center" vertical="center" wrapText="1"/>
    </xf>
    <xf numFmtId="174" fontId="7" fillId="26" borderId="0" xfId="146" applyNumberFormat="1" applyFont="1" applyFill="1" applyBorder="1" applyAlignment="1" applyProtection="1">
      <alignment horizontal="center" vertical="center" wrapText="1"/>
    </xf>
    <xf numFmtId="174" fontId="7" fillId="26" borderId="0" xfId="95" applyNumberFormat="1" applyFont="1" applyFill="1" applyBorder="1" applyAlignment="1" applyProtection="1">
      <alignment horizontal="center" vertical="center" wrapText="1"/>
    </xf>
    <xf numFmtId="0" fontId="7" fillId="26" borderId="0" xfId="146" applyFont="1" applyFill="1" applyBorder="1" applyAlignment="1">
      <alignment horizontal="center"/>
    </xf>
    <xf numFmtId="0" fontId="4" fillId="0" borderId="0" xfId="0" applyFont="1" applyFill="1" applyBorder="1" applyAlignment="1" applyProtection="1"/>
    <xf numFmtId="0" fontId="5" fillId="26" borderId="13" xfId="146" applyFont="1" applyFill="1" applyBorder="1" applyAlignment="1">
      <alignment horizontal="center" vertical="center" wrapText="1"/>
    </xf>
    <xf numFmtId="3" fontId="5" fillId="0" borderId="13" xfId="146" applyNumberFormat="1" applyFont="1" applyFill="1" applyBorder="1" applyAlignment="1">
      <alignment horizontal="center" vertical="center" wrapText="1"/>
    </xf>
    <xf numFmtId="0" fontId="4" fillId="26" borderId="0" xfId="146" applyFont="1" applyFill="1"/>
    <xf numFmtId="0" fontId="4" fillId="26" borderId="0" xfId="146" applyFont="1" applyFill="1" applyBorder="1"/>
    <xf numFmtId="0" fontId="4" fillId="26" borderId="13" xfId="158" applyFont="1" applyFill="1" applyBorder="1" applyAlignment="1">
      <alignment horizontal="center" vertical="center"/>
    </xf>
    <xf numFmtId="3" fontId="4" fillId="26" borderId="13" xfId="90" applyNumberFormat="1" applyFont="1" applyFill="1" applyBorder="1" applyAlignment="1" applyProtection="1">
      <alignment horizontal="right" vertical="center" wrapText="1"/>
    </xf>
    <xf numFmtId="3" fontId="4" fillId="26" borderId="13" xfId="146" applyNumberFormat="1" applyFont="1" applyFill="1" applyBorder="1" applyAlignment="1" applyProtection="1">
      <alignment horizontal="right" vertical="center" wrapText="1"/>
    </xf>
    <xf numFmtId="3" fontId="5" fillId="26" borderId="13" xfId="146" applyNumberFormat="1" applyFont="1" applyFill="1" applyBorder="1" applyAlignment="1" applyProtection="1">
      <alignment horizontal="right" vertical="center" wrapText="1"/>
    </xf>
    <xf numFmtId="3" fontId="4" fillId="26" borderId="13" xfId="146" applyNumberFormat="1" applyFont="1" applyFill="1" applyBorder="1"/>
    <xf numFmtId="164" fontId="4" fillId="26" borderId="0" xfId="43" applyFont="1" applyFill="1"/>
    <xf numFmtId="3" fontId="4" fillId="26" borderId="0" xfId="146" applyNumberFormat="1" applyFont="1" applyFill="1"/>
    <xf numFmtId="49" fontId="4" fillId="26" borderId="13" xfId="158" applyNumberFormat="1" applyFont="1" applyFill="1" applyBorder="1" applyAlignment="1">
      <alignment horizontal="center" vertical="center"/>
    </xf>
    <xf numFmtId="3" fontId="5" fillId="0" borderId="13" xfId="146" applyNumberFormat="1" applyFont="1" applyFill="1" applyBorder="1" applyAlignment="1" applyProtection="1">
      <alignment horizontal="right" vertical="center" wrapText="1"/>
    </xf>
    <xf numFmtId="49" fontId="4" fillId="26" borderId="13" xfId="147" applyNumberFormat="1" applyFont="1" applyFill="1" applyBorder="1" applyAlignment="1">
      <alignment horizontal="center" vertical="center"/>
    </xf>
    <xf numFmtId="0" fontId="4" fillId="26" borderId="13" xfId="147" applyFont="1" applyFill="1" applyBorder="1" applyAlignment="1">
      <alignment horizontal="center" vertical="center"/>
    </xf>
    <xf numFmtId="0" fontId="4" fillId="28" borderId="0" xfId="146" applyFont="1" applyFill="1"/>
    <xf numFmtId="174" fontId="5" fillId="26" borderId="13" xfId="146" applyNumberFormat="1" applyFont="1" applyFill="1" applyBorder="1" applyAlignment="1" applyProtection="1">
      <alignment horizontal="center" vertical="center" wrapText="1"/>
    </xf>
    <xf numFmtId="174" fontId="5" fillId="26" borderId="13" xfId="95" applyNumberFormat="1" applyFont="1" applyFill="1" applyBorder="1" applyAlignment="1" applyProtection="1">
      <alignment horizontal="center" vertical="center" wrapText="1"/>
    </xf>
    <xf numFmtId="0" fontId="8" fillId="0" borderId="0" xfId="0" applyFont="1" applyFill="1" applyBorder="1" applyProtection="1"/>
    <xf numFmtId="0" fontId="8" fillId="0" borderId="0" xfId="0" applyFont="1" applyFill="1" applyProtection="1"/>
    <xf numFmtId="0" fontId="7" fillId="0" borderId="34" xfId="0" applyFont="1" applyFill="1" applyBorder="1" applyAlignment="1" applyProtection="1">
      <alignment wrapText="1"/>
    </xf>
    <xf numFmtId="0" fontId="8" fillId="0" borderId="0" xfId="0" applyFont="1" applyFill="1" applyAlignment="1" applyProtection="1">
      <alignment wrapText="1"/>
    </xf>
    <xf numFmtId="0" fontId="8" fillId="0" borderId="0" xfId="0" applyFont="1" applyFill="1" applyBorder="1" applyAlignment="1" applyProtection="1"/>
    <xf numFmtId="0" fontId="7" fillId="0" borderId="0" xfId="90" applyFont="1" applyFill="1" applyBorder="1" applyAlignment="1" applyProtection="1">
      <alignment horizontal="left" vertical="center" wrapText="1"/>
      <protection locked="0"/>
    </xf>
    <xf numFmtId="0" fontId="8" fillId="0" borderId="0" xfId="0" applyFont="1" applyFill="1" applyBorder="1" applyProtection="1">
      <protection locked="0"/>
    </xf>
    <xf numFmtId="0" fontId="4" fillId="0" borderId="13" xfId="90" applyFont="1" applyFill="1" applyBorder="1" applyAlignment="1" applyProtection="1">
      <alignment horizontal="center" vertical="center" wrapText="1"/>
    </xf>
    <xf numFmtId="3" fontId="4" fillId="0" borderId="35" xfId="0" applyNumberFormat="1" applyFont="1" applyFill="1" applyBorder="1" applyProtection="1"/>
    <xf numFmtId="3" fontId="5" fillId="0" borderId="35" xfId="0" applyNumberFormat="1" applyFont="1" applyFill="1" applyBorder="1" applyProtection="1"/>
    <xf numFmtId="0" fontId="4" fillId="0" borderId="34" xfId="0" applyFont="1" applyFill="1" applyBorder="1" applyAlignment="1" applyProtection="1">
      <alignment horizontal="center" wrapText="1"/>
    </xf>
    <xf numFmtId="0" fontId="4" fillId="0" borderId="0" xfId="144" applyFont="1" applyProtection="1"/>
    <xf numFmtId="0" fontId="1" fillId="0" borderId="0" xfId="147" applyFont="1" applyProtection="1"/>
    <xf numFmtId="3" fontId="5" fillId="0" borderId="0" xfId="130" applyNumberFormat="1" applyFont="1" applyFill="1" applyBorder="1" applyAlignment="1" applyProtection="1">
      <alignment horizontal="left" vertical="center"/>
    </xf>
    <xf numFmtId="0" fontId="4" fillId="0" borderId="0" xfId="144" applyFont="1" applyBorder="1" applyProtection="1"/>
    <xf numFmtId="0" fontId="71" fillId="0" borderId="13" xfId="147" applyFont="1" applyBorder="1" applyAlignment="1" applyProtection="1">
      <alignment horizontal="center" vertical="center"/>
    </xf>
    <xf numFmtId="0" fontId="4" fillId="0" borderId="13" xfId="144" applyFont="1" applyBorder="1" applyAlignment="1" applyProtection="1">
      <alignment vertical="center" wrapText="1"/>
    </xf>
    <xf numFmtId="3" fontId="4" fillId="0" borderId="13" xfId="162" applyNumberFormat="1" applyFont="1" applyFill="1" applyBorder="1" applyAlignment="1" applyProtection="1">
      <alignment vertical="center" wrapText="1"/>
    </xf>
    <xf numFmtId="172" fontId="4" fillId="0" borderId="13" xfId="144" applyNumberFormat="1" applyFont="1" applyBorder="1" applyProtection="1"/>
    <xf numFmtId="0" fontId="4" fillId="0" borderId="13" xfId="144" applyFont="1" applyBorder="1" applyAlignment="1" applyProtection="1">
      <alignment horizontal="right" vertical="center" wrapText="1"/>
    </xf>
    <xf numFmtId="0" fontId="4" fillId="0" borderId="13" xfId="144" applyFont="1" applyFill="1" applyBorder="1" applyAlignment="1" applyProtection="1">
      <alignment vertical="center" wrapText="1"/>
    </xf>
    <xf numFmtId="0" fontId="4" fillId="0" borderId="0" xfId="144" applyFont="1" applyFill="1" applyProtection="1"/>
    <xf numFmtId="0" fontId="1" fillId="0" borderId="0" xfId="147" applyFont="1" applyFill="1" applyProtection="1"/>
    <xf numFmtId="0" fontId="5" fillId="0" borderId="13" xfId="144" applyFont="1" applyFill="1" applyBorder="1" applyAlignment="1" applyProtection="1">
      <alignment vertical="center" wrapText="1"/>
    </xf>
    <xf numFmtId="3" fontId="5" fillId="0" borderId="13" xfId="144" applyNumberFormat="1" applyFont="1" applyFill="1" applyBorder="1" applyProtection="1"/>
    <xf numFmtId="3" fontId="4" fillId="0" borderId="0" xfId="144" applyNumberFormat="1" applyFont="1" applyBorder="1" applyProtection="1"/>
    <xf numFmtId="3" fontId="4" fillId="0" borderId="0" xfId="144" applyNumberFormat="1" applyFont="1" applyProtection="1"/>
    <xf numFmtId="0" fontId="5" fillId="0" borderId="0" xfId="144" applyFont="1" applyBorder="1" applyAlignment="1" applyProtection="1">
      <alignment wrapText="1"/>
    </xf>
    <xf numFmtId="0" fontId="4" fillId="26" borderId="13" xfId="90" applyFont="1" applyFill="1" applyBorder="1" applyAlignment="1" applyProtection="1">
      <alignment horizontal="center" vertical="center" wrapText="1"/>
    </xf>
    <xf numFmtId="0" fontId="4" fillId="0" borderId="13" xfId="90" applyFont="1" applyFill="1" applyBorder="1" applyAlignment="1">
      <alignment horizontal="center" vertical="center" wrapText="1"/>
    </xf>
    <xf numFmtId="0" fontId="63" fillId="0" borderId="13" xfId="0" applyFont="1" applyBorder="1" applyAlignment="1">
      <alignment horizontal="center" vertical="center" wrapText="1"/>
    </xf>
    <xf numFmtId="0" fontId="63" fillId="0" borderId="13" xfId="0" applyFont="1" applyFill="1" applyBorder="1" applyAlignment="1">
      <alignment horizontal="center" vertical="center" wrapText="1"/>
    </xf>
    <xf numFmtId="0" fontId="4" fillId="0" borderId="9" xfId="90" applyFont="1" applyFill="1" applyBorder="1" applyAlignment="1">
      <alignment horizontal="center" vertical="center" wrapText="1"/>
    </xf>
    <xf numFmtId="0" fontId="4" fillId="0" borderId="0" xfId="144" applyFont="1" applyAlignment="1" applyProtection="1">
      <alignment horizontal="center"/>
    </xf>
    <xf numFmtId="0" fontId="4" fillId="0" borderId="0" xfId="90" applyFont="1" applyFill="1" applyBorder="1" applyAlignment="1" applyProtection="1">
      <alignment wrapText="1"/>
    </xf>
    <xf numFmtId="0" fontId="4" fillId="0" borderId="33" xfId="0" applyFont="1" applyBorder="1" applyAlignment="1">
      <alignment horizontal="left"/>
    </xf>
    <xf numFmtId="0" fontId="4" fillId="0" borderId="0" xfId="90" applyFont="1" applyFill="1" applyBorder="1" applyAlignment="1" applyProtection="1">
      <alignment horizontal="left" wrapText="1"/>
    </xf>
    <xf numFmtId="174" fontId="72" fillId="26" borderId="0" xfId="153" applyNumberFormat="1" applyFont="1" applyFill="1"/>
    <xf numFmtId="0" fontId="72" fillId="30" borderId="0" xfId="144" applyFont="1" applyFill="1"/>
    <xf numFmtId="0" fontId="72" fillId="26" borderId="0" xfId="146" applyFont="1" applyFill="1"/>
    <xf numFmtId="0" fontId="6" fillId="0" borderId="36" xfId="0" applyFont="1" applyFill="1" applyBorder="1" applyAlignment="1">
      <alignment horizontal="center" vertical="center" wrapText="1"/>
    </xf>
    <xf numFmtId="0" fontId="6" fillId="0" borderId="0" xfId="0" applyFont="1" applyFill="1" applyBorder="1" applyAlignment="1">
      <alignment horizontal="center" vertical="center" wrapText="1"/>
    </xf>
    <xf numFmtId="174" fontId="57" fillId="0" borderId="26" xfId="95" applyNumberFormat="1" applyFont="1" applyFill="1" applyBorder="1" applyAlignment="1">
      <alignment horizontal="center"/>
    </xf>
    <xf numFmtId="174" fontId="57" fillId="0" borderId="37" xfId="95" applyNumberFormat="1" applyFont="1" applyFill="1" applyBorder="1" applyAlignment="1">
      <alignment horizontal="center"/>
    </xf>
    <xf numFmtId="3" fontId="57" fillId="0" borderId="26" xfId="0" applyNumberFormat="1" applyFont="1" applyFill="1" applyBorder="1" applyAlignment="1">
      <alignment horizontal="center" vertical="center" wrapText="1"/>
    </xf>
    <xf numFmtId="3" fontId="57" fillId="0" borderId="37" xfId="0" applyNumberFormat="1" applyFont="1" applyFill="1" applyBorder="1" applyAlignment="1">
      <alignment horizontal="center" vertical="center" wrapText="1"/>
    </xf>
    <xf numFmtId="3" fontId="57" fillId="0" borderId="13" xfId="0" applyNumberFormat="1" applyFont="1" applyFill="1" applyBorder="1" applyAlignment="1">
      <alignment horizontal="center" vertical="center" wrapText="1"/>
    </xf>
    <xf numFmtId="172" fontId="57" fillId="0" borderId="26" xfId="43" applyNumberFormat="1" applyFont="1" applyFill="1" applyBorder="1" applyAlignment="1">
      <alignment horizontal="center"/>
    </xf>
    <xf numFmtId="172" fontId="57" fillId="0" borderId="37" xfId="43" applyNumberFormat="1" applyFont="1" applyFill="1" applyBorder="1" applyAlignment="1">
      <alignment horizontal="center"/>
    </xf>
    <xf numFmtId="0" fontId="57" fillId="0" borderId="9" xfId="0" applyFont="1" applyFill="1" applyBorder="1" applyAlignment="1">
      <alignment horizontal="center" vertical="center" wrapText="1"/>
    </xf>
    <xf numFmtId="0" fontId="57" fillId="0" borderId="35" xfId="0" applyFont="1" applyFill="1" applyBorder="1" applyAlignment="1">
      <alignment horizontal="center" vertical="center" wrapText="1"/>
    </xf>
    <xf numFmtId="0" fontId="5" fillId="0" borderId="26" xfId="152" applyFont="1" applyFill="1" applyBorder="1" applyAlignment="1">
      <alignment horizontal="right"/>
    </xf>
    <xf numFmtId="0" fontId="5" fillId="0" borderId="37" xfId="152" applyFont="1" applyFill="1" applyBorder="1" applyAlignment="1">
      <alignment horizontal="right"/>
    </xf>
    <xf numFmtId="9" fontId="57" fillId="0" borderId="26" xfId="95" applyFont="1" applyFill="1" applyBorder="1" applyAlignment="1">
      <alignment horizontal="center"/>
    </xf>
    <xf numFmtId="9" fontId="57" fillId="0" borderId="37" xfId="95" applyFont="1" applyFill="1" applyBorder="1" applyAlignment="1">
      <alignment horizontal="center"/>
    </xf>
    <xf numFmtId="10" fontId="5" fillId="0" borderId="26" xfId="0" applyNumberFormat="1" applyFont="1" applyBorder="1" applyAlignment="1">
      <alignment horizontal="right" wrapText="1"/>
    </xf>
    <xf numFmtId="10" fontId="5" fillId="0" borderId="37" xfId="0" applyNumberFormat="1" applyFont="1" applyBorder="1" applyAlignment="1">
      <alignment horizontal="right" wrapText="1"/>
    </xf>
    <xf numFmtId="0" fontId="5" fillId="0" borderId="36" xfId="0" applyFont="1" applyFill="1" applyBorder="1" applyAlignment="1">
      <alignment horizontal="center"/>
    </xf>
    <xf numFmtId="0" fontId="5" fillId="0" borderId="0" xfId="0" applyFont="1" applyFill="1" applyBorder="1" applyAlignment="1">
      <alignment horizontal="center"/>
    </xf>
    <xf numFmtId="3" fontId="7" fillId="0" borderId="13" xfId="0" applyNumberFormat="1" applyFont="1" applyFill="1" applyBorder="1" applyAlignment="1">
      <alignment horizontal="center" vertical="center" wrapText="1"/>
    </xf>
    <xf numFmtId="3" fontId="7" fillId="0" borderId="26"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172" fontId="9" fillId="0" borderId="26" xfId="43" applyNumberFormat="1" applyFont="1" applyFill="1" applyBorder="1" applyAlignment="1">
      <alignment horizontal="center"/>
    </xf>
    <xf numFmtId="172" fontId="9" fillId="0" borderId="37" xfId="43" applyNumberFormat="1" applyFont="1" applyFill="1" applyBorder="1" applyAlignment="1">
      <alignment horizontal="center"/>
    </xf>
    <xf numFmtId="4" fontId="5" fillId="0" borderId="36" xfId="0" applyNumberFormat="1" applyFont="1" applyFill="1" applyBorder="1" applyAlignment="1" applyProtection="1">
      <alignment horizontal="center"/>
    </xf>
    <xf numFmtId="4" fontId="5" fillId="0" borderId="0" xfId="0" applyNumberFormat="1" applyFont="1" applyFill="1" applyBorder="1" applyAlignment="1" applyProtection="1">
      <alignment horizontal="center"/>
    </xf>
    <xf numFmtId="0" fontId="7" fillId="0" borderId="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9" fillId="0" borderId="26" xfId="0" applyFont="1" applyBorder="1" applyAlignment="1">
      <alignment horizontal="right" wrapText="1"/>
    </xf>
    <xf numFmtId="0" fontId="9" fillId="0" borderId="37" xfId="0" applyFont="1" applyBorder="1" applyAlignment="1">
      <alignment horizontal="right" wrapText="1"/>
    </xf>
    <xf numFmtId="10" fontId="9" fillId="0" borderId="26" xfId="0" applyNumberFormat="1" applyFont="1" applyBorder="1" applyAlignment="1">
      <alignment horizontal="right" wrapText="1"/>
    </xf>
    <xf numFmtId="10" fontId="9" fillId="0" borderId="37" xfId="0" applyNumberFormat="1" applyFont="1" applyBorder="1" applyAlignment="1">
      <alignment horizontal="right" wrapText="1"/>
    </xf>
    <xf numFmtId="178" fontId="9" fillId="0" borderId="26" xfId="43" applyNumberFormat="1" applyFont="1" applyFill="1" applyBorder="1" applyAlignment="1">
      <alignment horizontal="center"/>
    </xf>
    <xf numFmtId="178" fontId="9" fillId="0" borderId="37" xfId="43" applyNumberFormat="1" applyFont="1" applyFill="1" applyBorder="1" applyAlignment="1">
      <alignment horizontal="center"/>
    </xf>
    <xf numFmtId="0" fontId="7" fillId="0" borderId="0" xfId="0" applyFont="1" applyFill="1" applyBorder="1" applyAlignment="1">
      <alignment horizontal="center"/>
    </xf>
    <xf numFmtId="0" fontId="7" fillId="0" borderId="0" xfId="146" applyFont="1" applyFill="1" applyAlignment="1">
      <alignment horizontal="center" vertical="center"/>
    </xf>
    <xf numFmtId="10" fontId="69" fillId="0" borderId="13" xfId="146" applyNumberFormat="1" applyFont="1" applyFill="1" applyBorder="1" applyAlignment="1">
      <alignment horizontal="center" vertical="center" wrapText="1"/>
    </xf>
    <xf numFmtId="0" fontId="4" fillId="0" borderId="0" xfId="0" applyFont="1" applyAlignment="1">
      <alignment horizontal="left" wrapText="1"/>
    </xf>
    <xf numFmtId="0" fontId="7" fillId="0" borderId="0" xfId="90" applyFont="1" applyFill="1" applyBorder="1" applyAlignment="1" applyProtection="1">
      <alignment horizontal="center" vertical="center"/>
    </xf>
    <xf numFmtId="0" fontId="11" fillId="0" borderId="0" xfId="0" applyFont="1" applyBorder="1" applyAlignment="1">
      <alignment horizontal="left"/>
    </xf>
    <xf numFmtId="0" fontId="5" fillId="0" borderId="5" xfId="90" applyFont="1" applyFill="1" applyBorder="1" applyAlignment="1" applyProtection="1">
      <alignment horizontal="center" vertical="center" wrapText="1"/>
    </xf>
    <xf numFmtId="0" fontId="5" fillId="0" borderId="40" xfId="90" applyFont="1" applyFill="1" applyBorder="1" applyAlignment="1" applyProtection="1">
      <alignment horizontal="center" vertical="center" wrapText="1"/>
    </xf>
    <xf numFmtId="0" fontId="5" fillId="0" borderId="13" xfId="90" applyFont="1" applyFill="1" applyBorder="1" applyAlignment="1" applyProtection="1">
      <alignment horizontal="center" vertical="center" wrapText="1"/>
    </xf>
    <xf numFmtId="0" fontId="5" fillId="0" borderId="9" xfId="90" applyFont="1" applyFill="1" applyBorder="1" applyAlignment="1" applyProtection="1">
      <alignment horizontal="center" vertical="center"/>
    </xf>
    <xf numFmtId="0" fontId="5" fillId="0" borderId="39" xfId="90" applyFont="1" applyFill="1" applyBorder="1" applyAlignment="1" applyProtection="1">
      <alignment horizontal="center" vertical="center"/>
    </xf>
    <xf numFmtId="0" fontId="5" fillId="0" borderId="35" xfId="90" applyFont="1" applyFill="1" applyBorder="1" applyAlignment="1" applyProtection="1">
      <alignment horizontal="center" vertical="center"/>
    </xf>
    <xf numFmtId="0" fontId="5" fillId="0" borderId="9" xfId="90" applyFont="1" applyFill="1" applyBorder="1" applyAlignment="1" applyProtection="1">
      <alignment horizontal="center" vertical="center" textRotation="90" wrapText="1"/>
    </xf>
    <xf numFmtId="0" fontId="5" fillId="0" borderId="39" xfId="90" applyFont="1" applyFill="1" applyBorder="1" applyAlignment="1" applyProtection="1">
      <alignment horizontal="center" vertical="center" textRotation="90" wrapText="1"/>
    </xf>
    <xf numFmtId="0" fontId="5" fillId="0" borderId="35" xfId="90" applyFont="1" applyFill="1" applyBorder="1" applyAlignment="1" applyProtection="1">
      <alignment horizontal="center" vertical="center" textRotation="90" wrapText="1"/>
    </xf>
    <xf numFmtId="0" fontId="5" fillId="0" borderId="26" xfId="90" applyFont="1" applyFill="1" applyBorder="1" applyAlignment="1" applyProtection="1">
      <alignment horizontal="center" vertical="center" wrapText="1"/>
    </xf>
    <xf numFmtId="0" fontId="5" fillId="0" borderId="38" xfId="90" applyFont="1" applyFill="1" applyBorder="1" applyAlignment="1" applyProtection="1">
      <alignment horizontal="center" vertical="center" wrapText="1"/>
    </xf>
    <xf numFmtId="0" fontId="5" fillId="0" borderId="37" xfId="90" applyFont="1" applyFill="1" applyBorder="1" applyAlignment="1" applyProtection="1">
      <alignment horizontal="center" vertical="center" wrapText="1"/>
    </xf>
    <xf numFmtId="3" fontId="8" fillId="0" borderId="26" xfId="90" applyNumberFormat="1" applyFont="1" applyFill="1" applyBorder="1" applyAlignment="1" applyProtection="1">
      <alignment horizontal="left" vertical="center" wrapText="1"/>
      <protection locked="0"/>
    </xf>
    <xf numFmtId="3" fontId="8" fillId="0" borderId="38" xfId="90" applyNumberFormat="1" applyFont="1" applyFill="1" applyBorder="1" applyAlignment="1" applyProtection="1">
      <alignment horizontal="left" vertical="center" wrapText="1"/>
      <protection locked="0"/>
    </xf>
    <xf numFmtId="3" fontId="8" fillId="0" borderId="37" xfId="90" applyNumberFormat="1" applyFont="1" applyFill="1" applyBorder="1" applyAlignment="1" applyProtection="1">
      <alignment horizontal="left" vertical="center" wrapText="1"/>
      <protection locked="0"/>
    </xf>
    <xf numFmtId="3" fontId="8" fillId="0" borderId="0" xfId="90" applyNumberFormat="1" applyFont="1" applyFill="1" applyBorder="1" applyAlignment="1" applyProtection="1">
      <alignment horizontal="left" vertical="center" wrapText="1"/>
      <protection locked="0"/>
    </xf>
    <xf numFmtId="3" fontId="7" fillId="0" borderId="0" xfId="130" applyNumberFormat="1" applyFont="1" applyFill="1" applyBorder="1" applyAlignment="1" applyProtection="1">
      <alignment horizontal="center" vertical="center"/>
    </xf>
    <xf numFmtId="0" fontId="7" fillId="0" borderId="5" xfId="90" applyFont="1" applyFill="1" applyBorder="1" applyAlignment="1" applyProtection="1">
      <alignment horizontal="center" vertical="center" wrapText="1"/>
    </xf>
    <xf numFmtId="0" fontId="7" fillId="0" borderId="40" xfId="90" applyFont="1" applyFill="1" applyBorder="1" applyAlignment="1" applyProtection="1">
      <alignment horizontal="center" vertical="center" wrapText="1"/>
    </xf>
    <xf numFmtId="0" fontId="7" fillId="0" borderId="13" xfId="90" applyFont="1" applyFill="1" applyBorder="1" applyAlignment="1" applyProtection="1">
      <alignment horizontal="center" vertical="center"/>
    </xf>
    <xf numFmtId="0" fontId="7" fillId="0" borderId="13" xfId="90" applyFont="1" applyFill="1" applyBorder="1" applyAlignment="1" applyProtection="1">
      <alignment horizontal="center" vertical="center" wrapText="1"/>
    </xf>
    <xf numFmtId="3" fontId="7" fillId="0" borderId="9" xfId="132" applyNumberFormat="1" applyFont="1" applyFill="1" applyBorder="1" applyAlignment="1" applyProtection="1">
      <alignment horizontal="center" vertical="center" wrapText="1"/>
    </xf>
    <xf numFmtId="3" fontId="7" fillId="0" borderId="35" xfId="132" applyNumberFormat="1" applyFont="1" applyFill="1" applyBorder="1" applyAlignment="1" applyProtection="1">
      <alignment horizontal="center" vertical="center" wrapText="1"/>
    </xf>
    <xf numFmtId="3" fontId="7" fillId="0" borderId="13" xfId="132" applyNumberFormat="1" applyFont="1" applyFill="1" applyBorder="1" applyAlignment="1" applyProtection="1">
      <alignment horizontal="center" vertical="center" wrapText="1"/>
    </xf>
    <xf numFmtId="3" fontId="7" fillId="0" borderId="9" xfId="90" applyNumberFormat="1" applyFont="1" applyFill="1" applyBorder="1" applyAlignment="1" applyProtection="1">
      <alignment horizontal="center" vertical="center" wrapText="1"/>
    </xf>
    <xf numFmtId="3" fontId="7" fillId="0" borderId="35" xfId="90" applyNumberFormat="1" applyFont="1" applyFill="1" applyBorder="1" applyAlignment="1" applyProtection="1">
      <alignment horizontal="center" vertical="center" wrapText="1"/>
    </xf>
    <xf numFmtId="0" fontId="7" fillId="0" borderId="26" xfId="90" applyFont="1" applyFill="1" applyBorder="1" applyAlignment="1" applyProtection="1">
      <alignment horizontal="center" vertical="center" wrapText="1"/>
    </xf>
    <xf numFmtId="0" fontId="7" fillId="0" borderId="37" xfId="90" applyFont="1" applyFill="1" applyBorder="1" applyAlignment="1" applyProtection="1">
      <alignment horizontal="center" vertical="center" wrapText="1"/>
    </xf>
    <xf numFmtId="0" fontId="5" fillId="0" borderId="0" xfId="90" applyFont="1" applyFill="1" applyBorder="1" applyAlignment="1" applyProtection="1">
      <alignment horizontal="center" vertical="center"/>
    </xf>
    <xf numFmtId="0" fontId="5" fillId="0" borderId="0" xfId="0" applyFont="1" applyBorder="1" applyAlignment="1">
      <alignment horizontal="center"/>
    </xf>
    <xf numFmtId="0" fontId="57" fillId="0" borderId="26" xfId="0" applyFont="1" applyBorder="1" applyAlignment="1">
      <alignment horizontal="center" wrapText="1"/>
    </xf>
    <xf numFmtId="0" fontId="57" fillId="0" borderId="37" xfId="0" applyFont="1" applyBorder="1" applyAlignment="1">
      <alignment horizontal="center" wrapText="1"/>
    </xf>
    <xf numFmtId="0" fontId="7" fillId="0" borderId="9" xfId="132" applyFont="1" applyFill="1" applyBorder="1" applyAlignment="1" applyProtection="1">
      <alignment horizontal="center" vertical="center" wrapText="1"/>
    </xf>
    <xf numFmtId="0" fontId="7" fillId="0" borderId="35" xfId="132" applyFont="1" applyFill="1" applyBorder="1" applyAlignment="1" applyProtection="1">
      <alignment horizontal="center" vertical="center" wrapText="1"/>
    </xf>
    <xf numFmtId="0" fontId="7" fillId="0" borderId="13" xfId="90" applyFont="1" applyFill="1" applyBorder="1" applyAlignment="1" applyProtection="1">
      <alignment horizontal="right" vertical="center" wrapText="1"/>
    </xf>
    <xf numFmtId="0" fontId="7" fillId="0" borderId="13" xfId="157" applyFont="1" applyBorder="1" applyAlignment="1" applyProtection="1">
      <alignment horizontal="center" vertical="center" wrapText="1"/>
    </xf>
    <xf numFmtId="0" fontId="7" fillId="0" borderId="0" xfId="132" applyFont="1" applyBorder="1" applyAlignment="1" applyProtection="1">
      <alignment horizontal="center" vertical="center"/>
    </xf>
    <xf numFmtId="0" fontId="7" fillId="0" borderId="41" xfId="132" applyFont="1" applyBorder="1" applyAlignment="1" applyProtection="1">
      <alignment horizontal="center" vertical="center" wrapText="1"/>
    </xf>
    <xf numFmtId="0" fontId="7" fillId="0" borderId="42" xfId="132" applyFont="1" applyBorder="1" applyAlignment="1" applyProtection="1">
      <alignment horizontal="center" vertical="center" wrapText="1"/>
    </xf>
    <xf numFmtId="0" fontId="7" fillId="0" borderId="26" xfId="132" applyFont="1" applyBorder="1" applyAlignment="1" applyProtection="1">
      <alignment horizontal="center" vertical="center" wrapText="1"/>
    </xf>
    <xf numFmtId="0" fontId="7" fillId="0" borderId="37" xfId="132" applyFont="1" applyBorder="1" applyAlignment="1" applyProtection="1">
      <alignment horizontal="center" vertical="center" wrapText="1"/>
    </xf>
    <xf numFmtId="0" fontId="7" fillId="0" borderId="13" xfId="132" applyFont="1" applyBorder="1" applyAlignment="1" applyProtection="1">
      <alignment horizontal="center" vertical="center" wrapText="1"/>
    </xf>
    <xf numFmtId="0" fontId="7" fillId="0" borderId="38" xfId="132" applyFont="1" applyBorder="1" applyAlignment="1" applyProtection="1">
      <alignment horizontal="center" vertical="center" wrapText="1"/>
    </xf>
    <xf numFmtId="0" fontId="7" fillId="0" borderId="13" xfId="152" applyFont="1" applyFill="1" applyBorder="1" applyAlignment="1" applyProtection="1">
      <alignment horizontal="center" vertical="center" wrapText="1"/>
    </xf>
    <xf numFmtId="0" fontId="7" fillId="0" borderId="13" xfId="130" applyFont="1" applyFill="1" applyBorder="1" applyAlignment="1" applyProtection="1">
      <alignment horizontal="center" vertical="center" wrapText="1"/>
    </xf>
    <xf numFmtId="0" fontId="7" fillId="0" borderId="9" xfId="130" applyFont="1" applyFill="1" applyBorder="1" applyAlignment="1" applyProtection="1">
      <alignment horizontal="center" vertical="center" wrapText="1"/>
    </xf>
    <xf numFmtId="0" fontId="7" fillId="0" borderId="39" xfId="130" applyFont="1" applyFill="1" applyBorder="1" applyAlignment="1" applyProtection="1">
      <alignment horizontal="center" vertical="center" wrapText="1"/>
    </xf>
    <xf numFmtId="0" fontId="7" fillId="0" borderId="35" xfId="130" applyFont="1" applyFill="1" applyBorder="1" applyAlignment="1" applyProtection="1">
      <alignment horizontal="center" vertical="center" wrapText="1"/>
    </xf>
    <xf numFmtId="0" fontId="7" fillId="0" borderId="41" xfId="152" applyFont="1" applyFill="1" applyBorder="1" applyAlignment="1" applyProtection="1">
      <alignment horizontal="center" vertical="center" wrapText="1"/>
    </xf>
    <xf numFmtId="0" fontId="7" fillId="0" borderId="5" xfId="152" applyFont="1" applyFill="1" applyBorder="1" applyAlignment="1" applyProtection="1">
      <alignment horizontal="center" vertical="center" wrapText="1"/>
    </xf>
    <xf numFmtId="0" fontId="7" fillId="0" borderId="42" xfId="152" applyFont="1" applyFill="1" applyBorder="1" applyAlignment="1" applyProtection="1">
      <alignment horizontal="center" vertical="center" wrapText="1"/>
    </xf>
    <xf numFmtId="0" fontId="7" fillId="0" borderId="43" xfId="152" applyFont="1" applyFill="1" applyBorder="1" applyAlignment="1" applyProtection="1">
      <alignment horizontal="center" vertical="center" wrapText="1"/>
    </xf>
    <xf numFmtId="0" fontId="5" fillId="0" borderId="9" xfId="90" applyFont="1" applyFill="1" applyBorder="1" applyAlignment="1" applyProtection="1">
      <alignment horizontal="center" vertical="center" wrapText="1"/>
    </xf>
    <xf numFmtId="0" fontId="5" fillId="0" borderId="35" xfId="90" applyFont="1" applyFill="1" applyBorder="1" applyAlignment="1" applyProtection="1">
      <alignment horizontal="center" vertical="center" wrapText="1"/>
    </xf>
    <xf numFmtId="0" fontId="7" fillId="0" borderId="26" xfId="130" applyFont="1" applyFill="1" applyBorder="1" applyAlignment="1" applyProtection="1">
      <alignment horizontal="center"/>
    </xf>
    <xf numFmtId="0" fontId="7" fillId="0" borderId="37" xfId="130" applyFont="1" applyFill="1" applyBorder="1" applyAlignment="1" applyProtection="1">
      <alignment horizontal="center"/>
    </xf>
    <xf numFmtId="0" fontId="7" fillId="0" borderId="13" xfId="130" applyFont="1" applyFill="1" applyBorder="1" applyAlignment="1" applyProtection="1">
      <alignment horizontal="center" vertical="center"/>
    </xf>
    <xf numFmtId="0" fontId="57" fillId="0" borderId="26" xfId="130" applyFont="1" applyFill="1" applyBorder="1" applyAlignment="1" applyProtection="1">
      <alignment horizontal="center"/>
    </xf>
    <xf numFmtId="0" fontId="57" fillId="0" borderId="37" xfId="130" applyFont="1" applyFill="1" applyBorder="1" applyAlignment="1" applyProtection="1">
      <alignment horizontal="center"/>
    </xf>
    <xf numFmtId="0" fontId="57" fillId="0" borderId="13" xfId="152" applyFont="1" applyFill="1" applyBorder="1" applyAlignment="1" applyProtection="1">
      <alignment horizontal="center" vertical="center" wrapText="1"/>
    </xf>
    <xf numFmtId="0" fontId="57" fillId="0" borderId="13" xfId="130" applyFont="1" applyFill="1" applyBorder="1" applyAlignment="1" applyProtection="1">
      <alignment horizontal="center" vertical="center" wrapText="1"/>
    </xf>
    <xf numFmtId="3" fontId="57" fillId="0" borderId="13" xfId="159" applyNumberFormat="1" applyFont="1" applyFill="1" applyBorder="1" applyAlignment="1" applyProtection="1">
      <alignment horizontal="center" vertical="center" wrapText="1"/>
    </xf>
    <xf numFmtId="0" fontId="57" fillId="0" borderId="13" xfId="130" applyFont="1" applyFill="1" applyBorder="1" applyAlignment="1" applyProtection="1">
      <alignment horizontal="center" vertical="center"/>
    </xf>
    <xf numFmtId="0" fontId="5" fillId="0" borderId="13" xfId="130" applyFont="1" applyFill="1" applyBorder="1" applyAlignment="1" applyProtection="1">
      <alignment horizontal="center" vertical="center" wrapText="1"/>
    </xf>
    <xf numFmtId="0" fontId="4" fillId="0" borderId="13" xfId="158" applyFont="1" applyFill="1" applyBorder="1" applyAlignment="1" applyProtection="1">
      <alignment horizontal="center" vertical="center"/>
    </xf>
    <xf numFmtId="0" fontId="5" fillId="0" borderId="26" xfId="130" applyFont="1" applyFill="1" applyBorder="1" applyAlignment="1" applyProtection="1">
      <alignment horizontal="center"/>
    </xf>
    <xf numFmtId="0" fontId="5" fillId="0" borderId="37" xfId="130" applyFont="1" applyFill="1" applyBorder="1" applyAlignment="1" applyProtection="1">
      <alignment horizontal="center"/>
    </xf>
    <xf numFmtId="0" fontId="7" fillId="0" borderId="0" xfId="130" applyFont="1" applyFill="1" applyBorder="1" applyAlignment="1" applyProtection="1">
      <alignment horizontal="center" vertical="center" wrapText="1"/>
    </xf>
    <xf numFmtId="0" fontId="8" fillId="0" borderId="0" xfId="0" applyFont="1" applyFill="1" applyBorder="1" applyAlignment="1" applyProtection="1">
      <alignment horizontal="center" wrapText="1"/>
    </xf>
    <xf numFmtId="0" fontId="5" fillId="0" borderId="0" xfId="0" applyFont="1" applyFill="1" applyBorder="1" applyAlignment="1">
      <alignment horizontal="center" vertical="center"/>
    </xf>
    <xf numFmtId="0" fontId="9" fillId="0" borderId="26" xfId="0" applyFont="1" applyBorder="1" applyAlignment="1">
      <alignment horizontal="center" wrapText="1"/>
    </xf>
    <xf numFmtId="0" fontId="9" fillId="0" borderId="37" xfId="0" applyFont="1" applyBorder="1" applyAlignment="1">
      <alignment horizontal="center" wrapText="1"/>
    </xf>
    <xf numFmtId="0" fontId="11" fillId="0" borderId="0" xfId="0" applyFont="1" applyBorder="1" applyAlignment="1">
      <alignment horizontal="left" wrapText="1"/>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Accent6 2" xfId="135"/>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 Right Indent 2" xfId="136"/>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xfId="137"/>
    <cellStyle name="Comma 2 2" xfId="138"/>
    <cellStyle name="Comma_Annual_L_2" xfId="159"/>
    <cellStyle name="Comma_Jupiter_1 2" xfId="162"/>
    <cellStyle name="Comma_Quaterlyl_L_2" xfId="161"/>
    <cellStyle name="Curr_00" xfId="44"/>
    <cellStyle name="Currency Right Indent" xfId="45"/>
    <cellStyle name="date" xfId="46"/>
    <cellStyle name="DateNoBorder" xfId="47"/>
    <cellStyle name="detail_num" xfId="48"/>
    <cellStyle name="DownBorder" xfId="49"/>
    <cellStyle name="Euro" xfId="50"/>
    <cellStyle name="Euro 2" xfId="139"/>
    <cellStyle name="Exchange" xfId="51"/>
    <cellStyle name="Explanatory Text" xfId="52" builtinId="53" customBuiltin="1"/>
    <cellStyle name="Good" xfId="53" builtinId="26" customBuiltin="1"/>
    <cellStyle name="Gray" xfId="54"/>
    <cellStyle name="Gray 2" xfId="140"/>
    <cellStyle name="Heading 1" xfId="55" builtinId="16" customBuiltin="1"/>
    <cellStyle name="Heading 2" xfId="56" builtinId="17" customBuiltin="1"/>
    <cellStyle name="Heading 3" xfId="57" builtinId="18" customBuiltin="1"/>
    <cellStyle name="Heading 4" xfId="58" builtinId="19" customBuiltin="1"/>
    <cellStyle name="Head-Normal" xfId="59"/>
    <cellStyle name="H-Normal" xfId="60"/>
    <cellStyle name="H-NormalWrap" xfId="61"/>
    <cellStyle name="H-Positions" xfId="62"/>
    <cellStyle name="H-Title" xfId="63"/>
    <cellStyle name="H-Totals" xfId="64"/>
    <cellStyle name="IDLEditWorkbookLocalCurrency" xfId="65"/>
    <cellStyle name="IDLEditWorkbookLocalCurrency 2" xfId="141"/>
    <cellStyle name="InDate" xfId="66"/>
    <cellStyle name="Inflation" xfId="67"/>
    <cellStyle name="Input" xfId="68" builtinId="20" customBuiltin="1"/>
    <cellStyle name="Input 2" xfId="142"/>
    <cellStyle name="L-Bottom" xfId="69"/>
    <cellStyle name="LD-Border" xfId="70"/>
    <cellStyle name="Linked Cell" xfId="71" builtinId="24" customBuiltin="1"/>
    <cellStyle name="LR-Border" xfId="72"/>
    <cellStyle name="LRD-Border" xfId="73"/>
    <cellStyle name="L-T-B Border" xfId="74"/>
    <cellStyle name="L-T-B-Border" xfId="75"/>
    <cellStyle name="LT-Border" xfId="76"/>
    <cellStyle name="LTR-Border" xfId="77"/>
    <cellStyle name="Milliers [0]_IBNR" xfId="78"/>
    <cellStyle name="Milliers_IBNR" xfId="79"/>
    <cellStyle name="Monetaire [0]_IBNR" xfId="80"/>
    <cellStyle name="Monetaire_IBNR" xfId="81"/>
    <cellStyle name="name_firma" xfId="82"/>
    <cellStyle name="Neutral" xfId="83" builtinId="28" customBuiltin="1"/>
    <cellStyle name="NewForm" xfId="84"/>
    <cellStyle name="NewForm1" xfId="85"/>
    <cellStyle name="NewForm1 2" xfId="143"/>
    <cellStyle name="NoFormating" xfId="86"/>
    <cellStyle name="Normal" xfId="0" builtinId="0"/>
    <cellStyle name="Normal 2" xfId="87"/>
    <cellStyle name="Normal 2 2" xfId="144"/>
    <cellStyle name="Normal 2 2 2" xfId="158"/>
    <cellStyle name="Normal 2 3" xfId="133"/>
    <cellStyle name="Normal 2_Видове застраховки" xfId="145"/>
    <cellStyle name="Normal 3" xfId="146"/>
    <cellStyle name="Normal 3 2" xfId="147"/>
    <cellStyle name="Normal 4" xfId="148"/>
    <cellStyle name="Normal 5" xfId="149"/>
    <cellStyle name="Normal 6" xfId="150"/>
    <cellStyle name="Normal 7" xfId="151"/>
    <cellStyle name="Normal 8" xfId="134"/>
    <cellStyle name="Normal_Annual_L_2" xfId="160"/>
    <cellStyle name="Normal_Book1" xfId="152"/>
    <cellStyle name="Normal_Book1 2" xfId="130"/>
    <cellStyle name="Normal_Copy_of_ Spravki_Life_New" xfId="157"/>
    <cellStyle name="Normal_FORMI" xfId="88"/>
    <cellStyle name="Normal_Spravki_New" xfId="132"/>
    <cellStyle name="Normal_Spravki_NonLIfe_New" xfId="89"/>
    <cellStyle name="Normal_Spravki_NonLIfe1999" xfId="90"/>
    <cellStyle name="Normal_Tables_draft 2" xfId="131"/>
    <cellStyle name="Note" xfId="91" builtinId="10" customBuiltin="1"/>
    <cellStyle name="number" xfId="92"/>
    <cellStyle name="number-no border" xfId="93"/>
    <cellStyle name="Output" xfId="94" builtinId="21" customBuiltin="1"/>
    <cellStyle name="Percent" xfId="95" builtinId="5"/>
    <cellStyle name="Percent 2" xfId="153"/>
    <cellStyle name="Percent 4" xfId="154"/>
    <cellStyle name="Percent Right Indent" xfId="96"/>
    <cellStyle name="proc1" xfId="97"/>
    <cellStyle name="proc1 Right Indent" xfId="98"/>
    <cellStyle name="proc2" xfId="99"/>
    <cellStyle name="proc2   Right Indent" xfId="100"/>
    <cellStyle name="proc3" xfId="101"/>
    <cellStyle name="proc3  Right Indent" xfId="102"/>
    <cellStyle name="Rate" xfId="103"/>
    <cellStyle name="R-Bottom" xfId="104"/>
    <cellStyle name="RD-Border" xfId="105"/>
    <cellStyle name="R-orienation" xfId="106"/>
    <cellStyle name="RT-Border" xfId="107"/>
    <cellStyle name="shifar_header" xfId="108"/>
    <cellStyle name="spravki" xfId="109"/>
    <cellStyle name="T-B-Border" xfId="110"/>
    <cellStyle name="T-B-Border 2" xfId="155"/>
    <cellStyle name="TBI" xfId="111"/>
    <cellStyle name="T-Border" xfId="112"/>
    <cellStyle name="TDL-Border" xfId="113"/>
    <cellStyle name="TDR-Border" xfId="114"/>
    <cellStyle name="Text" xfId="115"/>
    <cellStyle name="TextRight" xfId="116"/>
    <cellStyle name="Title" xfId="117" builtinId="15" customBuiltin="1"/>
    <cellStyle name="Total" xfId="118" builtinId="25" customBuiltin="1"/>
    <cellStyle name="UpDownLine" xfId="119"/>
    <cellStyle name="V-Across" xfId="120"/>
    <cellStyle name="V-Currency" xfId="121"/>
    <cellStyle name="V-Date" xfId="122"/>
    <cellStyle name="ver1" xfId="123"/>
    <cellStyle name="V-Normal" xfId="124"/>
    <cellStyle name="V-Number" xfId="125"/>
    <cellStyle name="Warning Text" xfId="126" builtinId="11" customBuiltin="1"/>
    <cellStyle name="Wrap" xfId="127"/>
    <cellStyle name="Wrap 2" xfId="156"/>
    <cellStyle name="WrapTitle" xfId="128"/>
    <cellStyle name="zastrnadzor" xfId="129"/>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8" Type="http://schemas.openxmlformats.org/officeDocument/2006/relationships/worksheet" Target="worksheets/sheet8.xml"/></Relationships>
</file>

<file path=xl/charts/_rels/chart2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Times New Roman"/>
                <a:ea typeface="Times New Roman"/>
                <a:cs typeface="Times New Roman"/>
              </a:defRPr>
            </a:pPr>
            <a:r>
              <a:rPr lang="en-US" sz="1000" b="0" i="0" u="none" strike="noStrike" baseline="0">
                <a:effectLst/>
              </a:rPr>
              <a:t>STRUCTURE OF GROSS WRITTEN PREMIUMS BY CLASSES OF NON-LIFE INSURANCE FOR 2017</a:t>
            </a:r>
            <a:endParaRPr lang="bg-BG" sz="1200" b="1" i="0" u="none" strike="noStrike" baseline="0">
              <a:solidFill>
                <a:srgbClr val="000000"/>
              </a:solidFill>
              <a:latin typeface="Times New Roman"/>
              <a:cs typeface="Times New Roman"/>
            </a:endParaRPr>
          </a:p>
        </c:rich>
      </c:tx>
      <c:layout>
        <c:manualLayout>
          <c:xMode val="edge"/>
          <c:yMode val="edge"/>
          <c:x val="0.11378205128205129"/>
          <c:y val="1.9298245614035092E-2"/>
        </c:manualLayout>
      </c:layout>
      <c:overlay val="0"/>
      <c:spPr>
        <a:noFill/>
        <a:ln w="25400">
          <a:noFill/>
        </a:ln>
      </c:spPr>
    </c:title>
    <c:autoTitleDeleted val="0"/>
    <c:view3D>
      <c:rotX val="30"/>
      <c:rotY val="160"/>
      <c:rAngAx val="0"/>
      <c:perspective val="0"/>
    </c:view3D>
    <c:floor>
      <c:thickness val="0"/>
    </c:floor>
    <c:sideWall>
      <c:thickness val="0"/>
    </c:sideWall>
    <c:backWall>
      <c:thickness val="0"/>
    </c:backWall>
    <c:plotArea>
      <c:layout>
        <c:manualLayout>
          <c:layoutTarget val="inner"/>
          <c:xMode val="edge"/>
          <c:yMode val="edge"/>
          <c:x val="0.27564102564102561"/>
          <c:y val="0.24035087719298245"/>
          <c:w val="0.45592948717948728"/>
          <c:h val="0.62280701754385992"/>
        </c:manualLayout>
      </c:layout>
      <c:pie3DChart>
        <c:varyColors val="1"/>
        <c:ser>
          <c:idx val="0"/>
          <c:order val="0"/>
          <c:spPr>
            <a:solidFill>
              <a:srgbClr val="666699"/>
            </a:solidFill>
            <a:ln w="25400">
              <a:noFill/>
            </a:ln>
          </c:spPr>
          <c:explosion val="22"/>
          <c:dPt>
            <c:idx val="1"/>
            <c:bubble3D val="0"/>
            <c:spPr>
              <a:solidFill>
                <a:srgbClr val="802060"/>
              </a:solidFill>
              <a:ln w="25400">
                <a:noFill/>
              </a:ln>
            </c:spPr>
            <c:extLst>
              <c:ext xmlns:c16="http://schemas.microsoft.com/office/drawing/2014/chart" uri="{C3380CC4-5D6E-409C-BE32-E72D297353CC}">
                <c16:uniqueId val="{00000000-3293-427B-B54D-3A7F6ECF51FE}"/>
              </c:ext>
            </c:extLst>
          </c:dPt>
          <c:dPt>
            <c:idx val="2"/>
            <c:bubble3D val="0"/>
            <c:spPr>
              <a:solidFill>
                <a:srgbClr val="808080"/>
              </a:solidFill>
              <a:ln w="25400">
                <a:noFill/>
              </a:ln>
            </c:spPr>
            <c:extLst>
              <c:ext xmlns:c16="http://schemas.microsoft.com/office/drawing/2014/chart" uri="{C3380CC4-5D6E-409C-BE32-E72D297353CC}">
                <c16:uniqueId val="{00000001-3293-427B-B54D-3A7F6ECF51FE}"/>
              </c:ext>
            </c:extLst>
          </c:dPt>
          <c:dPt>
            <c:idx val="4"/>
            <c:bubble3D val="0"/>
            <c:spPr>
              <a:solidFill>
                <a:srgbClr val="336666"/>
              </a:solidFill>
              <a:ln w="25400">
                <a:noFill/>
              </a:ln>
            </c:spPr>
            <c:extLst>
              <c:ext xmlns:c16="http://schemas.microsoft.com/office/drawing/2014/chart" uri="{C3380CC4-5D6E-409C-BE32-E72D297353CC}">
                <c16:uniqueId val="{00000002-3293-427B-B54D-3A7F6ECF51FE}"/>
              </c:ext>
            </c:extLst>
          </c:dPt>
          <c:dPt>
            <c:idx val="5"/>
            <c:bubble3D val="0"/>
            <c:spPr>
              <a:solidFill>
                <a:srgbClr val="FF8080"/>
              </a:solidFill>
              <a:ln w="25400">
                <a:noFill/>
              </a:ln>
            </c:spPr>
            <c:extLst>
              <c:ext xmlns:c16="http://schemas.microsoft.com/office/drawing/2014/chart" uri="{C3380CC4-5D6E-409C-BE32-E72D297353CC}">
                <c16:uniqueId val="{00000003-3293-427B-B54D-3A7F6ECF51FE}"/>
              </c:ext>
            </c:extLst>
          </c:dPt>
          <c:dPt>
            <c:idx val="6"/>
            <c:bubble3D val="0"/>
            <c:spPr>
              <a:solidFill>
                <a:srgbClr val="8080FF"/>
              </a:solidFill>
              <a:ln w="25400">
                <a:noFill/>
              </a:ln>
            </c:spPr>
            <c:extLst>
              <c:ext xmlns:c16="http://schemas.microsoft.com/office/drawing/2014/chart" uri="{C3380CC4-5D6E-409C-BE32-E72D297353CC}">
                <c16:uniqueId val="{00000004-3293-427B-B54D-3A7F6ECF51FE}"/>
              </c:ext>
            </c:extLst>
          </c:dPt>
          <c:dPt>
            <c:idx val="7"/>
            <c:bubble3D val="0"/>
            <c:spPr>
              <a:solidFill>
                <a:srgbClr val="969696"/>
              </a:solidFill>
              <a:ln w="25400">
                <a:noFill/>
              </a:ln>
            </c:spPr>
            <c:extLst>
              <c:ext xmlns:c16="http://schemas.microsoft.com/office/drawing/2014/chart" uri="{C3380CC4-5D6E-409C-BE32-E72D297353CC}">
                <c16:uniqueId val="{00000005-3293-427B-B54D-3A7F6ECF51FE}"/>
              </c:ext>
            </c:extLst>
          </c:dPt>
          <c:dPt>
            <c:idx val="8"/>
            <c:bubble3D val="0"/>
            <c:explosion val="26"/>
            <c:spPr>
              <a:solidFill>
                <a:srgbClr val="C0C0C0"/>
              </a:solidFill>
              <a:ln w="25400">
                <a:noFill/>
              </a:ln>
            </c:spPr>
            <c:extLst>
              <c:ext xmlns:c16="http://schemas.microsoft.com/office/drawing/2014/chart" uri="{C3380CC4-5D6E-409C-BE32-E72D297353CC}">
                <c16:uniqueId val="{00000006-3293-427B-B54D-3A7F6ECF51FE}"/>
              </c:ext>
            </c:extLst>
          </c:dPt>
          <c:dPt>
            <c:idx val="9"/>
            <c:bubble3D val="0"/>
            <c:spPr>
              <a:solidFill>
                <a:srgbClr val="C0C0C0"/>
              </a:solidFill>
              <a:ln w="25400">
                <a:noFill/>
              </a:ln>
            </c:spPr>
            <c:extLst>
              <c:ext xmlns:c16="http://schemas.microsoft.com/office/drawing/2014/chart" uri="{C3380CC4-5D6E-409C-BE32-E72D297353CC}">
                <c16:uniqueId val="{00000007-3293-427B-B54D-3A7F6ECF51FE}"/>
              </c:ext>
            </c:extLst>
          </c:dPt>
          <c:dLbls>
            <c:dLbl>
              <c:idx val="0"/>
              <c:layout>
                <c:manualLayout>
                  <c:x val="-0.16800045427013938"/>
                  <c:y val="5.078362573099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293-427B-B54D-3A7F6ECF51FE}"/>
                </c:ext>
              </c:extLst>
            </c:dLbl>
            <c:dLbl>
              <c:idx val="1"/>
              <c:layout>
                <c:manualLayout>
                  <c:x val="-0.1099278215223097"/>
                  <c:y val="-4.53246765206980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293-427B-B54D-3A7F6ECF51FE}"/>
                </c:ext>
              </c:extLst>
            </c:dLbl>
            <c:dLbl>
              <c:idx val="2"/>
              <c:layout>
                <c:manualLayout>
                  <c:x val="-8.2290615115418311E-2"/>
                  <c:y val="-0.1823017912234654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93-427B-B54D-3A7F6ECF51FE}"/>
                </c:ext>
              </c:extLst>
            </c:dLbl>
            <c:dLbl>
              <c:idx val="3"/>
              <c:layout>
                <c:manualLayout>
                  <c:x val="5.17756073760011E-2"/>
                  <c:y val="-0.1552081779251278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93-427B-B54D-3A7F6ECF51FE}"/>
                </c:ext>
              </c:extLst>
            </c:dLbl>
            <c:dLbl>
              <c:idx val="4"/>
              <c:layout>
                <c:manualLayout>
                  <c:x val="9.3931623931623978E-2"/>
                  <c:y val="-0.107630704056729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293-427B-B54D-3A7F6ECF51FE}"/>
                </c:ext>
              </c:extLst>
            </c:dLbl>
            <c:dLbl>
              <c:idx val="5"/>
              <c:layout>
                <c:manualLayout>
                  <c:x val="6.580431051887746E-2"/>
                  <c:y val="4.510751945480513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93-427B-B54D-3A7F6ECF51FE}"/>
                </c:ext>
              </c:extLst>
            </c:dLbl>
            <c:dLbl>
              <c:idx val="6"/>
              <c:layout>
                <c:manualLayout>
                  <c:x val="2.7337472239047051E-2"/>
                  <c:y val="-8.27189759174839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293-427B-B54D-3A7F6ECF51FE}"/>
                </c:ext>
              </c:extLst>
            </c:dLbl>
            <c:dLbl>
              <c:idx val="7"/>
              <c:layout>
                <c:manualLayout>
                  <c:x val="0.10732922807725956"/>
                  <c:y val="-5.76377952755905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293-427B-B54D-3A7F6ECF51FE}"/>
                </c:ext>
              </c:extLst>
            </c:dLbl>
            <c:dLbl>
              <c:idx val="8"/>
              <c:layout>
                <c:manualLayout>
                  <c:x val="0.10274538999932696"/>
                  <c:y val="4.4484965695077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293-427B-B54D-3A7F6ECF51FE}"/>
                </c:ext>
              </c:extLst>
            </c:dLbl>
            <c:dLbl>
              <c:idx val="9"/>
              <c:layout>
                <c:manualLayout>
                  <c:x val="-2.8739147991116532E-2"/>
                  <c:y val="0.1030365151724455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93-427B-B54D-3A7F6ECF51FE}"/>
                </c:ext>
              </c:extLst>
            </c:dLbl>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Premiums!$C$42:$L$42</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cat>
          <c:val>
            <c:numRef>
              <c:f>Premiums!$C$43:$L$43</c:f>
              <c:numCache>
                <c:formatCode>0.0%</c:formatCode>
                <c:ptCount val="10"/>
                <c:pt idx="0">
                  <c:v>5.1406228954252224E-2</c:v>
                </c:pt>
                <c:pt idx="1">
                  <c:v>0.70061852473038433</c:v>
                </c:pt>
                <c:pt idx="2">
                  <c:v>4.0202307468748732E-3</c:v>
                </c:pt>
                <c:pt idx="3">
                  <c:v>6.798409341193635E-3</c:v>
                </c:pt>
                <c:pt idx="4">
                  <c:v>2.9184605642225332E-3</c:v>
                </c:pt>
                <c:pt idx="5">
                  <c:v>1.2117269934094831E-2</c:v>
                </c:pt>
                <c:pt idx="6">
                  <c:v>0.16356457483221032</c:v>
                </c:pt>
                <c:pt idx="7">
                  <c:v>2.3887833340812285E-2</c:v>
                </c:pt>
                <c:pt idx="8">
                  <c:v>2.2612401808395893E-2</c:v>
                </c:pt>
                <c:pt idx="9">
                  <c:v>1.2056065747559028E-2</c:v>
                </c:pt>
              </c:numCache>
            </c:numRef>
          </c:val>
          <c:extLst>
            <c:ext xmlns:c16="http://schemas.microsoft.com/office/drawing/2014/chart" uri="{C3380CC4-5D6E-409C-BE32-E72D297353CC}">
              <c16:uniqueId val="{0000000A-3293-427B-B54D-3A7F6ECF51F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74803149606299213" l="0.70866141732283472" r="0.70866141732283472" t="0.74803149606299213" header="0.31496062992125984" footer="0.31496062992125984"/>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8593925759280088"/>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3655793025871767"/>
          <c:y val="0"/>
          <c:w val="7.874015748031496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0-0B5E-45EC-B9CE-C4771A9E2095}"/>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1-0B5E-45EC-B9CE-C4771A9E2095}"/>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2-0B5E-45EC-B9CE-C4771A9E2095}"/>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3-0B5E-45EC-B9CE-C4771A9E2095}"/>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4-0B5E-45EC-B9CE-C4771A9E2095}"/>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5-0B5E-45EC-B9CE-C4771A9E2095}"/>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6-0B5E-45EC-B9CE-C4771A9E2095}"/>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7-0B5E-45EC-B9CE-C4771A9E2095}"/>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0B5E-45EC-B9CE-C4771A9E2095}"/>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09-0B5E-45EC-B9CE-C4771A9E209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6166982922201147"/>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3036053130929783"/>
          <c:y val="0"/>
          <c:w val="6.6413662239089184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CFA3-4962-818C-5BC45634A99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6166982922201147"/>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3036053130929783"/>
          <c:y val="0"/>
          <c:w val="6.6413662239089184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2F20-4B4A-BF3E-CE80EB10E48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6166982922201147"/>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3036053130929783"/>
          <c:y val="0"/>
          <c:w val="6.6413662239089184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4325-47AE-9340-D8A10AA5623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156C-4E1F-AC42-964B77648609}"/>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951293248236480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56567013772258"/>
          <c:y val="0"/>
          <c:w val="2.3513604299630498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1-D1CB-4C15-8FD0-C5B7343BC697}"/>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3-D1CB-4C15-8FD0-C5B7343BC697}"/>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5-D1CB-4C15-8FD0-C5B7343BC697}"/>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7-D1CB-4C15-8FD0-C5B7343BC697}"/>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9-D1CB-4C15-8FD0-C5B7343BC697}"/>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B-D1CB-4C15-8FD0-C5B7343BC697}"/>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D-D1CB-4C15-8FD0-C5B7343BC697}"/>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F-D1CB-4C15-8FD0-C5B7343BC697}"/>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1-D1CB-4C15-8FD0-C5B7343BC697}"/>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12-D1CB-4C15-8FD0-C5B7343BC69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82B3-4ADA-AD52-D38127D8BBB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AAD8-4422-85D0-F2D3D1D979B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529182879377445"/>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33852140077818"/>
          <c:y val="0"/>
          <c:w val="2.7237354085603124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E88C-4137-8ABB-41FB9546F65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9533381191672654"/>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97343862167999"/>
          <c:y val="0"/>
          <c:w val="2.5125628140703518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1-9430-4EEA-86F8-9331693E2AE3}"/>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3-9430-4EEA-86F8-9331693E2AE3}"/>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5-9430-4EEA-86F8-9331693E2AE3}"/>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7-9430-4EEA-86F8-9331693E2AE3}"/>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9-9430-4EEA-86F8-9331693E2AE3}"/>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B-9430-4EEA-86F8-9331693E2AE3}"/>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D-9430-4EEA-86F8-9331693E2AE3}"/>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F-9430-4EEA-86F8-9331693E2AE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1-9430-4EEA-86F8-9331693E2AE3}"/>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12-9430-4EEA-86F8-9331693E2AE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7546-451A-BEA3-228C415294D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B15B-4791-8407-17475EA67DC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3BCC-4A26-AB51-E975640B4E1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9533381191672654"/>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97343862167999"/>
          <c:y val="0"/>
          <c:w val="2.5125628140703518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1-FE6F-4D1C-8130-CC56D751577F}"/>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3-FE6F-4D1C-8130-CC56D751577F}"/>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5-FE6F-4D1C-8130-CC56D751577F}"/>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7-FE6F-4D1C-8130-CC56D751577F}"/>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9-FE6F-4D1C-8130-CC56D751577F}"/>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B-FE6F-4D1C-8130-CC56D751577F}"/>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D-FE6F-4D1C-8130-CC56D751577F}"/>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F-FE6F-4D1C-8130-CC56D751577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1-FE6F-4D1C-8130-CC56D751577F}"/>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12-FE6F-4D1C-8130-CC56D751577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6044-4C3C-8A1C-CE6664B8747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0145-4534-9B7C-935FA445DEF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Times New Roman"/>
                <a:ea typeface="Times New Roman"/>
                <a:cs typeface="Times New Roman"/>
              </a:defRPr>
            </a:pPr>
            <a:r>
              <a:rPr lang="en-US"/>
              <a:t>STRUCTURE OF THE GROSS PREMIUM INCOME BY CLASSES OF INSURANCE AS AT 31</a:t>
            </a:r>
            <a:r>
              <a:rPr lang="bg-BG"/>
              <a:t>.</a:t>
            </a:r>
            <a:r>
              <a:rPr lang="en-US"/>
              <a:t>12</a:t>
            </a:r>
            <a:r>
              <a:rPr lang="bg-BG"/>
              <a:t>.20</a:t>
            </a:r>
            <a:r>
              <a:rPr lang="en-US"/>
              <a:t>17</a:t>
            </a:r>
            <a:endParaRPr lang="bg-BG"/>
          </a:p>
        </c:rich>
      </c:tx>
      <c:layout>
        <c:manualLayout>
          <c:xMode val="edge"/>
          <c:yMode val="edge"/>
          <c:x val="0.14049914058127494"/>
          <c:y val="2.704036946336948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'Prem-Pay-Total'!$B$83:$B$92</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9509-4352-935A-9FD52AC47809}"/>
              </c:ext>
            </c:extLst>
          </c:dPt>
          <c:dPt>
            <c:idx val="1"/>
            <c:bubble3D val="0"/>
            <c:spPr>
              <a:solidFill>
                <a:srgbClr val="C0504D"/>
              </a:solidFill>
              <a:ln w="25400">
                <a:noFill/>
              </a:ln>
            </c:spPr>
            <c:extLst>
              <c:ext xmlns:c16="http://schemas.microsoft.com/office/drawing/2014/chart" uri="{C3380CC4-5D6E-409C-BE32-E72D297353CC}">
                <c16:uniqueId val="{00000003-9509-4352-935A-9FD52AC47809}"/>
              </c:ext>
            </c:extLst>
          </c:dPt>
          <c:dPt>
            <c:idx val="2"/>
            <c:bubble3D val="0"/>
            <c:spPr>
              <a:solidFill>
                <a:srgbClr val="9BBB59"/>
              </a:solidFill>
              <a:ln w="25400">
                <a:noFill/>
              </a:ln>
            </c:spPr>
            <c:extLst>
              <c:ext xmlns:c16="http://schemas.microsoft.com/office/drawing/2014/chart" uri="{C3380CC4-5D6E-409C-BE32-E72D297353CC}">
                <c16:uniqueId val="{00000005-9509-4352-935A-9FD52AC47809}"/>
              </c:ext>
            </c:extLst>
          </c:dPt>
          <c:dPt>
            <c:idx val="3"/>
            <c:bubble3D val="0"/>
            <c:spPr>
              <a:solidFill>
                <a:srgbClr val="8064A2"/>
              </a:solidFill>
              <a:ln w="25400">
                <a:noFill/>
              </a:ln>
            </c:spPr>
            <c:extLst>
              <c:ext xmlns:c16="http://schemas.microsoft.com/office/drawing/2014/chart" uri="{C3380CC4-5D6E-409C-BE32-E72D297353CC}">
                <c16:uniqueId val="{00000007-9509-4352-935A-9FD52AC47809}"/>
              </c:ext>
            </c:extLst>
          </c:dPt>
          <c:dPt>
            <c:idx val="4"/>
            <c:bubble3D val="0"/>
            <c:spPr>
              <a:solidFill>
                <a:srgbClr val="4BACC6"/>
              </a:solidFill>
              <a:ln w="25400">
                <a:noFill/>
              </a:ln>
            </c:spPr>
            <c:extLst>
              <c:ext xmlns:c16="http://schemas.microsoft.com/office/drawing/2014/chart" uri="{C3380CC4-5D6E-409C-BE32-E72D297353CC}">
                <c16:uniqueId val="{00000009-9509-4352-935A-9FD52AC47809}"/>
              </c:ext>
            </c:extLst>
          </c:dPt>
          <c:dPt>
            <c:idx val="5"/>
            <c:bubble3D val="0"/>
            <c:spPr>
              <a:solidFill>
                <a:srgbClr val="F79646"/>
              </a:solidFill>
              <a:ln w="25400">
                <a:noFill/>
              </a:ln>
            </c:spPr>
            <c:extLst>
              <c:ext xmlns:c16="http://schemas.microsoft.com/office/drawing/2014/chart" uri="{C3380CC4-5D6E-409C-BE32-E72D297353CC}">
                <c16:uniqueId val="{0000000B-9509-4352-935A-9FD52AC47809}"/>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9509-4352-935A-9FD52AC47809}"/>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0F-9509-4352-935A-9FD52AC47809}"/>
              </c:ext>
            </c:extLst>
          </c:dPt>
          <c:dPt>
            <c:idx val="8"/>
            <c:bubble3D val="0"/>
            <c:spPr>
              <a:solidFill>
                <a:schemeClr val="accent3">
                  <a:lumMod val="60000"/>
                </a:schemeClr>
              </a:solidFill>
              <a:ln>
                <a:noFill/>
              </a:ln>
              <a:effectLst/>
              <a:sp3d/>
            </c:spPr>
            <c:extLst>
              <c:ext xmlns:c16="http://schemas.microsoft.com/office/drawing/2014/chart" uri="{C3380CC4-5D6E-409C-BE32-E72D297353CC}">
                <c16:uniqueId val="{00000011-9509-4352-935A-9FD52AC47809}"/>
              </c:ext>
            </c:extLst>
          </c:dPt>
          <c:dPt>
            <c:idx val="9"/>
            <c:bubble3D val="0"/>
            <c:spPr>
              <a:solidFill>
                <a:schemeClr val="accent4">
                  <a:lumMod val="60000"/>
                </a:schemeClr>
              </a:solidFill>
              <a:ln>
                <a:noFill/>
              </a:ln>
              <a:effectLst/>
              <a:sp3d/>
            </c:spPr>
            <c:extLst>
              <c:ext xmlns:c16="http://schemas.microsoft.com/office/drawing/2014/chart" uri="{C3380CC4-5D6E-409C-BE32-E72D297353CC}">
                <c16:uniqueId val="{00000013-9509-4352-935A-9FD52AC47809}"/>
              </c:ext>
            </c:extLst>
          </c:dPt>
          <c:dLbls>
            <c:dLbl>
              <c:idx val="0"/>
              <c:layout>
                <c:manualLayout>
                  <c:x val="5.6731481481481584E-2"/>
                  <c:y val="-0.1100570370370368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509-4352-935A-9FD52AC47809}"/>
                </c:ext>
              </c:extLst>
            </c:dLbl>
            <c:dLbl>
              <c:idx val="1"/>
              <c:layout>
                <c:manualLayout>
                  <c:x val="-5.1283333333333334E-2"/>
                  <c:y val="-0.1458268788568294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509-4352-935A-9FD52AC47809}"/>
                </c:ext>
              </c:extLst>
            </c:dLbl>
            <c:dLbl>
              <c:idx val="2"/>
              <c:layout>
                <c:manualLayout>
                  <c:x val="-5.587832290194495E-2"/>
                  <c:y val="0.1390711466410210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509-4352-935A-9FD52AC47809}"/>
                </c:ext>
              </c:extLst>
            </c:dLbl>
            <c:dLbl>
              <c:idx val="3"/>
              <c:layout>
                <c:manualLayout>
                  <c:x val="-0.11183158436214"/>
                  <c:y val="3.5539629629629838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509-4352-935A-9FD52AC47809}"/>
                </c:ext>
              </c:extLst>
            </c:dLbl>
            <c:dLbl>
              <c:idx val="4"/>
              <c:layout>
                <c:manualLayout>
                  <c:x val="-8.7887654320987649E-2"/>
                  <c:y val="-4.869203703703730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509-4352-935A-9FD52AC47809}"/>
                </c:ext>
              </c:extLst>
            </c:dLbl>
            <c:dLbl>
              <c:idx val="5"/>
              <c:layout>
                <c:manualLayout>
                  <c:x val="-5.5101337448559683E-2"/>
                  <c:y val="-0.1365729629629629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509-4352-935A-9FD52AC47809}"/>
                </c:ext>
              </c:extLst>
            </c:dLbl>
            <c:dLbl>
              <c:idx val="6"/>
              <c:layout>
                <c:manualLayout>
                  <c:x val="-9.3652331920048473E-2"/>
                  <c:y val="-0.2431159463845645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509-4352-935A-9FD52AC47809}"/>
                </c:ext>
              </c:extLst>
            </c:dLbl>
            <c:dLbl>
              <c:idx val="7"/>
              <c:layout>
                <c:manualLayout>
                  <c:x val="-5.1260596707818927E-2"/>
                  <c:y val="-0.2066668518518519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509-4352-935A-9FD52AC47809}"/>
                </c:ext>
              </c:extLst>
            </c:dLbl>
            <c:dLbl>
              <c:idx val="8"/>
              <c:layout>
                <c:manualLayout>
                  <c:x val="4.7188991769547432E-2"/>
                  <c:y val="-0.2625512962962962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509-4352-935A-9FD52AC47809}"/>
                </c:ext>
              </c:extLst>
            </c:dLbl>
            <c:dLbl>
              <c:idx val="9"/>
              <c:layout>
                <c:manualLayout>
                  <c:x val="0.12306100823045291"/>
                  <c:y val="-0.22058740740740793"/>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9509-4352-935A-9FD52AC4780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'Prem-Pay-Total'!$B$83:$B$92</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cat>
          <c:val>
            <c:numRef>
              <c:f>'Prem-Pay-Total'!$A$83:$A$92</c:f>
              <c:numCache>
                <c:formatCode>0.0%</c:formatCode>
                <c:ptCount val="10"/>
                <c:pt idx="0">
                  <c:v>8.5176141032750285E-2</c:v>
                </c:pt>
                <c:pt idx="1">
                  <c:v>0.67567652457933014</c:v>
                </c:pt>
                <c:pt idx="2">
                  <c:v>3.8771106432001767E-3</c:v>
                </c:pt>
                <c:pt idx="3">
                  <c:v>6.5563861562082919E-3</c:v>
                </c:pt>
                <c:pt idx="4">
                  <c:v>2.8145634486535483E-3</c:v>
                </c:pt>
                <c:pt idx="5">
                  <c:v>1.1685895458744121E-2</c:v>
                </c:pt>
                <c:pt idx="6">
                  <c:v>0.1577416804807627</c:v>
                </c:pt>
                <c:pt idx="7">
                  <c:v>2.3037427132920223E-2</c:v>
                </c:pt>
                <c:pt idx="8">
                  <c:v>2.1807400927870004E-2</c:v>
                </c:pt>
                <c:pt idx="9">
                  <c:v>1.1626870139560432E-2</c:v>
                </c:pt>
              </c:numCache>
            </c:numRef>
          </c:val>
          <c:extLst>
            <c:ext xmlns:c16="http://schemas.microsoft.com/office/drawing/2014/chart" uri="{C3380CC4-5D6E-409C-BE32-E72D297353CC}">
              <c16:uniqueId val="{00000014-9509-4352-935A-9FD52AC4780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1" l="0.75000000000000333" r="0.75000000000000333"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Times New Roman"/>
                <a:ea typeface="Times New Roman"/>
                <a:cs typeface="Times New Roman"/>
              </a:defRPr>
            </a:pPr>
            <a:r>
              <a:rPr lang="en-US"/>
              <a:t>STRUCTURE OF THE CLAIMS PAID BY CLASSES OF INSURANCE AS AT 31</a:t>
            </a:r>
            <a:r>
              <a:rPr lang="bg-BG"/>
              <a:t>.</a:t>
            </a:r>
            <a:r>
              <a:rPr lang="en-US"/>
              <a:t>12</a:t>
            </a:r>
            <a:r>
              <a:rPr lang="bg-BG"/>
              <a:t>.201</a:t>
            </a:r>
            <a:r>
              <a:rPr lang="en-US"/>
              <a:t>7</a:t>
            </a:r>
            <a:endParaRPr lang="bg-BG"/>
          </a:p>
        </c:rich>
      </c:tx>
      <c:layout>
        <c:manualLayout>
          <c:xMode val="edge"/>
          <c:yMode val="edge"/>
          <c:x val="0.14233722693060313"/>
          <c:y val="1.8461907947781037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489147514401274"/>
          <c:y val="0.52980246663404262"/>
          <c:w val="0.41433084831770883"/>
          <c:h val="0.28035380526051423"/>
        </c:manualLayout>
      </c:layout>
      <c:pie3DChart>
        <c:varyColors val="1"/>
        <c:ser>
          <c:idx val="0"/>
          <c:order val="0"/>
          <c:tx>
            <c:strRef>
              <c:f>'Prem-Pay-Total'!$E$83:$E$92</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F782-486B-97D0-FB2B726146DF}"/>
              </c:ext>
            </c:extLst>
          </c:dPt>
          <c:dPt>
            <c:idx val="1"/>
            <c:bubble3D val="0"/>
            <c:spPr>
              <a:solidFill>
                <a:srgbClr val="C0504D"/>
              </a:solidFill>
              <a:ln w="25400">
                <a:noFill/>
              </a:ln>
            </c:spPr>
            <c:extLst>
              <c:ext xmlns:c16="http://schemas.microsoft.com/office/drawing/2014/chart" uri="{C3380CC4-5D6E-409C-BE32-E72D297353CC}">
                <c16:uniqueId val="{00000003-F782-486B-97D0-FB2B726146DF}"/>
              </c:ext>
            </c:extLst>
          </c:dPt>
          <c:dPt>
            <c:idx val="2"/>
            <c:bubble3D val="0"/>
            <c:spPr>
              <a:solidFill>
                <a:srgbClr val="9BBB59"/>
              </a:solidFill>
              <a:ln w="25400">
                <a:noFill/>
              </a:ln>
            </c:spPr>
            <c:extLst>
              <c:ext xmlns:c16="http://schemas.microsoft.com/office/drawing/2014/chart" uri="{C3380CC4-5D6E-409C-BE32-E72D297353CC}">
                <c16:uniqueId val="{00000005-F782-486B-97D0-FB2B726146DF}"/>
              </c:ext>
            </c:extLst>
          </c:dPt>
          <c:dPt>
            <c:idx val="3"/>
            <c:bubble3D val="0"/>
            <c:spPr>
              <a:solidFill>
                <a:srgbClr val="8064A2"/>
              </a:solidFill>
              <a:ln w="25400">
                <a:noFill/>
              </a:ln>
            </c:spPr>
            <c:extLst>
              <c:ext xmlns:c16="http://schemas.microsoft.com/office/drawing/2014/chart" uri="{C3380CC4-5D6E-409C-BE32-E72D297353CC}">
                <c16:uniqueId val="{00000007-F782-486B-97D0-FB2B726146DF}"/>
              </c:ext>
            </c:extLst>
          </c:dPt>
          <c:dPt>
            <c:idx val="4"/>
            <c:bubble3D val="0"/>
            <c:spPr>
              <a:solidFill>
                <a:srgbClr val="4BACC6"/>
              </a:solidFill>
              <a:ln w="25400">
                <a:noFill/>
              </a:ln>
            </c:spPr>
            <c:extLst>
              <c:ext xmlns:c16="http://schemas.microsoft.com/office/drawing/2014/chart" uri="{C3380CC4-5D6E-409C-BE32-E72D297353CC}">
                <c16:uniqueId val="{00000009-F782-486B-97D0-FB2B726146DF}"/>
              </c:ext>
            </c:extLst>
          </c:dPt>
          <c:dPt>
            <c:idx val="5"/>
            <c:bubble3D val="0"/>
            <c:spPr>
              <a:solidFill>
                <a:srgbClr val="F79646"/>
              </a:solidFill>
              <a:ln w="25400">
                <a:noFill/>
              </a:ln>
            </c:spPr>
            <c:extLst>
              <c:ext xmlns:c16="http://schemas.microsoft.com/office/drawing/2014/chart" uri="{C3380CC4-5D6E-409C-BE32-E72D297353CC}">
                <c16:uniqueId val="{0000000B-F782-486B-97D0-FB2B726146D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F782-486B-97D0-FB2B726146DF}"/>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0F-F782-486B-97D0-FB2B726146DF}"/>
              </c:ext>
            </c:extLst>
          </c:dPt>
          <c:dPt>
            <c:idx val="8"/>
            <c:bubble3D val="0"/>
            <c:spPr>
              <a:solidFill>
                <a:schemeClr val="accent3">
                  <a:lumMod val="60000"/>
                </a:schemeClr>
              </a:solidFill>
              <a:ln>
                <a:noFill/>
              </a:ln>
              <a:effectLst/>
              <a:sp3d/>
            </c:spPr>
            <c:extLst>
              <c:ext xmlns:c16="http://schemas.microsoft.com/office/drawing/2014/chart" uri="{C3380CC4-5D6E-409C-BE32-E72D297353CC}">
                <c16:uniqueId val="{00000011-F782-486B-97D0-FB2B726146DF}"/>
              </c:ext>
            </c:extLst>
          </c:dPt>
          <c:dPt>
            <c:idx val="9"/>
            <c:bubble3D val="0"/>
            <c:spPr>
              <a:solidFill>
                <a:schemeClr val="accent4">
                  <a:lumMod val="60000"/>
                </a:schemeClr>
              </a:solidFill>
              <a:ln>
                <a:noFill/>
              </a:ln>
              <a:effectLst/>
              <a:sp3d/>
            </c:spPr>
            <c:extLst>
              <c:ext xmlns:c16="http://schemas.microsoft.com/office/drawing/2014/chart" uri="{C3380CC4-5D6E-409C-BE32-E72D297353CC}">
                <c16:uniqueId val="{00000013-F782-486B-97D0-FB2B726146DF}"/>
              </c:ext>
            </c:extLst>
          </c:dPt>
          <c:dLbls>
            <c:dLbl>
              <c:idx val="5"/>
              <c:layout>
                <c:manualLayout>
                  <c:x val="-1.7969828424224749E-2"/>
                  <c:y val="-0.24234232084625784"/>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782-486B-97D0-FB2B726146DF}"/>
                </c:ext>
              </c:extLst>
            </c:dLbl>
            <c:dLbl>
              <c:idx val="6"/>
              <c:layout>
                <c:manualLayout>
                  <c:x val="5.1538227860406335E-2"/>
                  <c:y val="-0.31707428616877437"/>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782-486B-97D0-FB2B726146DF}"/>
                </c:ext>
              </c:extLst>
            </c:dLbl>
            <c:dLbl>
              <c:idx val="7"/>
              <c:layout>
                <c:manualLayout>
                  <c:x val="0.22200495771361911"/>
                  <c:y val="-0.32512308120575839"/>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782-486B-97D0-FB2B726146DF}"/>
                </c:ext>
              </c:extLst>
            </c:dLbl>
            <c:dLbl>
              <c:idx val="8"/>
              <c:layout>
                <c:manualLayout>
                  <c:x val="0.30208892291241374"/>
                  <c:y val="-0.19696651554919273"/>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F782-486B-97D0-FB2B726146DF}"/>
                </c:ext>
              </c:extLst>
            </c:dLbl>
            <c:dLbl>
              <c:idx val="9"/>
              <c:layout>
                <c:manualLayout>
                  <c:x val="0.24319444444444432"/>
                  <c:y val="-0.11678974787242503"/>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F782-486B-97D0-FB2B726146D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'Prem-Pay-Total'!$E$83:$E$92</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cat>
          <c:val>
            <c:numRef>
              <c:f>'Prem-Pay-Total'!$D$83:$D$92</c:f>
              <c:numCache>
                <c:formatCode>0.0%</c:formatCode>
                <c:ptCount val="10"/>
                <c:pt idx="0">
                  <c:v>7.2063921006791196E-2</c:v>
                </c:pt>
                <c:pt idx="1">
                  <c:v>0.80783355885268437</c:v>
                </c:pt>
                <c:pt idx="2">
                  <c:v>-2.8350760546328331E-6</c:v>
                </c:pt>
                <c:pt idx="3">
                  <c:v>1.6018862878596594E-3</c:v>
                </c:pt>
                <c:pt idx="4">
                  <c:v>5.1188326912036891E-3</c:v>
                </c:pt>
                <c:pt idx="5">
                  <c:v>4.9177708709371428E-3</c:v>
                </c:pt>
                <c:pt idx="6">
                  <c:v>8.6488135203653865E-2</c:v>
                </c:pt>
                <c:pt idx="7">
                  <c:v>1.0625089469376018E-2</c:v>
                </c:pt>
                <c:pt idx="8">
                  <c:v>4.2586182759421056E-3</c:v>
                </c:pt>
                <c:pt idx="9">
                  <c:v>7.0950224176066718E-3</c:v>
                </c:pt>
              </c:numCache>
            </c:numRef>
          </c:val>
          <c:extLst>
            <c:ext xmlns:c16="http://schemas.microsoft.com/office/drawing/2014/chart" uri="{C3380CC4-5D6E-409C-BE32-E72D297353CC}">
              <c16:uniqueId val="{00000014-F782-486B-97D0-FB2B726146D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1" l="0.75000000000000333" r="0.75000000000000333"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PREMIUMS CEDED BY CLASSES OF INSURANCE FOR THE PERIOD 2008 - 2017 - NON-LIFE INSURANCE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col"/>
        <c:grouping val="clustered"/>
        <c:varyColors val="0"/>
        <c:ser>
          <c:idx val="0"/>
          <c:order val="0"/>
          <c:spPr>
            <a:solidFill>
              <a:schemeClr val="accent1"/>
            </a:solidFill>
            <a:ln>
              <a:noFill/>
            </a:ln>
            <a:effectLst/>
          </c:spPr>
          <c:invertIfNegative val="0"/>
          <c:cat>
            <c:numRef>
              <c:f>('Repremiums '!$C$4,'Repremiums '!$E$4,'Repremiums '!$G$4,'Repremiums '!$I$4,'Repremiums '!$K$4,'Repremiums '!$M$4,'Repremiums '!$O$4,'Repremiums '!$Q$4,'Repremiums '!$S$4,'Repremiums '!$U$4)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('Repremiums '!$C$23,'Repremiums '!$E$23,'Repremiums '!$G$23,'Repremiums '!$I$23,'Repremiums '!$K$23,'Repremiums '!$M$23,'Repremiums '!$O$23,'Repremiums '!$Q$23,'Repremiums '!$S$23,'Repremiums '!$U$23)</c:f>
              <c:numCache>
                <c:formatCode>#,##0</c:formatCode>
                <c:ptCount val="10"/>
                <c:pt idx="0">
                  <c:v>267014465.24301609</c:v>
                </c:pt>
                <c:pt idx="1">
                  <c:v>211607008.84395814</c:v>
                </c:pt>
                <c:pt idx="2">
                  <c:v>235369864.24911171</c:v>
                </c:pt>
                <c:pt idx="3">
                  <c:v>239630505.17746904</c:v>
                </c:pt>
                <c:pt idx="4">
                  <c:v>235585203.76928487</c:v>
                </c:pt>
                <c:pt idx="5">
                  <c:v>224010693.22633833</c:v>
                </c:pt>
                <c:pt idx="6">
                  <c:v>225803248.76173276</c:v>
                </c:pt>
                <c:pt idx="7">
                  <c:v>377411422.38554347</c:v>
                </c:pt>
                <c:pt idx="8">
                  <c:v>439683141.8443374</c:v>
                </c:pt>
                <c:pt idx="9">
                  <c:v>506089881.0844084</c:v>
                </c:pt>
              </c:numCache>
            </c:numRef>
          </c:val>
          <c:extLst>
            <c:ext xmlns:c16="http://schemas.microsoft.com/office/drawing/2014/chart" uri="{C3380CC4-5D6E-409C-BE32-E72D297353CC}">
              <c16:uniqueId val="{00000000-0926-402B-A9D7-FD40FD6DEA97}"/>
            </c:ext>
          </c:extLst>
        </c:ser>
        <c:dLbls>
          <c:showLegendKey val="0"/>
          <c:showVal val="0"/>
          <c:showCatName val="0"/>
          <c:showSerName val="0"/>
          <c:showPercent val="0"/>
          <c:showBubbleSize val="0"/>
        </c:dLbls>
        <c:gapWidth val="219"/>
        <c:overlap val="-27"/>
        <c:axId val="584679840"/>
        <c:axId val="584678176"/>
      </c:barChart>
      <c:catAx>
        <c:axId val="58467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584678176"/>
        <c:crosses val="autoZero"/>
        <c:auto val="1"/>
        <c:lblAlgn val="ctr"/>
        <c:lblOffset val="100"/>
        <c:noMultiLvlLbl val="0"/>
      </c:catAx>
      <c:valAx>
        <c:axId val="584678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584679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4803149606299213" l="0.70866141732283472" r="0.70866141732283472" t="0.74803149606299213" header="0.31496062992125984" footer="0.31496062992125984"/>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100" b="1" i="0" baseline="0">
                <a:effectLst/>
              </a:rPr>
              <a:t>Reinsurers'Share in Claims Paid for the Period 2008 - 2017- Non-life Insurance</a:t>
            </a:r>
            <a:endParaRPr lang="bg-BG" sz="1100">
              <a:effectLst/>
            </a:endParaRPr>
          </a:p>
          <a:p>
            <a:pPr>
              <a:defRPr sz="1200" b="1" i="0" u="none" strike="noStrike" baseline="0">
                <a:solidFill>
                  <a:srgbClr val="000000"/>
                </a:solidFill>
                <a:latin typeface="Times New Roman"/>
                <a:ea typeface="Times New Roman"/>
                <a:cs typeface="Times New Roman"/>
              </a:defRPr>
            </a:pPr>
            <a:endParaRPr lang="bg-BG"/>
          </a:p>
        </c:rich>
      </c:tx>
      <c:layout>
        <c:manualLayout>
          <c:xMode val="edge"/>
          <c:yMode val="edge"/>
          <c:x val="0.13839204873369085"/>
          <c:y val="3.7548422014299612E-3"/>
        </c:manualLayout>
      </c:layout>
      <c:overlay val="0"/>
      <c:spPr>
        <a:noFill/>
        <a:ln w="25400">
          <a:noFill/>
        </a:ln>
      </c:spPr>
    </c:title>
    <c:autoTitleDeleted val="0"/>
    <c:plotArea>
      <c:layout>
        <c:manualLayout>
          <c:layoutTarget val="inner"/>
          <c:xMode val="edge"/>
          <c:yMode val="edge"/>
          <c:x val="9.3023255813953501E-2"/>
          <c:y val="0.11776597876477066"/>
          <c:w val="0.86225402504472271"/>
          <c:h val="0.77207918289256705"/>
        </c:manualLayout>
      </c:layout>
      <c:barChart>
        <c:barDir val="col"/>
        <c:grouping val="clustered"/>
        <c:varyColors val="0"/>
        <c:ser>
          <c:idx val="0"/>
          <c:order val="0"/>
          <c:spPr>
            <a:solidFill>
              <a:schemeClr val="accent1"/>
            </a:solidFill>
            <a:ln w="12700">
              <a:solidFill>
                <a:srgbClr val="000000"/>
              </a:solidFill>
              <a:prstDash val="solid"/>
            </a:ln>
          </c:spPr>
          <c:invertIfNegative val="0"/>
          <c:cat>
            <c:numRef>
              <c:f>Repayments!$C$4:$L$4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Repayments!$C$23:$L$23</c:f>
              <c:numCache>
                <c:formatCode>#,##0</c:formatCode>
                <c:ptCount val="10"/>
                <c:pt idx="0">
                  <c:v>92618851.945100442</c:v>
                </c:pt>
                <c:pt idx="1">
                  <c:v>97201488.723438561</c:v>
                </c:pt>
                <c:pt idx="2">
                  <c:v>83991914.007907197</c:v>
                </c:pt>
                <c:pt idx="3">
                  <c:v>83436121.790060461</c:v>
                </c:pt>
                <c:pt idx="4">
                  <c:v>84879991.41238071</c:v>
                </c:pt>
                <c:pt idx="5">
                  <c:v>104754870.78963694</c:v>
                </c:pt>
                <c:pt idx="6">
                  <c:v>193869580.18808475</c:v>
                </c:pt>
                <c:pt idx="7">
                  <c:v>225460313.69951236</c:v>
                </c:pt>
                <c:pt idx="8">
                  <c:v>267607430.70560485</c:v>
                </c:pt>
                <c:pt idx="9">
                  <c:v>281740406.29524213</c:v>
                </c:pt>
              </c:numCache>
            </c:numRef>
          </c:val>
          <c:extLst>
            <c:ext xmlns:c16="http://schemas.microsoft.com/office/drawing/2014/chart" uri="{C3380CC4-5D6E-409C-BE32-E72D297353CC}">
              <c16:uniqueId val="{00000000-2E74-47C6-BCFE-220A09A1D36F}"/>
            </c:ext>
          </c:extLst>
        </c:ser>
        <c:dLbls>
          <c:showLegendKey val="0"/>
          <c:showVal val="0"/>
          <c:showCatName val="0"/>
          <c:showSerName val="0"/>
          <c:showPercent val="0"/>
          <c:showBubbleSize val="0"/>
        </c:dLbls>
        <c:gapWidth val="150"/>
        <c:axId val="81617280"/>
        <c:axId val="81618816"/>
      </c:barChart>
      <c:catAx>
        <c:axId val="8161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Times New Roman"/>
                <a:ea typeface="Times New Roman"/>
                <a:cs typeface="Times New Roman"/>
              </a:defRPr>
            </a:pPr>
            <a:endParaRPr lang="bg-BG"/>
          </a:p>
        </c:txPr>
        <c:crossAx val="81618816"/>
        <c:crosses val="autoZero"/>
        <c:auto val="0"/>
        <c:lblAlgn val="ctr"/>
        <c:lblOffset val="100"/>
        <c:tickLblSkip val="1"/>
        <c:tickMarkSkip val="1"/>
        <c:noMultiLvlLbl val="0"/>
      </c:catAx>
      <c:valAx>
        <c:axId val="81618816"/>
        <c:scaling>
          <c:orientation val="minMax"/>
        </c:scaling>
        <c:delete val="0"/>
        <c:axPos val="l"/>
        <c:majorGridlines>
          <c:spPr>
            <a:ln w="3175">
              <a:solidFill>
                <a:srgbClr val="000000"/>
              </a:solidFill>
              <a:prstDash val="solid"/>
            </a:ln>
          </c:spPr>
        </c:majorGridlines>
        <c:title>
          <c:tx>
            <c:rich>
              <a:bodyPr rot="0" vert="horz"/>
              <a:lstStyle/>
              <a:p>
                <a:pPr algn="ctr">
                  <a:defRPr sz="1000" b="1" i="0" u="none" strike="noStrike" baseline="0">
                    <a:solidFill>
                      <a:srgbClr val="000000"/>
                    </a:solidFill>
                    <a:latin typeface="Times New Roman"/>
                    <a:ea typeface="Times New Roman"/>
                    <a:cs typeface="Times New Roman"/>
                  </a:defRPr>
                </a:pPr>
                <a:r>
                  <a:rPr lang="en-US"/>
                  <a:t>BGN</a:t>
                </a:r>
                <a:endParaRPr lang="bg-BG"/>
              </a:p>
            </c:rich>
          </c:tx>
          <c:layout>
            <c:manualLayout>
              <c:xMode val="edge"/>
              <c:yMode val="edge"/>
              <c:x val="1.0532197460868377E-2"/>
              <c:y val="2.446172011724596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Times New Roman"/>
                <a:ea typeface="Times New Roman"/>
                <a:cs typeface="Times New Roman"/>
              </a:defRPr>
            </a:pPr>
            <a:endParaRPr lang="bg-BG"/>
          </a:p>
        </c:txPr>
        <c:crossAx val="81617280"/>
        <c:crosses val="autoZero"/>
        <c:crossBetween val="between"/>
      </c:valAx>
      <c:spPr>
        <a:solidFill>
          <a:schemeClr val="bg1"/>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250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951293248236480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56567013772258"/>
          <c:y val="0"/>
          <c:w val="2.3513604299630498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0-951F-4BB2-9A0B-7B3E58AE6A94}"/>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1-951F-4BB2-9A0B-7B3E58AE6A94}"/>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2-951F-4BB2-9A0B-7B3E58AE6A94}"/>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3-951F-4BB2-9A0B-7B3E58AE6A94}"/>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4-951F-4BB2-9A0B-7B3E58AE6A94}"/>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5-951F-4BB2-9A0B-7B3E58AE6A94}"/>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6-951F-4BB2-9A0B-7B3E58AE6A94}"/>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7-951F-4BB2-9A0B-7B3E58AE6A9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951F-4BB2-9A0B-7B3E58AE6A94}"/>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09-951F-4BB2-9A0B-7B3E58AE6A9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FF6B-4F81-A746-71BE5C9BDA3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070063694267532"/>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987261146496821"/>
          <c:y val="0"/>
          <c:w val="2.2292993630573256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9E38-4FD1-B4A6-7C889587CA2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1" u="none" strike="noStrike" baseline="0">
                <a:solidFill>
                  <a:srgbClr val="000000"/>
                </a:solidFill>
                <a:latin typeface="Arial Narrow"/>
                <a:ea typeface="Arial Narrow"/>
                <a:cs typeface="Arial Narrow"/>
              </a:defRPr>
            </a:pPr>
            <a:r>
              <a:rPr lang="bg-BG"/>
              <a:t>СТРУКТУРА НА ПРЕМИЕНИЯ ПРИХОД ПО ВИДОВЕ ЗАСТРАХОВКИ ПО ОБЩО ЗАСТРАХОВАНЕ 
ЗА 2001 ГОДИНА</a:t>
            </a:r>
          </a:p>
        </c:rich>
      </c:tx>
      <c:layout>
        <c:manualLayout>
          <c:xMode val="edge"/>
          <c:yMode val="edge"/>
          <c:x val="0.49533381191672654"/>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97343862167999"/>
          <c:y val="0"/>
          <c:w val="2.5125628140703518E-3"/>
          <c:h val="0"/>
        </c:manualLayout>
      </c:layout>
      <c:pie3DChart>
        <c:varyColors val="1"/>
        <c:ser>
          <c:idx val="0"/>
          <c:order val="0"/>
          <c:tx>
            <c:v>СТРУКТУРА НА ПРЕМИЕНИЯ ПРИХОД ПО ВИДОВЕ ЗАСТРАХОВКИ ПО ОБЩО ЗАСТРАХОВАНЕ ЗА 2001 ГОДИНА</c:v>
          </c:tx>
          <c:spPr>
            <a:solidFill>
              <a:srgbClr val="8080FF"/>
            </a:solidFill>
            <a:ln w="12700">
              <a:solidFill>
                <a:srgbClr val="000000"/>
              </a:solidFill>
              <a:prstDash val="solid"/>
            </a:ln>
          </c:spPr>
          <c:explosion val="25"/>
          <c:dPt>
            <c:idx val="1"/>
            <c:bubble3D val="0"/>
            <c:spPr>
              <a:solidFill>
                <a:srgbClr val="0000FF"/>
              </a:solidFill>
              <a:ln w="12700">
                <a:solidFill>
                  <a:srgbClr val="000000"/>
                </a:solidFill>
                <a:prstDash val="solid"/>
              </a:ln>
            </c:spPr>
            <c:extLst>
              <c:ext xmlns:c16="http://schemas.microsoft.com/office/drawing/2014/chart" uri="{C3380CC4-5D6E-409C-BE32-E72D297353CC}">
                <c16:uniqueId val="{00000000-B6B1-405F-B4D0-2DC0C594C38E}"/>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1-B6B1-405F-B4D0-2DC0C594C38E}"/>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2-B6B1-405F-B4D0-2DC0C594C38E}"/>
              </c:ext>
            </c:extLst>
          </c:dPt>
          <c:dPt>
            <c:idx val="4"/>
            <c:bubble3D val="0"/>
            <c:spPr>
              <a:solidFill>
                <a:srgbClr val="E3E3E3"/>
              </a:solidFill>
              <a:ln w="12700">
                <a:solidFill>
                  <a:srgbClr val="000000"/>
                </a:solidFill>
                <a:prstDash val="solid"/>
              </a:ln>
            </c:spPr>
            <c:extLst>
              <c:ext xmlns:c16="http://schemas.microsoft.com/office/drawing/2014/chart" uri="{C3380CC4-5D6E-409C-BE32-E72D297353CC}">
                <c16:uniqueId val="{00000003-B6B1-405F-B4D0-2DC0C594C38E}"/>
              </c:ext>
            </c:extLst>
          </c:dPt>
          <c:dPt>
            <c:idx val="5"/>
            <c:bubble3D val="0"/>
            <c:spPr>
              <a:solidFill>
                <a:srgbClr val="FFFF00"/>
              </a:solidFill>
              <a:ln w="12700">
                <a:solidFill>
                  <a:srgbClr val="000000"/>
                </a:solidFill>
                <a:prstDash val="solid"/>
              </a:ln>
            </c:spPr>
            <c:extLst>
              <c:ext xmlns:c16="http://schemas.microsoft.com/office/drawing/2014/chart" uri="{C3380CC4-5D6E-409C-BE32-E72D297353CC}">
                <c16:uniqueId val="{00000004-B6B1-405F-B4D0-2DC0C594C38E}"/>
              </c:ext>
            </c:extLst>
          </c:dPt>
          <c:dPt>
            <c:idx val="6"/>
            <c:bubble3D val="0"/>
            <c:spPr>
              <a:solidFill>
                <a:srgbClr val="FF0000"/>
              </a:solidFill>
              <a:ln w="12700">
                <a:solidFill>
                  <a:srgbClr val="000000"/>
                </a:solidFill>
                <a:prstDash val="solid"/>
              </a:ln>
            </c:spPr>
            <c:extLst>
              <c:ext xmlns:c16="http://schemas.microsoft.com/office/drawing/2014/chart" uri="{C3380CC4-5D6E-409C-BE32-E72D297353CC}">
                <c16:uniqueId val="{00000005-B6B1-405F-B4D0-2DC0C594C38E}"/>
              </c:ext>
            </c:extLst>
          </c:dPt>
          <c:dPt>
            <c:idx val="7"/>
            <c:bubble3D val="0"/>
            <c:spPr>
              <a:solidFill>
                <a:srgbClr val="C0C0FF"/>
              </a:solidFill>
              <a:ln w="12700">
                <a:solidFill>
                  <a:srgbClr val="000000"/>
                </a:solidFill>
                <a:prstDash val="solid"/>
              </a:ln>
            </c:spPr>
            <c:extLst>
              <c:ext xmlns:c16="http://schemas.microsoft.com/office/drawing/2014/chart" uri="{C3380CC4-5D6E-409C-BE32-E72D297353CC}">
                <c16:uniqueId val="{00000006-B6B1-405F-B4D0-2DC0C594C38E}"/>
              </c:ext>
            </c:extLst>
          </c:dPt>
          <c:dPt>
            <c:idx val="8"/>
            <c:bubble3D val="0"/>
            <c:spPr>
              <a:solidFill>
                <a:srgbClr val="00FF00"/>
              </a:solidFill>
              <a:ln w="12700">
                <a:solidFill>
                  <a:srgbClr val="000000"/>
                </a:solidFill>
                <a:prstDash val="solid"/>
              </a:ln>
            </c:spPr>
            <c:extLst>
              <c:ext xmlns:c16="http://schemas.microsoft.com/office/drawing/2014/chart" uri="{C3380CC4-5D6E-409C-BE32-E72D297353CC}">
                <c16:uniqueId val="{00000007-B6B1-405F-B4D0-2DC0C594C38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B6B1-405F-B4D0-2DC0C594C38E}"/>
              </c:ext>
            </c:extLst>
          </c:dPt>
          <c:dLbls>
            <c:numFmt formatCode="0.00%" sourceLinked="0"/>
            <c:spPr>
              <a:noFill/>
              <a:ln w="25400">
                <a:noFill/>
              </a:ln>
            </c:spPr>
            <c:txPr>
              <a:bodyPr/>
              <a:lstStyle/>
              <a:p>
                <a:pPr>
                  <a:defRPr sz="175" b="0" i="0" u="none" strike="noStrike" baseline="0">
                    <a:solidFill>
                      <a:srgbClr val="000000"/>
                    </a:solidFill>
                    <a:latin typeface="Arial Narrow"/>
                    <a:ea typeface="Arial Narrow"/>
                    <a:cs typeface="Arial Narrow"/>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Злополука и Заболяване</c:v>
              </c:pt>
              <c:pt idx="1">
                <c:v>МПС</c:v>
              </c:pt>
              <c:pt idx="2">
                <c:v>Застраховка на релсови превозни средства </c:v>
              </c:pt>
              <c:pt idx="3">
                <c:v>Летателни</c:v>
              </c:pt>
              <c:pt idx="4">
                <c:v>Плавателни</c:v>
              </c:pt>
              <c:pt idx="5">
                <c:v>Товари по време на превоз</c:v>
              </c:pt>
              <c:pt idx="6">
                <c:v>Пожар и природни бедствия и щети на имущество</c:v>
              </c:pt>
              <c:pt idx="7">
                <c:v>Обща гражданска отговорност</c:v>
              </c:pt>
              <c:pt idx="8">
                <c:v>Финансови загуби, кредити, гаранции и правни разноски</c:v>
              </c:pt>
              <c:pt idx="9">
                <c:v>Помощ при пътуване</c:v>
              </c:pt>
            </c:strLit>
          </c:cat>
          <c:val>
            <c:numLit>
              <c:formatCode>General</c:formatCode>
              <c:ptCount val="10"/>
              <c:pt idx="0">
                <c:v>3.3710514905923972E-2</c:v>
              </c:pt>
              <c:pt idx="1">
                <c:v>0.57576068637160382</c:v>
              </c:pt>
              <c:pt idx="2">
                <c:v>1.7169380531668416E-4</c:v>
              </c:pt>
              <c:pt idx="3">
                <c:v>1.6119241601933166E-2</c:v>
              </c:pt>
              <c:pt idx="4">
                <c:v>2.0156646580691818E-2</c:v>
              </c:pt>
              <c:pt idx="5">
                <c:v>2.5093543865844427E-2</c:v>
              </c:pt>
              <c:pt idx="6">
                <c:v>0.24617698148909695</c:v>
              </c:pt>
              <c:pt idx="7">
                <c:v>2.4793415206992991E-2</c:v>
              </c:pt>
              <c:pt idx="8">
                <c:v>3.9930928607530412E-2</c:v>
              </c:pt>
              <c:pt idx="9">
                <c:v>1.8086347565065795E-2</c:v>
              </c:pt>
            </c:numLit>
          </c:val>
          <c:extLst>
            <c:ext xmlns:c16="http://schemas.microsoft.com/office/drawing/2014/chart" uri="{C3380CC4-5D6E-409C-BE32-E72D297353CC}">
              <c16:uniqueId val="{00000009-B6B1-405F-B4D0-2DC0C594C38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bg-BG"/>
    </a:p>
  </c:txPr>
  <c:printSettings>
    <c:headerFooter alignWithMargins="0"/>
    <c:pageMargins b="1" l="0.75000000000000011" r="0.750000000000000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68C5-4E81-A6BE-83D081C0F139}"/>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Cyr"/>
                <a:ea typeface="Arial Cyr"/>
                <a:cs typeface="Arial Cyr"/>
              </a:defRPr>
            </a:pPr>
            <a:r>
              <a:rPr lang="bg-BG" sz="175" b="0" i="1" u="none" strike="noStrike" baseline="0">
                <a:solidFill>
                  <a:srgbClr val="000000"/>
                </a:solidFill>
                <a:latin typeface="Arial"/>
                <a:cs typeface="Arial"/>
              </a:rPr>
              <a:t>Структура на премийния приход по видове застраховки по общо застраховане за деветмесечието на 2001 г.</a:t>
            </a:r>
            <a:endParaRPr lang="bg-BG" sz="175" b="0" i="1"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r>
              <a:rPr lang="bg-BG" sz="175" b="0" i="0" u="none" strike="noStrike" baseline="0">
                <a:solidFill>
                  <a:srgbClr val="000000"/>
                </a:solidFill>
                <a:latin typeface="Arial Cyr"/>
                <a:cs typeface="Arial Cyr"/>
              </a:rPr>
              <a:t> </a:t>
            </a: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a:p>
            <a:pPr>
              <a:defRPr sz="125" b="0" i="0" u="none" strike="noStrike" baseline="0">
                <a:solidFill>
                  <a:srgbClr val="000000"/>
                </a:solidFill>
                <a:latin typeface="Arial Cyr"/>
                <a:ea typeface="Arial Cyr"/>
                <a:cs typeface="Arial Cyr"/>
              </a:defRPr>
            </a:pPr>
            <a:endParaRPr lang="bg-BG" sz="175" b="0" i="0" u="none" strike="noStrike" baseline="0">
              <a:solidFill>
                <a:srgbClr val="000000"/>
              </a:solidFill>
              <a:latin typeface="Arial Cyr"/>
              <a:cs typeface="Arial Cyr"/>
            </a:endParaRPr>
          </a:p>
        </c:rich>
      </c:tx>
      <c:layout>
        <c:manualLayout>
          <c:xMode val="edge"/>
          <c:yMode val="edge"/>
          <c:x val="0.52185699762792259"/>
          <c:y val="0"/>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50864113859708582"/>
          <c:y val="0"/>
          <c:w val="2.3720772619451038E-3"/>
          <c:h val="0"/>
        </c:manualLayout>
      </c:layout>
      <c:pie3DChart>
        <c:varyColors val="1"/>
        <c:ser>
          <c:idx val="0"/>
          <c:order val="0"/>
          <c:tx>
            <c:v>#REF!</c:v>
          </c:tx>
          <c:spPr>
            <a:solidFill>
              <a:srgbClr val="8080FF"/>
            </a:solidFill>
            <a:ln w="12700">
              <a:solidFill>
                <a:srgbClr val="000000"/>
              </a:solidFill>
              <a:prstDash val="solid"/>
            </a:ln>
          </c:spPr>
          <c:explosion val="21"/>
          <c:dLbls>
            <c:numFmt formatCode="0.00%" sourceLinked="0"/>
            <c:spPr>
              <a:noFill/>
              <a:ln w="25400">
                <a:noFill/>
              </a:ln>
            </c:spPr>
            <c:txPr>
              <a:bodyPr/>
              <a:lstStyle/>
              <a:p>
                <a:pPr>
                  <a:defRPr sz="125" b="0" i="0" u="none" strike="noStrike" baseline="0">
                    <a:solidFill>
                      <a:srgbClr val="000000"/>
                    </a:solidFill>
                    <a:latin typeface="Arial Cyr"/>
                    <a:ea typeface="Arial Cyr"/>
                    <a:cs typeface="Arial Cyr"/>
                  </a:defRPr>
                </a:pPr>
                <a:endParaRPr lang="bg-BG"/>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B303-41FE-9FAD-095DF7A603E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25" b="0" i="0" u="none" strike="noStrike" baseline="0">
          <a:solidFill>
            <a:srgbClr val="000000"/>
          </a:solidFill>
          <a:latin typeface="Arial Cyr"/>
          <a:ea typeface="Arial Cyr"/>
          <a:cs typeface="Arial Cyr"/>
        </a:defRPr>
      </a:pPr>
      <a:endParaRPr lang="bg-BG"/>
    </a:p>
  </c:txPr>
  <c:printSettings>
    <c:headerFooter alignWithMargins="0"/>
    <c:pageMargins b="1" l="0.75000000000000011" r="0.75000000000000011" t="1" header="0.5" footer="0.5"/>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Times New Roman"/>
                <a:ea typeface="Times New Roman"/>
                <a:cs typeface="Times New Roman"/>
              </a:defRPr>
            </a:pPr>
            <a:r>
              <a:rPr lang="bg-BG" sz="1400" b="1" i="0" u="none" strike="noStrike" baseline="0">
                <a:effectLst/>
              </a:rPr>
              <a:t>STRUCTURE OF GROSS CLAIMS PAID BY CLASSES OF NON-LIFE INSURANCE AS AT</a:t>
            </a:r>
            <a:r>
              <a:rPr lang="en-US" sz="1400" b="1" i="0" u="none" strike="noStrike" baseline="0">
                <a:effectLst/>
              </a:rPr>
              <a:t> 2017</a:t>
            </a:r>
            <a:endParaRPr lang="bg-BG" sz="2400" b="0" i="0" u="none" strike="noStrike" baseline="0">
              <a:solidFill>
                <a:srgbClr val="000000"/>
              </a:solidFill>
              <a:latin typeface="Times New Roman"/>
              <a:cs typeface="Times New Roman"/>
            </a:endParaRPr>
          </a:p>
        </c:rich>
      </c:tx>
      <c:layout>
        <c:manualLayout>
          <c:xMode val="edge"/>
          <c:yMode val="edge"/>
          <c:x val="0.20789473684210533"/>
          <c:y val="1.2882447665056362E-2"/>
        </c:manualLayout>
      </c:layout>
      <c:overlay val="0"/>
      <c:spPr>
        <a:noFill/>
        <a:ln w="25400">
          <a:noFill/>
        </a:ln>
      </c:spPr>
    </c:title>
    <c:autoTitleDeleted val="0"/>
    <c:view3D>
      <c:rotX val="30"/>
      <c:rotY val="120"/>
      <c:rAngAx val="0"/>
      <c:perspective val="0"/>
    </c:view3D>
    <c:floor>
      <c:thickness val="0"/>
    </c:floor>
    <c:sideWall>
      <c:thickness val="0"/>
    </c:sideWall>
    <c:backWall>
      <c:thickness val="0"/>
    </c:backWall>
    <c:plotArea>
      <c:layout>
        <c:manualLayout>
          <c:layoutTarget val="inner"/>
          <c:xMode val="edge"/>
          <c:yMode val="edge"/>
          <c:x val="0.26929824561403509"/>
          <c:y val="0.27536231884057977"/>
          <c:w val="0.46666666666666673"/>
          <c:h val="0.53462157809983912"/>
        </c:manualLayout>
      </c:layout>
      <c:pie3DChart>
        <c:varyColors val="1"/>
        <c:ser>
          <c:idx val="0"/>
          <c:order val="0"/>
          <c:spPr>
            <a:solidFill>
              <a:srgbClr val="666699"/>
            </a:solidFill>
            <a:ln w="25400">
              <a:noFill/>
            </a:ln>
          </c:spPr>
          <c:explosion val="39"/>
          <c:dPt>
            <c:idx val="1"/>
            <c:bubble3D val="0"/>
            <c:spPr>
              <a:solidFill>
                <a:srgbClr val="802060"/>
              </a:solidFill>
              <a:ln w="25400">
                <a:noFill/>
              </a:ln>
            </c:spPr>
            <c:extLst>
              <c:ext xmlns:c16="http://schemas.microsoft.com/office/drawing/2014/chart" uri="{C3380CC4-5D6E-409C-BE32-E72D297353CC}">
                <c16:uniqueId val="{00000000-B560-4700-B7DF-990FE9261D66}"/>
              </c:ext>
            </c:extLst>
          </c:dPt>
          <c:dPt>
            <c:idx val="2"/>
            <c:bubble3D val="0"/>
            <c:spPr>
              <a:solidFill>
                <a:srgbClr val="808080"/>
              </a:solidFill>
              <a:ln w="25400">
                <a:noFill/>
              </a:ln>
            </c:spPr>
            <c:extLst>
              <c:ext xmlns:c16="http://schemas.microsoft.com/office/drawing/2014/chart" uri="{C3380CC4-5D6E-409C-BE32-E72D297353CC}">
                <c16:uniqueId val="{00000001-B560-4700-B7DF-990FE9261D66}"/>
              </c:ext>
            </c:extLst>
          </c:dPt>
          <c:dPt>
            <c:idx val="4"/>
            <c:bubble3D val="0"/>
            <c:spPr>
              <a:solidFill>
                <a:srgbClr val="336666"/>
              </a:solidFill>
              <a:ln w="25400">
                <a:noFill/>
              </a:ln>
            </c:spPr>
            <c:extLst>
              <c:ext xmlns:c16="http://schemas.microsoft.com/office/drawing/2014/chart" uri="{C3380CC4-5D6E-409C-BE32-E72D297353CC}">
                <c16:uniqueId val="{00000002-B560-4700-B7DF-990FE9261D66}"/>
              </c:ext>
            </c:extLst>
          </c:dPt>
          <c:dPt>
            <c:idx val="5"/>
            <c:bubble3D val="0"/>
            <c:spPr>
              <a:solidFill>
                <a:srgbClr val="FF8080"/>
              </a:solidFill>
              <a:ln w="25400">
                <a:noFill/>
              </a:ln>
            </c:spPr>
            <c:extLst>
              <c:ext xmlns:c16="http://schemas.microsoft.com/office/drawing/2014/chart" uri="{C3380CC4-5D6E-409C-BE32-E72D297353CC}">
                <c16:uniqueId val="{00000003-B560-4700-B7DF-990FE9261D66}"/>
              </c:ext>
            </c:extLst>
          </c:dPt>
          <c:dPt>
            <c:idx val="6"/>
            <c:bubble3D val="0"/>
            <c:spPr>
              <a:solidFill>
                <a:srgbClr val="8080FF"/>
              </a:solidFill>
              <a:ln w="25400">
                <a:noFill/>
              </a:ln>
            </c:spPr>
            <c:extLst>
              <c:ext xmlns:c16="http://schemas.microsoft.com/office/drawing/2014/chart" uri="{C3380CC4-5D6E-409C-BE32-E72D297353CC}">
                <c16:uniqueId val="{00000004-B560-4700-B7DF-990FE9261D66}"/>
              </c:ext>
            </c:extLst>
          </c:dPt>
          <c:dPt>
            <c:idx val="7"/>
            <c:bubble3D val="0"/>
            <c:spPr>
              <a:solidFill>
                <a:srgbClr val="969696"/>
              </a:solidFill>
              <a:ln w="25400">
                <a:noFill/>
              </a:ln>
            </c:spPr>
            <c:extLst>
              <c:ext xmlns:c16="http://schemas.microsoft.com/office/drawing/2014/chart" uri="{C3380CC4-5D6E-409C-BE32-E72D297353CC}">
                <c16:uniqueId val="{00000005-B560-4700-B7DF-990FE9261D66}"/>
              </c:ext>
            </c:extLst>
          </c:dPt>
          <c:dPt>
            <c:idx val="8"/>
            <c:bubble3D val="0"/>
            <c:spPr>
              <a:solidFill>
                <a:srgbClr val="C0C0C0"/>
              </a:solidFill>
              <a:ln w="25400">
                <a:noFill/>
              </a:ln>
            </c:spPr>
            <c:extLst>
              <c:ext xmlns:c16="http://schemas.microsoft.com/office/drawing/2014/chart" uri="{C3380CC4-5D6E-409C-BE32-E72D297353CC}">
                <c16:uniqueId val="{00000006-B560-4700-B7DF-990FE9261D66}"/>
              </c:ext>
            </c:extLst>
          </c:dPt>
          <c:dPt>
            <c:idx val="9"/>
            <c:bubble3D val="0"/>
            <c:spPr>
              <a:solidFill>
                <a:srgbClr val="C0C0C0"/>
              </a:solidFill>
              <a:ln w="25400">
                <a:noFill/>
              </a:ln>
            </c:spPr>
            <c:extLst>
              <c:ext xmlns:c16="http://schemas.microsoft.com/office/drawing/2014/chart" uri="{C3380CC4-5D6E-409C-BE32-E72D297353CC}">
                <c16:uniqueId val="{00000007-B560-4700-B7DF-990FE9261D66}"/>
              </c:ext>
            </c:extLst>
          </c:dPt>
          <c:dLbls>
            <c:dLbl>
              <c:idx val="0"/>
              <c:layout>
                <c:manualLayout>
                  <c:x val="-0.17534539664023485"/>
                  <c:y val="0.188205077183743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560-4700-B7DF-990FE9261D66}"/>
                </c:ext>
              </c:extLst>
            </c:dLbl>
            <c:dLbl>
              <c:idx val="1"/>
              <c:layout>
                <c:manualLayout>
                  <c:x val="-8.297527282773863E-2"/>
                  <c:y val="-4.89455243215371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560-4700-B7DF-990FE9261D66}"/>
                </c:ext>
              </c:extLst>
            </c:dLbl>
            <c:dLbl>
              <c:idx val="2"/>
              <c:layout>
                <c:manualLayout>
                  <c:x val="5.6019108722520798E-2"/>
                  <c:y val="-0.2297764114104089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60-4700-B7DF-990FE9261D66}"/>
                </c:ext>
              </c:extLst>
            </c:dLbl>
            <c:dLbl>
              <c:idx val="3"/>
              <c:layout>
                <c:manualLayout>
                  <c:x val="0.14627551185731413"/>
                  <c:y val="-0.168639092371267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560-4700-B7DF-990FE9261D66}"/>
                </c:ext>
              </c:extLst>
            </c:dLbl>
            <c:dLbl>
              <c:idx val="4"/>
              <c:layout>
                <c:manualLayout>
                  <c:x val="0.13320233119008273"/>
                  <c:y val="-5.37684877724370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60-4700-B7DF-990FE9261D66}"/>
                </c:ext>
              </c:extLst>
            </c:dLbl>
            <c:dLbl>
              <c:idx val="5"/>
              <c:layout>
                <c:manualLayout>
                  <c:x val="-7.5811727237798984E-2"/>
                  <c:y val="-0.163222579128955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560-4700-B7DF-990FE9261D66}"/>
                </c:ext>
              </c:extLst>
            </c:dLbl>
            <c:dLbl>
              <c:idx val="6"/>
              <c:layout>
                <c:manualLayout>
                  <c:x val="5.0309822383313198E-2"/>
                  <c:y val="-4.478266847977343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560-4700-B7DF-990FE9261D66}"/>
                </c:ext>
              </c:extLst>
            </c:dLbl>
            <c:dLbl>
              <c:idx val="7"/>
              <c:layout>
                <c:manualLayout>
                  <c:x val="6.9000598609384359E-2"/>
                  <c:y val="-6.724908178748171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560-4700-B7DF-990FE9261D66}"/>
                </c:ext>
              </c:extLst>
            </c:dLbl>
            <c:dLbl>
              <c:idx val="8"/>
              <c:layout>
                <c:manualLayout>
                  <c:x val="5.0907895772287715E-2"/>
                  <c:y val="9.0245582535471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560-4700-B7DF-990FE9261D66}"/>
                </c:ext>
              </c:extLst>
            </c:dLbl>
            <c:dLbl>
              <c:idx val="9"/>
              <c:layout>
                <c:manualLayout>
                  <c:x val="-2.7081892541210049E-2"/>
                  <c:y val="0.1912980791160642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560-4700-B7DF-990FE9261D66}"/>
                </c:ext>
              </c:extLst>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Payments!$C$41:$L$41</c:f>
              <c:strCache>
                <c:ptCount val="10"/>
                <c:pt idx="0">
                  <c:v>Accident and sickness</c:v>
                </c:pt>
                <c:pt idx="1">
                  <c:v>Motor Insurance</c:v>
                </c:pt>
                <c:pt idx="2">
                  <c:v>Railway rolling stock </c:v>
                </c:pt>
                <c:pt idx="3">
                  <c:v>Aircraft insurance</c:v>
                </c:pt>
                <c:pt idx="4">
                  <c:v>Marine Insurance</c:v>
                </c:pt>
                <c:pt idx="5">
                  <c:v>Goods in transit </c:v>
                </c:pt>
                <c:pt idx="6">
                  <c:v>Fire and natural forces and property</c:v>
                </c:pt>
                <c:pt idx="7">
                  <c:v>General liability</c:v>
                </c:pt>
                <c:pt idx="8">
                  <c:v>Credit, suretyship, miscellaneous financial loss and legal expenses</c:v>
                </c:pt>
                <c:pt idx="9">
                  <c:v>Travel assistance</c:v>
                </c:pt>
              </c:strCache>
            </c:strRef>
          </c:cat>
          <c:val>
            <c:numRef>
              <c:f>Payments!$C$42:$L$42</c:f>
              <c:numCache>
                <c:formatCode>0.0%</c:formatCode>
                <c:ptCount val="10"/>
                <c:pt idx="0">
                  <c:v>4.8401925120857052E-2</c:v>
                </c:pt>
                <c:pt idx="1">
                  <c:v>0.82843187332098467</c:v>
                </c:pt>
                <c:pt idx="2">
                  <c:v>-2.9073956846955033E-6</c:v>
                </c:pt>
                <c:pt idx="3">
                  <c:v>1.6427486215353881E-3</c:v>
                </c:pt>
                <c:pt idx="4">
                  <c:v>5.2494084074973038E-3</c:v>
                </c:pt>
                <c:pt idx="5">
                  <c:v>5.0432177243074352E-3</c:v>
                </c:pt>
                <c:pt idx="6">
                  <c:v>8.8694351129507937E-2</c:v>
                </c:pt>
                <c:pt idx="7">
                  <c:v>1.089612365858318E-2</c:v>
                </c:pt>
                <c:pt idx="8">
                  <c:v>4.3672508813323505E-3</c:v>
                </c:pt>
                <c:pt idx="9">
                  <c:v>7.2760085310794266E-3</c:v>
                </c:pt>
              </c:numCache>
            </c:numRef>
          </c:val>
          <c:extLst>
            <c:ext xmlns:c16="http://schemas.microsoft.com/office/drawing/2014/chart" uri="{C3380CC4-5D6E-409C-BE32-E72D297353CC}">
              <c16:uniqueId val="{0000000A-B560-4700-B7DF-990FE9261D6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74803149606299213" l="0.70866141732283472" r="0.70866141732283472" t="0.74803149606299213" header="0.31496062992125984" footer="0.31496062992125984"/>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1</xdr:col>
      <xdr:colOff>1137557</xdr:colOff>
      <xdr:row>40</xdr:row>
      <xdr:rowOff>92528</xdr:rowOff>
    </xdr:from>
    <xdr:to>
      <xdr:col>14</xdr:col>
      <xdr:colOff>680357</xdr:colOff>
      <xdr:row>69</xdr:row>
      <xdr:rowOff>53370</xdr:rowOff>
    </xdr:to>
    <xdr:graphicFrame macro="">
      <xdr:nvGraphicFramePr>
        <xdr:cNvPr id="12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0</xdr:rowOff>
    </xdr:from>
    <xdr:to>
      <xdr:col>28</xdr:col>
      <xdr:colOff>0</xdr:colOff>
      <xdr:row>25</xdr:row>
      <xdr:rowOff>0</xdr:rowOff>
    </xdr:to>
    <xdr:graphicFrame macro="">
      <xdr:nvGraphicFramePr>
        <xdr:cNvPr id="30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1552575</xdr:colOff>
      <xdr:row>26</xdr:row>
      <xdr:rowOff>0</xdr:rowOff>
    </xdr:from>
    <xdr:to>
      <xdr:col>28</xdr:col>
      <xdr:colOff>0</xdr:colOff>
      <xdr:row>26</xdr:row>
      <xdr:rowOff>0</xdr:rowOff>
    </xdr:to>
    <xdr:graphicFrame macro="">
      <xdr:nvGraphicFramePr>
        <xdr:cNvPr id="309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309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309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1552575</xdr:colOff>
      <xdr:row>26</xdr:row>
      <xdr:rowOff>0</xdr:rowOff>
    </xdr:from>
    <xdr:to>
      <xdr:col>28</xdr:col>
      <xdr:colOff>0</xdr:colOff>
      <xdr:row>26</xdr:row>
      <xdr:rowOff>0</xdr:rowOff>
    </xdr:to>
    <xdr:graphicFrame macro="">
      <xdr:nvGraphicFramePr>
        <xdr:cNvPr id="48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48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48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854868</xdr:colOff>
      <xdr:row>39</xdr:row>
      <xdr:rowOff>90488</xdr:rowOff>
    </xdr:from>
    <xdr:to>
      <xdr:col>13</xdr:col>
      <xdr:colOff>226218</xdr:colOff>
      <xdr:row>72</xdr:row>
      <xdr:rowOff>69056</xdr:rowOff>
    </xdr:to>
    <xdr:graphicFrame macro="">
      <xdr:nvGraphicFramePr>
        <xdr:cNvPr id="53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1552575</xdr:colOff>
      <xdr:row>28</xdr:row>
      <xdr:rowOff>0</xdr:rowOff>
    </xdr:from>
    <xdr:to>
      <xdr:col>9</xdr:col>
      <xdr:colOff>542925</xdr:colOff>
      <xdr:row>28</xdr:row>
      <xdr:rowOff>0</xdr:rowOff>
    </xdr:to>
    <xdr:graphicFrame macro="">
      <xdr:nvGraphicFramePr>
        <xdr:cNvPr id="7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561975</xdr:colOff>
      <xdr:row>20</xdr:row>
      <xdr:rowOff>0</xdr:rowOff>
    </xdr:to>
    <xdr:graphicFrame macro="">
      <xdr:nvGraphicFramePr>
        <xdr:cNvPr id="71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20</xdr:row>
      <xdr:rowOff>0</xdr:rowOff>
    </xdr:from>
    <xdr:to>
      <xdr:col>9</xdr:col>
      <xdr:colOff>561975</xdr:colOff>
      <xdr:row>20</xdr:row>
      <xdr:rowOff>0</xdr:rowOff>
    </xdr:to>
    <xdr:graphicFrame macro="">
      <xdr:nvGraphicFramePr>
        <xdr:cNvPr id="71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20</xdr:row>
      <xdr:rowOff>0</xdr:rowOff>
    </xdr:from>
    <xdr:to>
      <xdr:col>9</xdr:col>
      <xdr:colOff>561975</xdr:colOff>
      <xdr:row>20</xdr:row>
      <xdr:rowOff>0</xdr:rowOff>
    </xdr:to>
    <xdr:graphicFrame macro="">
      <xdr:nvGraphicFramePr>
        <xdr:cNvPr id="71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1552575</xdr:colOff>
      <xdr:row>26</xdr:row>
      <xdr:rowOff>0</xdr:rowOff>
    </xdr:from>
    <xdr:to>
      <xdr:col>28</xdr:col>
      <xdr:colOff>0</xdr:colOff>
      <xdr:row>26</xdr:row>
      <xdr:rowOff>0</xdr:rowOff>
    </xdr:to>
    <xdr:graphicFrame macro="">
      <xdr:nvGraphicFramePr>
        <xdr:cNvPr id="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27</xdr:row>
      <xdr:rowOff>0</xdr:rowOff>
    </xdr:from>
    <xdr:to>
      <xdr:col>26</xdr:col>
      <xdr:colOff>561975</xdr:colOff>
      <xdr:row>27</xdr:row>
      <xdr:rowOff>0</xdr:rowOff>
    </xdr:to>
    <xdr:graphicFrame macro="">
      <xdr:nvGraphicFramePr>
        <xdr:cNvPr id="860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1552575</xdr:colOff>
      <xdr:row>26</xdr:row>
      <xdr:rowOff>0</xdr:rowOff>
    </xdr:from>
    <xdr:to>
      <xdr:col>28</xdr:col>
      <xdr:colOff>0</xdr:colOff>
      <xdr:row>26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1552575</xdr:colOff>
      <xdr:row>26</xdr:row>
      <xdr:rowOff>0</xdr:rowOff>
    </xdr:from>
    <xdr:to>
      <xdr:col>28</xdr:col>
      <xdr:colOff>0</xdr:colOff>
      <xdr:row>26</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25</xdr:row>
      <xdr:rowOff>0</xdr:rowOff>
    </xdr:from>
    <xdr:to>
      <xdr:col>28</xdr:col>
      <xdr:colOff>0</xdr:colOff>
      <xdr:row>25</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40</xdr:row>
      <xdr:rowOff>9525</xdr:rowOff>
    </xdr:from>
    <xdr:to>
      <xdr:col>4</xdr:col>
      <xdr:colOff>209550</xdr:colOff>
      <xdr:row>62</xdr:row>
      <xdr:rowOff>11906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381000</xdr:colOff>
      <xdr:row>40</xdr:row>
      <xdr:rowOff>21431</xdr:rowOff>
    </xdr:from>
    <xdr:to>
      <xdr:col>10</xdr:col>
      <xdr:colOff>133350</xdr:colOff>
      <xdr:row>62</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814386</xdr:colOff>
      <xdr:row>28</xdr:row>
      <xdr:rowOff>47065</xdr:rowOff>
    </xdr:from>
    <xdr:to>
      <xdr:col>13</xdr:col>
      <xdr:colOff>247649</xdr:colOff>
      <xdr:row>51</xdr:row>
      <xdr:rowOff>118228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440749</xdr:colOff>
      <xdr:row>26</xdr:row>
      <xdr:rowOff>40697</xdr:rowOff>
    </xdr:from>
    <xdr:to>
      <xdr:col>8</xdr:col>
      <xdr:colOff>502229</xdr:colOff>
      <xdr:row>55</xdr:row>
      <xdr:rowOff>2597</xdr:rowOff>
    </xdr:to>
    <xdr:graphicFrame macro="">
      <xdr:nvGraphicFramePr>
        <xdr:cNvPr id="105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NFS01\redirection$\Users\evode\Desktop\Spravki_Y_N_Prilojenie%202%202%20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02\Public\zastr-otcheti\Spravki-Nonlife%202017\2017\2017_01_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04\FolderRedirections$\Documents%20and%20Settings\dtaskova\Local%20Settings\Temporary%20Internet%20Files\Content.IE5\8V76H9DQ\2006-Annual-G.B.1.3%20-%20Solvency%20Margin-31-12-2006%20-%20II%20ver%20-%2005.02.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72.16.3.4:80/FolderRedirections$/Documents%20and%20Settings/dtaskova/Local%20Settings/Temporary%20Internet%20Files/Content.IE5/8V76H9DQ/2006-Annual-G.B.1.3%20-%20Solvency%20Margin-31-12-2006%20-%20II%20ver%20-%2005.02.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04\FolderRedirections$\MAX\limitaccess\Portfol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172.16.3.4:80/FolderRedirections$/MAX/limitaccess/Portfol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02\Public\zastr-otcheti\Spravki-Nonlife%202017\1\2017_1_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Sheet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1.1"/>
      <sheetName val="ГО.1.2"/>
      <sheetName val="ГО.1.3.Б"/>
      <sheetName val="ГО.1.4.Б"/>
      <sheetName val="ГО.2 "/>
      <sheetName val="ГО.3"/>
      <sheetName val="ГО.4"/>
      <sheetName val="ГО.6"/>
      <sheetName val="ГО.7"/>
      <sheetName val="ГО.7.1"/>
      <sheetName val="ГО.7.2"/>
      <sheetName val="ГО.7.3"/>
      <sheetName val="ГО.8"/>
      <sheetName val="ПР.1"/>
      <sheetName val="ПР.2"/>
      <sheetName val="ГО.9"/>
      <sheetName val="ГО.10"/>
      <sheetName val="ГО.11"/>
      <sheetName val="ГО.12.1"/>
      <sheetName val="ГО.12.2"/>
      <sheetName val="ГО.13"/>
      <sheetName val="ГО.14"/>
      <sheetName val="ГО.15"/>
      <sheetName val="ГО.16"/>
      <sheetName val="ГО. 17"/>
      <sheetName val="ГО.18"/>
      <sheetName val="ГО.19"/>
      <sheetName val="ГО.20"/>
      <sheetName val="ГО.21"/>
      <sheetName val="ГО.22"/>
      <sheetName val="Видове застраховки"/>
      <sheetName val="Списък с банки"/>
      <sheetName val="Списък с валути"/>
      <sheetName val="Държави по ЕИП"/>
    </sheetNames>
    <sheetDataSet>
      <sheetData sheetId="0">
        <row r="7">
          <cell r="B7">
            <v>0</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B2" t="str">
            <v>ЗАСТРАХОВКА "ЗЛОПОЛУКА"</v>
          </cell>
        </row>
        <row r="3">
          <cell r="B3" t="str">
            <v>В т.ч. ПО ЗАДЪЛЖИТЕЛНА ЗАСТРАХОВКА "ЗЛОПОЛУКА" НА ПЪТНИЦИТЕ В СРЕДСТВАТА ЗА ОБЩЕСТВЕН ТРАНСПОРТ</v>
          </cell>
        </row>
        <row r="4">
          <cell r="B4" t="str">
            <v>ЗАСТРАХОВКА "ЗАБОЛЯВАНЕ"</v>
          </cell>
        </row>
        <row r="5">
          <cell r="B5" t="str">
            <v>ЗАСТРАХОВКА НА СУХОПЪТНИ ПРЕВОЗНИ СРЕДСТВА, БЕЗ РЕЛСОВИ ПРЕВОЗНИ СРЕДСТВА</v>
          </cell>
        </row>
        <row r="6">
          <cell r="B6" t="str">
            <v>ЗАСТРАХОВКА НА РЕЛСОВИ ПРЕВОЗНИ СРЕДСТВА</v>
          </cell>
        </row>
        <row r="7">
          <cell r="B7" t="str">
            <v>ЗАСТРАХОВКА НА ЛЕТАТЕЛНИ АПАРАТИ</v>
          </cell>
        </row>
        <row r="8">
          <cell r="B8" t="str">
            <v>ЗАСТРАХОВКА НА ПЛАВАТЕЛНИ СЪДОВЕ</v>
          </cell>
        </row>
        <row r="9">
          <cell r="B9" t="str">
            <v>ЗАСТРАХОВКА НА ТОВАРИ ПО ВРЕМЕ НА ПРЕВОЗ</v>
          </cell>
        </row>
        <row r="10">
          <cell r="B10" t="str">
            <v>ЗАСТРАХОВКА "ПОЖАР" И "ПРИРОДНИ БЕДСТВИЯ"</v>
          </cell>
        </row>
        <row r="11">
          <cell r="B11" t="str">
            <v>ЗАСТРАХОВКА НА "ЩЕТИ НА ИМУЩЕСТВО"</v>
          </cell>
        </row>
        <row r="12">
          <cell r="B12" t="str">
            <v>10. ЗАСТРАХОВКА ГО, СВЪРЗАНА С ПРИТЕЖАВАНЕТО И ИЗПОЛЗВАНЕТО НА МПС</v>
          </cell>
        </row>
        <row r="13">
          <cell r="B13" t="str">
            <v>В т.ч. ПО ГО НА АВТОМОБИЛИСТИТЕ</v>
          </cell>
        </row>
        <row r="14">
          <cell r="B14" t="str">
            <v>В т.ч. ПО "ЗЕЛЕНА КАРТА"</v>
          </cell>
        </row>
        <row r="15">
          <cell r="B15" t="str">
            <v>В т.ч. ГРАНИЧНА "ГРАЖДАНСКА ОТГОВОРНОСТ"</v>
          </cell>
        </row>
        <row r="16">
          <cell r="B16" t="str">
            <v>В т.ч. ПО ГО НА ПРЕВОЗВАЧА В т.ч. ПО ГО НА ПРЕВОЗВАЧА</v>
          </cell>
        </row>
        <row r="17">
          <cell r="B17" t="str">
            <v>ЗАСТРАХОВКА ГО, СВЪРЗАНА С ПРИТЕЖАВАНЕТО И ИЗПОЛЗВАНЕТО НА ЛЕТАТЕЛНИ АПАРАТИ</v>
          </cell>
        </row>
        <row r="18">
          <cell r="B18" t="str">
            <v>ЗАСТРАХОВКА ГО, СВЪРЗАНА С ПРИТЕЖАВАНЕТО И ИЗПОЛЗВАНЕТО НА ПЛАВАТЕЛНИ СЪДОВЕ</v>
          </cell>
        </row>
        <row r="19">
          <cell r="B19" t="str">
            <v>ЗАСТРАХОВКА "ОБЩА ГРАЖДАНСКА ОТГОВОРНОСТ"</v>
          </cell>
        </row>
        <row r="20">
          <cell r="B20" t="str">
            <v>ЗАСТРАХОВКА НА КРЕДИТИ</v>
          </cell>
        </row>
        <row r="21">
          <cell r="B21" t="str">
            <v>ЗАСТРАХОВКА НА ГАРАНЦИИ</v>
          </cell>
        </row>
        <row r="22">
          <cell r="B22" t="str">
            <v>ЗАСТРАХОВКА НА РАЗНИ ФИНАНСОВИ ЗАГУБИ</v>
          </cell>
        </row>
        <row r="23">
          <cell r="B23" t="str">
            <v>ЗАСТРАХОВКА НА ПРАВНИ РАЗНОСКИ</v>
          </cell>
        </row>
        <row r="24">
          <cell r="B24" t="str">
            <v>ПОМОЩ ПРИ ПЪТУВАНЕ</v>
          </cell>
        </row>
      </sheetData>
      <sheetData sheetId="31">
        <row r="2">
          <cell r="C2" t="str">
            <v>1. Банки, лицензирани в Република България</v>
          </cell>
        </row>
        <row r="3">
          <cell r="C3" t="str">
            <v>УниКредит Булбанк АД</v>
          </cell>
        </row>
        <row r="4">
          <cell r="C4" t="str">
            <v>Обединена българска банка АД</v>
          </cell>
        </row>
        <row r="5">
          <cell r="C5" t="str">
            <v>Райфайзенбанк (България) ЕАД</v>
          </cell>
        </row>
        <row r="6">
          <cell r="C6" t="str">
            <v>Алианц Банк България АД</v>
          </cell>
        </row>
        <row r="7">
          <cell r="C7" t="str">
            <v>МКБ Юнионбанк АД</v>
          </cell>
        </row>
        <row r="8">
          <cell r="C8" t="str">
            <v>СИБАНК EАД</v>
          </cell>
        </row>
        <row r="9">
          <cell r="C9" t="str">
            <v>Българо-американска кредитна банка АД</v>
          </cell>
        </row>
        <row r="10">
          <cell r="C10" t="str">
            <v>Търговска Банка Д АД</v>
          </cell>
        </row>
        <row r="11">
          <cell r="C11" t="str">
            <v>Инвестбанк АД</v>
          </cell>
        </row>
        <row r="12">
          <cell r="C12" t="str">
            <v xml:space="preserve">Общинска банка АД </v>
          </cell>
        </row>
        <row r="13">
          <cell r="C13" t="str">
            <v>Интернешънъл Асет Банк АД</v>
          </cell>
        </row>
        <row r="14">
          <cell r="C14" t="str">
            <v>Токуда Банк АД</v>
          </cell>
        </row>
        <row r="15">
          <cell r="C15" t="str">
            <v>Юробанк И Еф Джи България АД</v>
          </cell>
        </row>
        <row r="16">
          <cell r="C16" t="str">
            <v xml:space="preserve">Банка ДСК EАД </v>
          </cell>
        </row>
        <row r="17">
          <cell r="C17" t="str">
            <v>Сосиете Женерал Експресбанк АД</v>
          </cell>
        </row>
        <row r="18">
          <cell r="C18" t="str">
            <v>Банка Пиреос България АД</v>
          </cell>
        </row>
        <row r="19">
          <cell r="C19" t="str">
            <v>Първа инвестиционна банка АД</v>
          </cell>
        </row>
        <row r="20">
          <cell r="C20" t="str">
            <v xml:space="preserve">Емпорики Банк – България ЕАД </v>
          </cell>
        </row>
        <row r="21">
          <cell r="C21" t="str">
            <v>ПроКредит Банк (България) АД</v>
          </cell>
        </row>
        <row r="22">
          <cell r="C22" t="str">
            <v>Корпоративна търговска банка АД</v>
          </cell>
        </row>
        <row r="23">
          <cell r="C23" t="str">
            <v>Централна кооперативна банка АД</v>
          </cell>
        </row>
        <row r="24">
          <cell r="C24" t="str">
            <v>Българска банка за развитие АД</v>
          </cell>
        </row>
        <row r="25">
          <cell r="C25" t="str">
            <v>ЧПБ Тексим АД</v>
          </cell>
        </row>
        <row r="26">
          <cell r="C26" t="str">
            <v>Ти Би Ай Банк EАД</v>
          </cell>
        </row>
        <row r="27">
          <cell r="C27" t="str">
            <v>Други</v>
          </cell>
        </row>
        <row r="28">
          <cell r="C28" t="str">
            <v>2. Клонове на чуждестранни банки в Република България</v>
          </cell>
        </row>
        <row r="29">
          <cell r="C29" t="str">
            <v xml:space="preserve">ИНГ Банк Н.В. – клон София </v>
          </cell>
        </row>
        <row r="30">
          <cell r="C30" t="str">
            <v>АЛФА БАНКА – КЛОН БЪЛГАРИЯ</v>
          </cell>
        </row>
        <row r="31">
          <cell r="C31" t="str">
            <v xml:space="preserve">Те–Дже ЗИРААТ БАНКАСЪ – </v>
          </cell>
        </row>
        <row r="32">
          <cell r="C32" t="str">
            <v xml:space="preserve">БНП Париба С.А. – клон София </v>
          </cell>
        </row>
        <row r="33">
          <cell r="C33" t="str">
            <v xml:space="preserve">Иш Банк ГмбХ – клон София </v>
          </cell>
        </row>
        <row r="34">
          <cell r="C34" t="str">
            <v>Ситибанк Н.А. - клон София</v>
          </cell>
        </row>
        <row r="35">
          <cell r="C35" t="str">
            <v>Регионална Инвестиционна банка -</v>
          </cell>
        </row>
        <row r="36">
          <cell r="C36" t="str">
            <v>Други</v>
          </cell>
        </row>
      </sheetData>
      <sheetData sheetId="32">
        <row r="2">
          <cell r="C2" t="str">
            <v>Австралийски долар</v>
          </cell>
        </row>
        <row r="3">
          <cell r="C3" t="str">
            <v xml:space="preserve">Български лев </v>
          </cell>
        </row>
        <row r="4">
          <cell r="C4" t="str">
            <v>Бразилски реал</v>
          </cell>
        </row>
        <row r="5">
          <cell r="C5" t="str">
            <v>Канадски долар</v>
          </cell>
        </row>
        <row r="6">
          <cell r="C6" t="str">
            <v>Швейцарски франк</v>
          </cell>
        </row>
        <row r="7">
          <cell r="C7" t="str">
            <v>Китайски ренминби юан</v>
          </cell>
        </row>
        <row r="8">
          <cell r="C8" t="str">
            <v xml:space="preserve">Чешка крона </v>
          </cell>
        </row>
        <row r="9">
          <cell r="C9" t="str">
            <v>Датска крона</v>
          </cell>
        </row>
        <row r="10">
          <cell r="C10" t="str">
            <v>Евро</v>
          </cell>
        </row>
        <row r="11">
          <cell r="C11" t="str">
            <v xml:space="preserve">Британска лира </v>
          </cell>
        </row>
        <row r="12">
          <cell r="C12" t="str">
            <v>Унгарски форинт</v>
          </cell>
        </row>
        <row r="13">
          <cell r="C13" t="str">
            <v>Исландска крона</v>
          </cell>
        </row>
        <row r="14">
          <cell r="C14" t="str">
            <v>Японска йена</v>
          </cell>
        </row>
        <row r="15">
          <cell r="C15" t="str">
            <v>Южнокорейски вон</v>
          </cell>
        </row>
        <row r="16">
          <cell r="C16" t="str">
            <v>Литовски литаз</v>
          </cell>
        </row>
        <row r="17">
          <cell r="C17" t="str">
            <v>Латвийски лат</v>
          </cell>
        </row>
        <row r="18">
          <cell r="C18" t="str">
            <v>Мексиканско песо</v>
          </cell>
        </row>
        <row r="19">
          <cell r="C19" t="str">
            <v>Норвежка крона</v>
          </cell>
        </row>
        <row r="20">
          <cell r="C20" t="str">
            <v>Полска злота</v>
          </cell>
        </row>
        <row r="21">
          <cell r="C21" t="str">
            <v xml:space="preserve">Румънска лея </v>
          </cell>
        </row>
        <row r="22">
          <cell r="C22" t="str">
            <v>Шведска крона</v>
          </cell>
        </row>
        <row r="23">
          <cell r="C23" t="str">
            <v>Сингапурски долар</v>
          </cell>
        </row>
        <row r="24">
          <cell r="C24" t="str">
            <v>Турска лира</v>
          </cell>
        </row>
        <row r="25">
          <cell r="C25" t="str">
            <v>Щатски долар</v>
          </cell>
        </row>
        <row r="26">
          <cell r="C26" t="str">
            <v xml:space="preserve">Южноафрикански ранд </v>
          </cell>
        </row>
        <row r="27">
          <cell r="C27" t="str">
            <v>Руска рубла</v>
          </cell>
        </row>
        <row r="28">
          <cell r="C28" t="str">
            <v xml:space="preserve">Хърватска куна </v>
          </cell>
        </row>
        <row r="29">
          <cell r="C29" t="str">
            <v>Чилийско песо</v>
          </cell>
        </row>
        <row r="30">
          <cell r="C30" t="str">
            <v>Аржентинско песо</v>
          </cell>
        </row>
        <row r="31">
          <cell r="C31" t="str">
            <v>Марокански дирхам</v>
          </cell>
        </row>
        <row r="32">
          <cell r="C32" t="str">
            <v>Алжирски динар</v>
          </cell>
        </row>
        <row r="33">
          <cell r="C33" t="str">
            <v xml:space="preserve">Новозеландски долар </v>
          </cell>
        </row>
        <row r="34">
          <cell r="C34" t="str">
            <v>Тунизийски динар</v>
          </cell>
        </row>
        <row r="35">
          <cell r="C35" t="str">
            <v>Колумбийско песо</v>
          </cell>
        </row>
        <row r="36">
          <cell r="C36" t="str">
            <v>Венецуелски боливар</v>
          </cell>
        </row>
        <row r="37">
          <cell r="C37" t="str">
            <v>Естонска крона</v>
          </cell>
        </row>
        <row r="38">
          <cell r="C38" t="str">
            <v xml:space="preserve">Индонезийска рупия </v>
          </cell>
        </row>
        <row r="39">
          <cell r="C39" t="str">
            <v>Кипърска лира</v>
          </cell>
        </row>
        <row r="40">
          <cell r="C40" t="str">
            <v>Малайзийски рингит</v>
          </cell>
        </row>
        <row r="41">
          <cell r="C41" t="str">
            <v>Малтийска лира</v>
          </cell>
        </row>
        <row r="42">
          <cell r="C42" t="str">
            <v xml:space="preserve">Словашка крона </v>
          </cell>
        </row>
        <row r="43">
          <cell r="C43" t="str">
            <v>Тайландски бат</v>
          </cell>
        </row>
        <row r="44">
          <cell r="C44" t="str">
            <v>Филипинско песо</v>
          </cell>
        </row>
        <row r="45">
          <cell r="C45" t="str">
            <v>Хонконгски долар</v>
          </cell>
        </row>
        <row r="46">
          <cell r="C46" t="str">
            <v>други</v>
          </cell>
        </row>
      </sheetData>
      <sheetData sheetId="33">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
      <sheetName val="ГО.1.1"/>
      <sheetName val="ГО.1.2"/>
      <sheetName val="ГО.1.3.Б"/>
      <sheetName val="ГО.1.4.Б"/>
      <sheetName val="ГО.2"/>
      <sheetName val="ГО.3"/>
      <sheetName val="ГО.4"/>
      <sheetName val="ГО.5"/>
      <sheetName val="ГО.6"/>
      <sheetName val="ГО.7"/>
      <sheetName val="ГО.7.1"/>
      <sheetName val="ГО.7.2"/>
      <sheetName val="ГО.7.3"/>
      <sheetName val="ГО.8"/>
      <sheetName val="ПР.1.1"/>
      <sheetName val="ПР.1.2"/>
      <sheetName val="ПР.2"/>
      <sheetName val="ГО.9"/>
      <sheetName val="ГО.10"/>
      <sheetName val="ГО.11"/>
      <sheetName val="ГО.12.1"/>
      <sheetName val="ГО.12.2"/>
      <sheetName val="ГО.13"/>
      <sheetName val="ГО.14"/>
      <sheetName val="ГО.15"/>
      <sheetName val="ГО.16"/>
      <sheetName val="ГО. 17"/>
      <sheetName val="ГО.18"/>
      <sheetName val="ГО.19"/>
      <sheetName val="ГО.20"/>
      <sheetName val="ГО.21"/>
      <sheetName val="ГО.22"/>
      <sheetName val="ГО.23"/>
      <sheetName val="Видове застраховки"/>
      <sheetName val="Списък с банки"/>
      <sheetName val="Списък с валути"/>
      <sheetName val="Държави по ЕИП"/>
    </sheetNames>
    <sheetDataSet>
      <sheetData sheetId="0">
        <row r="2">
          <cell r="B2" t="str">
            <v>ЗАД "АРМЕЕЦ" АД</v>
          </cell>
        </row>
      </sheetData>
      <sheetData sheetId="1">
        <row r="8">
          <cell r="B8">
            <v>1382427.2684441162</v>
          </cell>
        </row>
      </sheetData>
      <sheetData sheetId="2">
        <row r="8">
          <cell r="B8">
            <v>1334874.1960535056</v>
          </cell>
        </row>
      </sheetData>
      <sheetData sheetId="3"/>
      <sheetData sheetId="4"/>
      <sheetData sheetId="5">
        <row r="4">
          <cell r="B4">
            <v>3741466.1613464998</v>
          </cell>
        </row>
      </sheetData>
      <sheetData sheetId="6"/>
      <sheetData sheetId="7">
        <row r="8">
          <cell r="B8">
            <v>1024.72</v>
          </cell>
        </row>
      </sheetData>
      <sheetData sheetId="8">
        <row r="8">
          <cell r="B8">
            <v>14046</v>
          </cell>
        </row>
      </sheetData>
      <sheetData sheetId="9">
        <row r="8">
          <cell r="B8">
            <v>2473</v>
          </cell>
        </row>
      </sheetData>
      <sheetData sheetId="10">
        <row r="8">
          <cell r="B8">
            <v>0</v>
          </cell>
        </row>
      </sheetData>
      <sheetData sheetId="11"/>
      <sheetData sheetId="12"/>
      <sheetData sheetId="13"/>
      <sheetData sheetId="14">
        <row r="8">
          <cell r="F8">
            <v>220.04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0">
          <cell r="C10">
            <v>8200</v>
          </cell>
        </row>
      </sheetData>
      <sheetData sheetId="30">
        <row r="10">
          <cell r="C10">
            <v>194797</v>
          </cell>
        </row>
      </sheetData>
      <sheetData sheetId="31"/>
      <sheetData sheetId="32"/>
      <sheetData sheetId="33"/>
      <sheetData sheetId="34">
        <row r="2">
          <cell r="B2" t="str">
            <v>ЗАСТРАХОВКА "ЗЛОПОЛУКА"</v>
          </cell>
        </row>
        <row r="3">
          <cell r="B3" t="str">
            <v>В т.ч. ПО ЗАДЪЛЖИТЕЛНА ЗАСТРАХОВКА "ЗЛОПОЛУКА" НА ПЪТНИЦИТЕ В СРЕДСТВАТА ЗА ОБЩЕСТВЕН ТРАНСПОРТ</v>
          </cell>
        </row>
        <row r="4">
          <cell r="B4" t="str">
            <v>ЗАСТРАХОВКА "ЗАБОЛЯВАНЕ"</v>
          </cell>
        </row>
        <row r="5">
          <cell r="B5" t="str">
            <v>ЗАСТРАХОВКА НА СУХОПЪТНИ ПРЕВОЗНИ СРЕДСТВА, БЕЗ РЕЛСОВИ ПРЕВОЗНИ СРЕДСТВА</v>
          </cell>
        </row>
        <row r="6">
          <cell r="B6" t="str">
            <v>ЗАСТРАХОВКА НА РЕЛСОВИ ПРЕВОЗНИ СРЕДСТВА</v>
          </cell>
        </row>
        <row r="7">
          <cell r="B7" t="str">
            <v>ЗАСТРАХОВКА НА ЛЕТАТЕЛНИ АПАРАТИ</v>
          </cell>
        </row>
        <row r="8">
          <cell r="B8" t="str">
            <v>ЗАСТРАХОВКА НА ПЛАВАТЕЛНИ СЪДОВЕ</v>
          </cell>
        </row>
        <row r="9">
          <cell r="B9" t="str">
            <v>ЗАСТРАХОВКА НА ТОВАРИ ПО ВРЕМЕ НА ПРЕВОЗ</v>
          </cell>
        </row>
        <row r="10">
          <cell r="B10" t="str">
            <v>ЗАСТРАХОВКА "ПОЖАР" И "ПРИРОДНИ БЕДСТВИЯ"</v>
          </cell>
        </row>
        <row r="11">
          <cell r="B11" t="str">
            <v>ЗАСТРАХОВКА НА "ЩЕТИ НА ИМУЩЕСТВО"</v>
          </cell>
        </row>
        <row r="12">
          <cell r="B12" t="str">
            <v>10. ЗАСТРАХОВКА ГО, СВЪРЗАНА С ПРИТЕЖАВАНЕТО И ИЗПОЛЗВАНЕТО НА МПС</v>
          </cell>
        </row>
        <row r="13">
          <cell r="B13" t="str">
            <v>В т.ч. ПО ГО НА АВТОМОБИЛИСТИТЕ</v>
          </cell>
        </row>
        <row r="14">
          <cell r="B14" t="str">
            <v>В т.ч. ПО "ЗЕЛЕНА КАРТА"</v>
          </cell>
        </row>
        <row r="15">
          <cell r="B15" t="str">
            <v>В т.ч. ГРАНИЧНА "ГРАЖДАНСКА ОТГОВОРНОСТ"</v>
          </cell>
        </row>
        <row r="16">
          <cell r="B16" t="str">
            <v>В т.ч. ПО ГО НА ПРЕВОЗВАЧА В т.ч. ПО ГО НА ПРЕВОЗВАЧА</v>
          </cell>
        </row>
        <row r="17">
          <cell r="B17" t="str">
            <v>ЗАСТРАХОВКА ГО, СВЪРЗАНА С ПРИТЕЖАВАНЕТО И ИЗПОЛЗВАНЕТО НА ЛЕТАТЕЛНИ АПАРАТИ</v>
          </cell>
        </row>
        <row r="18">
          <cell r="B18" t="str">
            <v>ЗАСТРАХОВКА ГО, СВЪРЗАНА С ПРИТЕЖАВАНЕТО И ИЗПОЛЗВАНЕТО НА ПЛАВАТЕЛНИ СЪДОВЕ</v>
          </cell>
        </row>
        <row r="19">
          <cell r="B19" t="str">
            <v>ЗАСТРАХОВКА "ОБЩА ГРАЖДАНСКА ОТГОВОРНОСТ"</v>
          </cell>
        </row>
        <row r="20">
          <cell r="B20" t="str">
            <v>ЗАСТРАХОВКА НА КРЕДИТИ</v>
          </cell>
        </row>
        <row r="21">
          <cell r="B21" t="str">
            <v>ЗАСТРАХОВКА НА ГАРАНЦИИ</v>
          </cell>
        </row>
        <row r="22">
          <cell r="B22" t="str">
            <v>ЗАСТРАХОВКА НА РАЗНИ ФИНАНСОВИ ЗАГУБИ</v>
          </cell>
        </row>
        <row r="23">
          <cell r="B23" t="str">
            <v>ЗАСТРАХОВКА НА ПРАВНИ РАЗНОСКИ</v>
          </cell>
        </row>
        <row r="24">
          <cell r="B24" t="str">
            <v>ПОМОЩ ПРИ ПЪТУВАНЕ</v>
          </cell>
        </row>
      </sheetData>
      <sheetData sheetId="35">
        <row r="2">
          <cell r="C2" t="str">
            <v>1. Банки, лицензирани в Република България</v>
          </cell>
        </row>
        <row r="3">
          <cell r="C3" t="str">
            <v>УниКредит Булбанк АД</v>
          </cell>
        </row>
        <row r="4">
          <cell r="C4" t="str">
            <v>Обединена българска банка АД</v>
          </cell>
        </row>
        <row r="5">
          <cell r="C5" t="str">
            <v>Райфайзенбанк (България) ЕАД</v>
          </cell>
        </row>
        <row r="6">
          <cell r="C6" t="str">
            <v>Алианц Банк България АД</v>
          </cell>
        </row>
        <row r="7">
          <cell r="C7" t="str">
            <v>МКБ Юнионбанк АД</v>
          </cell>
        </row>
        <row r="8">
          <cell r="C8" t="str">
            <v>СИБАНК EАД</v>
          </cell>
        </row>
        <row r="9">
          <cell r="C9" t="str">
            <v>Българо-американска кредитна банка АД</v>
          </cell>
        </row>
        <row r="10">
          <cell r="C10" t="str">
            <v>Търговска Банка Д АД</v>
          </cell>
        </row>
        <row r="11">
          <cell r="C11" t="str">
            <v>Инвестбанк АД</v>
          </cell>
        </row>
        <row r="12">
          <cell r="C12" t="str">
            <v xml:space="preserve">Общинска банка АД </v>
          </cell>
        </row>
        <row r="13">
          <cell r="C13" t="str">
            <v>Интернешънъл Асет Банк АД</v>
          </cell>
        </row>
        <row r="14">
          <cell r="C14" t="str">
            <v>Токуда Банк АД</v>
          </cell>
        </row>
        <row r="15">
          <cell r="C15" t="str">
            <v>Юробанк И Еф Джи България АД</v>
          </cell>
        </row>
        <row r="16">
          <cell r="C16" t="str">
            <v xml:space="preserve">Банка ДСК EАД </v>
          </cell>
        </row>
        <row r="17">
          <cell r="C17" t="str">
            <v>Сосиете Женерал Експресбанк АД</v>
          </cell>
        </row>
        <row r="18">
          <cell r="C18" t="str">
            <v>Банка Пиреос България АД</v>
          </cell>
        </row>
        <row r="19">
          <cell r="C19" t="str">
            <v>Първа инвестиционна банка АД</v>
          </cell>
        </row>
        <row r="20">
          <cell r="C20" t="str">
            <v xml:space="preserve">Емпорики Банк – България ЕАД </v>
          </cell>
        </row>
        <row r="21">
          <cell r="C21" t="str">
            <v>ПроКредит Банк (България) АД</v>
          </cell>
        </row>
        <row r="22">
          <cell r="C22" t="str">
            <v>Корпоративна търговска банка АД</v>
          </cell>
        </row>
        <row r="23">
          <cell r="C23" t="str">
            <v>Централна кооперативна банка АД</v>
          </cell>
        </row>
        <row r="24">
          <cell r="C24" t="str">
            <v>Българска банка за развитие АД</v>
          </cell>
        </row>
        <row r="25">
          <cell r="C25" t="str">
            <v>ЧПБ Тексим АД</v>
          </cell>
        </row>
        <row r="26">
          <cell r="C26" t="str">
            <v>Ти Би Ай Банк EАД</v>
          </cell>
        </row>
        <row r="27">
          <cell r="C27" t="str">
            <v>Други</v>
          </cell>
        </row>
        <row r="28">
          <cell r="C28" t="str">
            <v>2. Клонове на чуждестранни банки в Република България</v>
          </cell>
        </row>
        <row r="29">
          <cell r="C29" t="str">
            <v xml:space="preserve">ИНГ Банк Н.В. – клон София </v>
          </cell>
        </row>
        <row r="30">
          <cell r="C30" t="str">
            <v>АЛФА БАНКА – КЛОН БЪЛГАРИЯ</v>
          </cell>
        </row>
        <row r="31">
          <cell r="C31" t="str">
            <v xml:space="preserve">Те–Дже ЗИРААТ БАНКАСЪ – </v>
          </cell>
        </row>
        <row r="32">
          <cell r="C32" t="str">
            <v xml:space="preserve">БНП Париба С.А. – клон София </v>
          </cell>
        </row>
        <row r="33">
          <cell r="C33" t="str">
            <v xml:space="preserve">Иш Банк ГмбХ – клон София </v>
          </cell>
        </row>
        <row r="34">
          <cell r="C34" t="str">
            <v>Ситибанк Н.А. - клон София</v>
          </cell>
        </row>
        <row r="35">
          <cell r="C35" t="str">
            <v>Регионална Инвестиционна банка -</v>
          </cell>
        </row>
        <row r="36">
          <cell r="C36" t="str">
            <v>Други</v>
          </cell>
        </row>
      </sheetData>
      <sheetData sheetId="36">
        <row r="2">
          <cell r="C2" t="str">
            <v>Австралийски долар</v>
          </cell>
        </row>
        <row r="3">
          <cell r="C3" t="str">
            <v xml:space="preserve">Български лев </v>
          </cell>
        </row>
        <row r="4">
          <cell r="C4" t="str">
            <v>Бразилски реал</v>
          </cell>
        </row>
        <row r="5">
          <cell r="C5" t="str">
            <v>Канадски долар</v>
          </cell>
        </row>
        <row r="6">
          <cell r="C6" t="str">
            <v>Швейцарски франк</v>
          </cell>
        </row>
        <row r="7">
          <cell r="C7" t="str">
            <v>Китайски ренминби юан</v>
          </cell>
        </row>
        <row r="8">
          <cell r="C8" t="str">
            <v xml:space="preserve">Чешка крона </v>
          </cell>
        </row>
        <row r="9">
          <cell r="C9" t="str">
            <v>Датска крона</v>
          </cell>
        </row>
        <row r="10">
          <cell r="C10" t="str">
            <v>Евро</v>
          </cell>
        </row>
        <row r="11">
          <cell r="C11" t="str">
            <v xml:space="preserve">Британска лира </v>
          </cell>
        </row>
        <row r="12">
          <cell r="C12" t="str">
            <v>Унгарски форинт</v>
          </cell>
        </row>
        <row r="13">
          <cell r="C13" t="str">
            <v>Исландска крона</v>
          </cell>
        </row>
        <row r="14">
          <cell r="C14" t="str">
            <v>Японска йена</v>
          </cell>
        </row>
        <row r="15">
          <cell r="C15" t="str">
            <v>Южнокорейски вон</v>
          </cell>
        </row>
        <row r="16">
          <cell r="C16" t="str">
            <v>Литовски литаз</v>
          </cell>
        </row>
        <row r="17">
          <cell r="C17" t="str">
            <v>Латвийски лат</v>
          </cell>
        </row>
        <row r="18">
          <cell r="C18" t="str">
            <v>Мексиканско песо</v>
          </cell>
        </row>
        <row r="19">
          <cell r="C19" t="str">
            <v>Норвежка крона</v>
          </cell>
        </row>
        <row r="20">
          <cell r="C20" t="str">
            <v>Полска злота</v>
          </cell>
        </row>
        <row r="21">
          <cell r="C21" t="str">
            <v xml:space="preserve">Румънска лея </v>
          </cell>
        </row>
        <row r="22">
          <cell r="C22" t="str">
            <v>Шведска крона</v>
          </cell>
        </row>
        <row r="23">
          <cell r="C23" t="str">
            <v>Сингапурски долар</v>
          </cell>
        </row>
        <row r="24">
          <cell r="C24" t="str">
            <v>Турска лира</v>
          </cell>
        </row>
        <row r="25">
          <cell r="C25" t="str">
            <v>Щатски долар</v>
          </cell>
        </row>
        <row r="26">
          <cell r="C26" t="str">
            <v xml:space="preserve">Южноафрикански ранд </v>
          </cell>
        </row>
        <row r="27">
          <cell r="C27" t="str">
            <v>Руска рубла</v>
          </cell>
        </row>
        <row r="28">
          <cell r="C28" t="str">
            <v xml:space="preserve">Хърватска куна </v>
          </cell>
        </row>
        <row r="29">
          <cell r="C29" t="str">
            <v>Чилийско песо</v>
          </cell>
        </row>
        <row r="30">
          <cell r="C30" t="str">
            <v>Аржентинско песо</v>
          </cell>
        </row>
        <row r="31">
          <cell r="C31" t="str">
            <v>Марокански дирхам</v>
          </cell>
        </row>
        <row r="32">
          <cell r="C32" t="str">
            <v>Алжирски динар</v>
          </cell>
        </row>
        <row r="33">
          <cell r="C33" t="str">
            <v xml:space="preserve">Новозеландски долар </v>
          </cell>
        </row>
        <row r="34">
          <cell r="C34" t="str">
            <v>Тунизийски динар</v>
          </cell>
        </row>
        <row r="35">
          <cell r="C35" t="str">
            <v>Колумбийско песо</v>
          </cell>
        </row>
        <row r="36">
          <cell r="C36" t="str">
            <v>Венецуелски боливар</v>
          </cell>
        </row>
        <row r="37">
          <cell r="C37" t="str">
            <v>Естонска крона</v>
          </cell>
        </row>
        <row r="38">
          <cell r="C38" t="str">
            <v xml:space="preserve">Индонезийска рупия </v>
          </cell>
        </row>
        <row r="39">
          <cell r="C39" t="str">
            <v>Кипърска лира</v>
          </cell>
        </row>
        <row r="40">
          <cell r="C40" t="str">
            <v>Малайзийски рингит</v>
          </cell>
        </row>
        <row r="41">
          <cell r="C41" t="str">
            <v>Малтийска лира</v>
          </cell>
        </row>
        <row r="42">
          <cell r="C42" t="str">
            <v xml:space="preserve">Словашка крона </v>
          </cell>
        </row>
        <row r="43">
          <cell r="C43" t="str">
            <v>Тайландски бат</v>
          </cell>
        </row>
        <row r="44">
          <cell r="C44" t="str">
            <v>Филипинско песо</v>
          </cell>
        </row>
        <row r="45">
          <cell r="C45" t="str">
            <v>Хонконгски долар</v>
          </cell>
        </row>
        <row r="46">
          <cell r="C46" t="str">
            <v>други</v>
          </cell>
        </row>
      </sheetData>
      <sheetData sheetId="3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refreshError="1"/>
      <sheetData sheetId="1" refreshError="1"/>
      <sheetData sheetId="2" refreshError="1"/>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sheetData sheetId="1"/>
      <sheetData sheetId="2"/>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ow r="7">
          <cell r="B7">
            <v>1238979.8299999998</v>
          </cell>
        </row>
      </sheetData>
      <sheetData sheetId="1">
        <row r="7">
          <cell r="B7">
            <v>1698380.0545668255</v>
          </cell>
        </row>
      </sheetData>
      <sheetData sheetId="2">
        <row r="7">
          <cell r="B7">
            <v>1272924.6272473</v>
          </cell>
        </row>
      </sheetData>
      <sheetData sheetId="3">
        <row r="7">
          <cell r="B7">
            <v>823504.70000000007</v>
          </cell>
        </row>
      </sheetData>
      <sheetData sheetId="4">
        <row r="7">
          <cell r="B7">
            <v>0</v>
          </cell>
        </row>
      </sheetData>
      <sheetData sheetId="5">
        <row r="7">
          <cell r="B7">
            <v>17464</v>
          </cell>
        </row>
      </sheetData>
      <sheetData sheetId="6">
        <row r="7">
          <cell r="B7">
            <v>185922.12000000002</v>
          </cell>
        </row>
      </sheetData>
      <sheetData sheetId="7"/>
      <sheetData sheetId="8"/>
      <sheetData sheetId="9"/>
      <sheetData sheetId="10">
        <row r="7">
          <cell r="B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row r="13">
          <cell r="C13">
            <v>529</v>
          </cell>
        </row>
      </sheetData>
      <sheetData sheetId="24">
        <row r="10">
          <cell r="C10">
            <v>44811</v>
          </cell>
        </row>
      </sheetData>
      <sheetData sheetId="25"/>
      <sheetData sheetId="26">
        <row r="2">
          <cell r="C2" t="str">
            <v>Австралийски долар</v>
          </cell>
        </row>
      </sheetData>
      <sheetData sheetId="27">
        <row r="2">
          <cell r="C2" t="str">
            <v> Австралия</v>
          </cell>
          <cell r="F2" t="str">
            <v> Австрия</v>
          </cell>
        </row>
        <row r="3">
          <cell r="F3" t="str">
            <v> Белгия</v>
          </cell>
        </row>
        <row r="4">
          <cell r="F4" t="str">
            <v> България</v>
          </cell>
        </row>
        <row r="5">
          <cell r="F5" t="str">
            <v> Великобритания</v>
          </cell>
        </row>
        <row r="6">
          <cell r="F6" t="str">
            <v> Германия</v>
          </cell>
        </row>
        <row r="7">
          <cell r="F7" t="str">
            <v> Гърция</v>
          </cell>
        </row>
        <row r="8">
          <cell r="F8" t="str">
            <v> Дания</v>
          </cell>
        </row>
        <row r="9">
          <cell r="F9" t="str">
            <v> Европейски съюз</v>
          </cell>
        </row>
        <row r="10">
          <cell r="F10" t="str">
            <v> Естония</v>
          </cell>
        </row>
        <row r="11">
          <cell r="F11" t="str">
            <v> Ирландия</v>
          </cell>
        </row>
        <row r="12">
          <cell r="F12" t="str">
            <v> Исландия</v>
          </cell>
        </row>
        <row r="13">
          <cell r="F13" t="str">
            <v> Испания</v>
          </cell>
        </row>
        <row r="14">
          <cell r="F14" t="str">
            <v> Италия</v>
          </cell>
        </row>
        <row r="15">
          <cell r="F15" t="str">
            <v> Кипър</v>
          </cell>
        </row>
        <row r="16">
          <cell r="F16" t="str">
            <v> Латвия</v>
          </cell>
        </row>
        <row r="17">
          <cell r="F17" t="str">
            <v> Литва</v>
          </cell>
        </row>
        <row r="18">
          <cell r="F18" t="str">
            <v> Лихтенщайн</v>
          </cell>
        </row>
        <row r="19">
          <cell r="F19" t="str">
            <v> Люксембург</v>
          </cell>
        </row>
        <row r="20">
          <cell r="F20" t="str">
            <v> Малта</v>
          </cell>
        </row>
        <row r="21">
          <cell r="F21" t="str">
            <v> Нидерландия</v>
          </cell>
        </row>
        <row r="22">
          <cell r="F22" t="str">
            <v> Норвегия</v>
          </cell>
        </row>
        <row r="23">
          <cell r="F23" t="str">
            <v> Полша</v>
          </cell>
        </row>
        <row r="24">
          <cell r="F24" t="str">
            <v> Португалия</v>
          </cell>
        </row>
        <row r="25">
          <cell r="F25" t="str">
            <v> Румъния</v>
          </cell>
        </row>
        <row r="26">
          <cell r="F26" t="str">
            <v> Словакия</v>
          </cell>
        </row>
        <row r="27">
          <cell r="F27" t="str">
            <v> Словения</v>
          </cell>
        </row>
        <row r="28">
          <cell r="F28" t="str">
            <v> Унгария</v>
          </cell>
        </row>
        <row r="29">
          <cell r="F29" t="str">
            <v> Финландия</v>
          </cell>
        </row>
        <row r="30">
          <cell r="F30" t="str">
            <v> Франция</v>
          </cell>
        </row>
        <row r="31">
          <cell r="F31" t="str">
            <v> Хърватия</v>
          </cell>
        </row>
        <row r="32">
          <cell r="F32" t="str">
            <v> Чехия</v>
          </cell>
        </row>
        <row r="33">
          <cell r="F33" t="str">
            <v> Швеция</v>
          </cell>
        </row>
      </sheetData>
      <sheetData sheetId="28">
        <row r="2">
          <cell r="C2" t="str">
            <v>Благоевград</v>
          </cell>
        </row>
        <row r="3">
          <cell r="C3" t="str">
            <v>Благоевград - област</v>
          </cell>
        </row>
        <row r="4">
          <cell r="C4" t="str">
            <v>Бургас</v>
          </cell>
        </row>
        <row r="5">
          <cell r="C5" t="str">
            <v>област Бургас</v>
          </cell>
        </row>
        <row r="6">
          <cell r="C6" t="str">
            <v>Варна</v>
          </cell>
        </row>
        <row r="7">
          <cell r="C7" t="str">
            <v>област Варна</v>
          </cell>
        </row>
        <row r="8">
          <cell r="C8" t="str">
            <v>Велико Търново</v>
          </cell>
        </row>
        <row r="9">
          <cell r="C9" t="str">
            <v>област  Велико Търново</v>
          </cell>
        </row>
        <row r="10">
          <cell r="C10" t="str">
            <v>Видин</v>
          </cell>
        </row>
        <row r="11">
          <cell r="C11" t="str">
            <v>област Видин</v>
          </cell>
        </row>
        <row r="12">
          <cell r="C12" t="str">
            <v xml:space="preserve">Враца </v>
          </cell>
        </row>
        <row r="13">
          <cell r="C13" t="str">
            <v>област Враца</v>
          </cell>
        </row>
        <row r="14">
          <cell r="C14" t="str">
            <v>Габрово</v>
          </cell>
        </row>
        <row r="15">
          <cell r="C15" t="str">
            <v>област Габрово</v>
          </cell>
        </row>
        <row r="16">
          <cell r="C16" t="str">
            <v>Добрич</v>
          </cell>
        </row>
        <row r="17">
          <cell r="C17" t="str">
            <v>област Добрич</v>
          </cell>
        </row>
        <row r="18">
          <cell r="C18" t="str">
            <v>Кърджали</v>
          </cell>
        </row>
        <row r="19">
          <cell r="C19" t="str">
            <v>област Кърджали</v>
          </cell>
        </row>
        <row r="20">
          <cell r="C20" t="str">
            <v>Кюстендил</v>
          </cell>
        </row>
        <row r="21">
          <cell r="C21" t="str">
            <v>област Кюстендил</v>
          </cell>
        </row>
        <row r="22">
          <cell r="C22" t="str">
            <v>Ловеч</v>
          </cell>
        </row>
        <row r="23">
          <cell r="C23" t="str">
            <v>област Ловеч</v>
          </cell>
        </row>
        <row r="24">
          <cell r="C24" t="str">
            <v>Монтана</v>
          </cell>
        </row>
        <row r="25">
          <cell r="C25" t="str">
            <v>област Монтана</v>
          </cell>
        </row>
        <row r="26">
          <cell r="C26" t="str">
            <v>Пазарджик</v>
          </cell>
        </row>
        <row r="27">
          <cell r="C27" t="str">
            <v>област Пазарджик</v>
          </cell>
        </row>
        <row r="28">
          <cell r="C28" t="str">
            <v>Плевен</v>
          </cell>
        </row>
        <row r="29">
          <cell r="C29" t="str">
            <v>област Плевен</v>
          </cell>
        </row>
        <row r="30">
          <cell r="C30" t="str">
            <v>Перник</v>
          </cell>
        </row>
        <row r="31">
          <cell r="C31" t="str">
            <v>област Перник</v>
          </cell>
        </row>
        <row r="32">
          <cell r="C32" t="str">
            <v>Пловдив</v>
          </cell>
        </row>
        <row r="33">
          <cell r="C33" t="str">
            <v>област Пловдив</v>
          </cell>
        </row>
        <row r="34">
          <cell r="C34" t="str">
            <v>Разград</v>
          </cell>
        </row>
        <row r="35">
          <cell r="C35" t="str">
            <v>област Разград</v>
          </cell>
        </row>
        <row r="36">
          <cell r="C36" t="str">
            <v>Русе</v>
          </cell>
        </row>
        <row r="37">
          <cell r="C37" t="str">
            <v>област Русе</v>
          </cell>
        </row>
        <row r="38">
          <cell r="C38" t="str">
            <v>Силистра</v>
          </cell>
        </row>
        <row r="39">
          <cell r="C39" t="str">
            <v>област Силистра</v>
          </cell>
        </row>
        <row r="40">
          <cell r="C40" t="str">
            <v>Сливен</v>
          </cell>
        </row>
        <row r="41">
          <cell r="C41" t="str">
            <v>област Сливен</v>
          </cell>
        </row>
        <row r="42">
          <cell r="C42" t="str">
            <v xml:space="preserve"> Смолян</v>
          </cell>
        </row>
        <row r="43">
          <cell r="C43" t="str">
            <v>област Смолян</v>
          </cell>
        </row>
        <row r="44">
          <cell r="C44" t="str">
            <v>София - град</v>
          </cell>
        </row>
        <row r="45">
          <cell r="C45" t="str">
            <v>област София</v>
          </cell>
        </row>
        <row r="46">
          <cell r="C46" t="str">
            <v>Стара Загора</v>
          </cell>
        </row>
        <row r="47">
          <cell r="C47" t="str">
            <v>област  Стара Загора</v>
          </cell>
        </row>
        <row r="48">
          <cell r="C48" t="str">
            <v>Търговище</v>
          </cell>
        </row>
        <row r="49">
          <cell r="C49" t="str">
            <v>област Търговище</v>
          </cell>
        </row>
        <row r="50">
          <cell r="C50" t="str">
            <v>Хасково</v>
          </cell>
        </row>
        <row r="51">
          <cell r="C51" t="str">
            <v>област Хасково</v>
          </cell>
        </row>
        <row r="52">
          <cell r="C52" t="str">
            <v>Шумен</v>
          </cell>
        </row>
        <row r="53">
          <cell r="C53" t="str">
            <v>област Шумен</v>
          </cell>
        </row>
        <row r="54">
          <cell r="C54" t="str">
            <v>Ямбол</v>
          </cell>
        </row>
        <row r="55">
          <cell r="C55" t="str">
            <v>област Ямбол</v>
          </cell>
        </row>
        <row r="56">
          <cell r="C56" t="str">
            <v>Извън Р. България</v>
          </cell>
        </row>
      </sheetData>
      <sheetData sheetId="29">
        <row r="2">
          <cell r="A2" t="str">
            <v>1. ЗАСТРАХОВКА "ЗЛОПОЛУКА"</v>
          </cell>
        </row>
        <row r="3">
          <cell r="A3" t="str">
            <v xml:space="preserve">    В т.ч. ПО ЗАДЪЛЖИТЕЛНА ЗАСТРАХОВКА "ЗЛОПОЛУКА" НА ПЪТНИЦИТЕ В СРЕДСТВАТА ЗА ОБЩEСТВЕН ТРАНСПОРТ</v>
          </cell>
        </row>
        <row r="4">
          <cell r="A4" t="str">
            <v>2. ЗАСТРАХОВКА "ЗАБОЛЯВАНЕ"</v>
          </cell>
        </row>
        <row r="5">
          <cell r="A5" t="str">
            <v>3. ЗАСТРАХОВКА НА СУХОПЪТНИ ПРЕВОЗНИ СРЕДСТВА, БЕЗ РЕЛСОВИ ПРЕВОЗНИ СРЕДСТВА</v>
          </cell>
        </row>
        <row r="6">
          <cell r="A6" t="str">
            <v>4. ЗАСТРАХОВКА НА РЕЛСОВИ ПРЕВОЗНИ СРЕДСТВА</v>
          </cell>
        </row>
        <row r="7">
          <cell r="A7" t="str">
            <v>5. ЗАСТРАХОВКА НА ЛЕТАТЕЛНИ АПАРАТИ</v>
          </cell>
        </row>
        <row r="8">
          <cell r="A8" t="str">
            <v>6. ЗАСТРАХОВКА НА ПЛАВАТЕЛНИ СЪДОВЕ</v>
          </cell>
        </row>
        <row r="9">
          <cell r="A9" t="str">
            <v>7. ЗАСТРАХОВКА НА ТОВАРИ ПО ВРЕМЕ НА ПРЕВОЗ</v>
          </cell>
        </row>
        <row r="10">
          <cell r="A10" t="str">
            <v>8. ЗАСТРАХОВКА "ПОЖАР" И "ПРИРОДНИ БЕДСТВИЯ"</v>
          </cell>
        </row>
        <row r="11">
          <cell r="A11" t="str">
            <v>В Т.Ч ИНДУСТРИАЛЕН ПОЖАР</v>
          </cell>
        </row>
        <row r="12">
          <cell r="A12" t="str">
            <v>В Т.Ч ПОЖАР И ДРУГИ ОПАСНОСТИ</v>
          </cell>
        </row>
        <row r="13">
          <cell r="A13" t="str">
            <v>В Т.Ч ТЕХНИЧЕСКИ ЗАСТРАХОВКИ</v>
          </cell>
        </row>
        <row r="14">
          <cell r="A14" t="str">
            <v>В Т.Ч. ЗЕМЕДЕЛСКИ ЗАСТРАХОВКИ</v>
          </cell>
        </row>
        <row r="15">
          <cell r="A15" t="str">
            <v>9. ЗАСТРАХОВКА НА "ЩЕТИ НА ИМУЩЕСТВО"</v>
          </cell>
        </row>
        <row r="16">
          <cell r="A16" t="str">
            <v>В Т.Ч. ЗАСТРАХОВКА КРАЖБА, ГРАБЕЖ, ВАНДАЛИЗЪМ</v>
          </cell>
        </row>
        <row r="17">
          <cell r="A17" t="str">
            <v>В Т.Ч . ЗАСТРАХОВКИ НА ЖИВОТНИ</v>
          </cell>
        </row>
        <row r="18">
          <cell r="A18" t="str">
            <v>10. ЗАСТРАХОВКА ГО, СВЪРЗАНА С ПРИТЕЖАВАНЕТО И ИЗПОЛЗВАНЕТО НА МПС</v>
          </cell>
        </row>
        <row r="19">
          <cell r="A19" t="str">
            <v xml:space="preserve">    В т.ч. ПО ГО НА АВТОМОБИЛИСТИТЕ</v>
          </cell>
        </row>
        <row r="20">
          <cell r="A20" t="str">
            <v xml:space="preserve">    В т.ч. ПО "ЗЕЛЕНА КАРТА"</v>
          </cell>
        </row>
        <row r="21">
          <cell r="A21" t="str">
            <v xml:space="preserve">    В т.ч. ГРАНИЧНА "ГРАЖДАНСКА ОТГОВОРНОСТ"</v>
          </cell>
        </row>
        <row r="22">
          <cell r="A22" t="str">
            <v xml:space="preserve">    В т.ч. ПО ГО НА ПРЕВОЗВАЧА</v>
          </cell>
        </row>
        <row r="23">
          <cell r="A23" t="str">
            <v>11. ЗАСТРАХОВКА ГО, СВЪРЗАНА С ПРИТЕЖАВАНЕТО И ИЗПОЛЗВАНЕТО НА ЛЕТАТЕЛНИ АПАРАТИ</v>
          </cell>
        </row>
        <row r="24">
          <cell r="A24" t="str">
            <v>12. ЗАСТРАХОВКА ГО, СВЪРЗАНА С ПРИТЕЖАВАНЕТО И ИЗПОЛЗВАНЕТО НА ПЛАВАТЕЛНИ СЪДОВЕ</v>
          </cell>
        </row>
        <row r="25">
          <cell r="A25" t="str">
            <v>13. ЗАСТРАХОВКА "ОБЩА ГРАЖДАНСКА ОТГОВОРНОСТ"</v>
          </cell>
        </row>
        <row r="26">
          <cell r="A26" t="str">
            <v>14. ЗАСТРАХОВКА НА КРЕДИТИ</v>
          </cell>
        </row>
        <row r="27">
          <cell r="A27" t="str">
            <v>15. ЗАСТРАХОВКА НА ГАРАНЦИИ</v>
          </cell>
        </row>
        <row r="28">
          <cell r="A28" t="str">
            <v>16. ЗАСТРАХОВКА НА РАЗНИ ФИНАНСОВИ ЗАГУБИ</v>
          </cell>
        </row>
        <row r="29">
          <cell r="A29" t="str">
            <v>17. ЗАСТРАХОВКА НА ПРАВНИ РАЗНОСКИ</v>
          </cell>
        </row>
        <row r="30">
          <cell r="A30" t="str">
            <v>18. ПОМОЩ ПРИ ПЪТУВАНЕ</v>
          </cell>
        </row>
      </sheetData>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5"/>
  <sheetViews>
    <sheetView tabSelected="1" view="pageBreakPreview" zoomScale="70" zoomScaleNormal="90" zoomScaleSheetLayoutView="70" workbookViewId="0">
      <pane xSplit="2" ySplit="4" topLeftCell="C5" activePane="bottomRight" state="frozen"/>
      <selection activeCell="B1" sqref="A1:B1"/>
      <selection pane="topRight" activeCell="B1" sqref="A1:B1"/>
      <selection pane="bottomLeft" activeCell="B1" sqref="A1:B1"/>
      <selection pane="bottomRight" sqref="A1:BD1"/>
    </sheetView>
  </sheetViews>
  <sheetFormatPr defaultRowHeight="12.75"/>
  <cols>
    <col min="1" max="1" width="6" style="2" customWidth="1"/>
    <col min="2" max="2" width="49.7109375" style="4" customWidth="1"/>
    <col min="3" max="3" width="13" style="4" customWidth="1"/>
    <col min="4" max="4" width="12" style="4" customWidth="1"/>
    <col min="5" max="5" width="13.5703125" style="4" customWidth="1"/>
    <col min="6" max="6" width="11.28515625" style="4" customWidth="1"/>
    <col min="7" max="7" width="12.85546875" style="4" customWidth="1"/>
    <col min="8" max="8" width="11.28515625" style="4" customWidth="1"/>
    <col min="9" max="9" width="13.28515625" style="4" customWidth="1"/>
    <col min="10" max="10" width="11.28515625" style="4" customWidth="1"/>
    <col min="11" max="11" width="13" style="2" customWidth="1"/>
    <col min="12" max="12" width="11.28515625" style="2" customWidth="1"/>
    <col min="13" max="13" width="13.42578125" style="2" customWidth="1"/>
    <col min="14" max="14" width="12.28515625" style="2" customWidth="1"/>
    <col min="15" max="15" width="13" style="2" customWidth="1"/>
    <col min="16" max="16" width="11.28515625" style="2" customWidth="1"/>
    <col min="17" max="17" width="13" style="2" customWidth="1"/>
    <col min="18" max="18" width="11.28515625" style="2" customWidth="1"/>
    <col min="19" max="19" width="13.5703125" style="2" customWidth="1"/>
    <col min="20" max="20" width="11.28515625" style="2" customWidth="1"/>
    <col min="21" max="21" width="12.42578125" style="2" customWidth="1"/>
    <col min="22" max="22" width="11.28515625" style="2" customWidth="1"/>
    <col min="23" max="23" width="12.42578125" style="2" customWidth="1"/>
    <col min="24" max="24" width="11.28515625" style="2" customWidth="1"/>
    <col min="25" max="25" width="12.42578125" style="2" customWidth="1"/>
    <col min="26" max="26" width="11.28515625" style="2" customWidth="1"/>
    <col min="27" max="27" width="12.42578125" style="2" customWidth="1"/>
    <col min="28" max="28" width="11.28515625" style="2" customWidth="1"/>
    <col min="29" max="29" width="12.7109375" style="2" customWidth="1"/>
    <col min="30" max="30" width="11.28515625" style="2" customWidth="1"/>
    <col min="31" max="31" width="12.28515625" style="2" customWidth="1"/>
    <col min="32" max="32" width="11.28515625" style="2" customWidth="1"/>
    <col min="33" max="33" width="12.42578125" style="2" customWidth="1"/>
    <col min="34" max="40" width="11.28515625" style="2" customWidth="1"/>
    <col min="41" max="41" width="12.7109375" style="2" customWidth="1"/>
    <col min="42" max="44" width="11.28515625" style="2" customWidth="1"/>
    <col min="45" max="45" width="12.5703125" style="2" customWidth="1"/>
    <col min="46" max="54" width="11.28515625" style="2" customWidth="1"/>
    <col min="55" max="55" width="15.28515625" style="2" customWidth="1"/>
    <col min="56" max="56" width="12.42578125" style="2" customWidth="1"/>
    <col min="57" max="57" width="14.28515625" style="2" bestFit="1" customWidth="1"/>
    <col min="58" max="16384" width="9.140625" style="2"/>
  </cols>
  <sheetData>
    <row r="1" spans="1:56" ht="36.75" customHeight="1">
      <c r="A1" s="344" t="s">
        <v>315</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row>
    <row r="2" spans="1:56" ht="36.75" customHeight="1">
      <c r="A2" s="46"/>
      <c r="B2" s="47"/>
      <c r="C2" s="2"/>
      <c r="D2" s="2"/>
      <c r="E2" s="2"/>
      <c r="F2" s="2"/>
      <c r="G2" s="2"/>
      <c r="H2" s="2"/>
      <c r="I2" s="2"/>
      <c r="J2" s="2"/>
      <c r="BD2" s="162" t="s">
        <v>303</v>
      </c>
    </row>
    <row r="3" spans="1:56" s="161" customFormat="1" ht="45" customHeight="1">
      <c r="A3" s="353" t="s">
        <v>0</v>
      </c>
      <c r="B3" s="353" t="s">
        <v>95</v>
      </c>
      <c r="C3" s="348" t="s">
        <v>70</v>
      </c>
      <c r="D3" s="349"/>
      <c r="E3" s="348" t="s">
        <v>69</v>
      </c>
      <c r="F3" s="349"/>
      <c r="G3" s="348" t="s">
        <v>71</v>
      </c>
      <c r="H3" s="349"/>
      <c r="I3" s="348" t="s">
        <v>72</v>
      </c>
      <c r="J3" s="349"/>
      <c r="K3" s="348" t="s">
        <v>74</v>
      </c>
      <c r="L3" s="349"/>
      <c r="M3" s="348" t="s">
        <v>76</v>
      </c>
      <c r="N3" s="349"/>
      <c r="O3" s="348" t="s">
        <v>73</v>
      </c>
      <c r="P3" s="349"/>
      <c r="Q3" s="348" t="s">
        <v>75</v>
      </c>
      <c r="R3" s="349"/>
      <c r="S3" s="348" t="s">
        <v>77</v>
      </c>
      <c r="T3" s="349"/>
      <c r="U3" s="348" t="s">
        <v>79</v>
      </c>
      <c r="V3" s="349"/>
      <c r="W3" s="348" t="s">
        <v>78</v>
      </c>
      <c r="X3" s="349"/>
      <c r="Y3" s="348" t="s">
        <v>80</v>
      </c>
      <c r="Z3" s="349"/>
      <c r="AA3" s="348" t="s">
        <v>81</v>
      </c>
      <c r="AB3" s="349"/>
      <c r="AC3" s="348" t="s">
        <v>83</v>
      </c>
      <c r="AD3" s="349"/>
      <c r="AE3" s="348" t="s">
        <v>84</v>
      </c>
      <c r="AF3" s="349"/>
      <c r="AG3" s="348" t="s">
        <v>82</v>
      </c>
      <c r="AH3" s="349"/>
      <c r="AI3" s="348" t="s">
        <v>86</v>
      </c>
      <c r="AJ3" s="349"/>
      <c r="AK3" s="348" t="s">
        <v>89</v>
      </c>
      <c r="AL3" s="349"/>
      <c r="AM3" s="348" t="s">
        <v>90</v>
      </c>
      <c r="AN3" s="349"/>
      <c r="AO3" s="348" t="s">
        <v>88</v>
      </c>
      <c r="AP3" s="349"/>
      <c r="AQ3" s="348" t="s">
        <v>85</v>
      </c>
      <c r="AR3" s="349"/>
      <c r="AS3" s="348" t="s">
        <v>94</v>
      </c>
      <c r="AT3" s="349"/>
      <c r="AU3" s="348" t="s">
        <v>91</v>
      </c>
      <c r="AV3" s="349"/>
      <c r="AW3" s="348" t="s">
        <v>92</v>
      </c>
      <c r="AX3" s="349"/>
      <c r="AY3" s="348" t="s">
        <v>87</v>
      </c>
      <c r="AZ3" s="349"/>
      <c r="BA3" s="348" t="s">
        <v>93</v>
      </c>
      <c r="BB3" s="349"/>
      <c r="BC3" s="350" t="s">
        <v>38</v>
      </c>
      <c r="BD3" s="350"/>
    </row>
    <row r="4" spans="1:56" s="158" customFormat="1" ht="50.25" customHeight="1">
      <c r="A4" s="354"/>
      <c r="B4" s="354"/>
      <c r="C4" s="160" t="s">
        <v>36</v>
      </c>
      <c r="D4" s="159" t="s">
        <v>37</v>
      </c>
      <c r="E4" s="160" t="s">
        <v>36</v>
      </c>
      <c r="F4" s="159" t="s">
        <v>37</v>
      </c>
      <c r="G4" s="160" t="s">
        <v>36</v>
      </c>
      <c r="H4" s="159" t="s">
        <v>37</v>
      </c>
      <c r="I4" s="160" t="s">
        <v>36</v>
      </c>
      <c r="J4" s="159" t="s">
        <v>37</v>
      </c>
      <c r="K4" s="160" t="s">
        <v>36</v>
      </c>
      <c r="L4" s="159" t="s">
        <v>37</v>
      </c>
      <c r="M4" s="160" t="s">
        <v>36</v>
      </c>
      <c r="N4" s="159" t="s">
        <v>37</v>
      </c>
      <c r="O4" s="160" t="s">
        <v>36</v>
      </c>
      <c r="P4" s="159" t="s">
        <v>37</v>
      </c>
      <c r="Q4" s="160" t="s">
        <v>36</v>
      </c>
      <c r="R4" s="159" t="s">
        <v>37</v>
      </c>
      <c r="S4" s="160" t="s">
        <v>36</v>
      </c>
      <c r="T4" s="159" t="s">
        <v>37</v>
      </c>
      <c r="U4" s="160" t="s">
        <v>36</v>
      </c>
      <c r="V4" s="159" t="s">
        <v>37</v>
      </c>
      <c r="W4" s="160" t="s">
        <v>36</v>
      </c>
      <c r="X4" s="159" t="s">
        <v>37</v>
      </c>
      <c r="Y4" s="160" t="s">
        <v>36</v>
      </c>
      <c r="Z4" s="159" t="s">
        <v>37</v>
      </c>
      <c r="AA4" s="160" t="s">
        <v>36</v>
      </c>
      <c r="AB4" s="159" t="s">
        <v>37</v>
      </c>
      <c r="AC4" s="160" t="s">
        <v>36</v>
      </c>
      <c r="AD4" s="159" t="s">
        <v>37</v>
      </c>
      <c r="AE4" s="160" t="s">
        <v>36</v>
      </c>
      <c r="AF4" s="159" t="s">
        <v>37</v>
      </c>
      <c r="AG4" s="160" t="s">
        <v>36</v>
      </c>
      <c r="AH4" s="159" t="s">
        <v>37</v>
      </c>
      <c r="AI4" s="160" t="s">
        <v>36</v>
      </c>
      <c r="AJ4" s="159" t="s">
        <v>37</v>
      </c>
      <c r="AK4" s="160" t="s">
        <v>36</v>
      </c>
      <c r="AL4" s="159" t="s">
        <v>37</v>
      </c>
      <c r="AM4" s="160" t="s">
        <v>36</v>
      </c>
      <c r="AN4" s="159" t="s">
        <v>37</v>
      </c>
      <c r="AO4" s="160" t="s">
        <v>36</v>
      </c>
      <c r="AP4" s="159" t="s">
        <v>37</v>
      </c>
      <c r="AQ4" s="160" t="s">
        <v>36</v>
      </c>
      <c r="AR4" s="159" t="s">
        <v>37</v>
      </c>
      <c r="AS4" s="160" t="s">
        <v>36</v>
      </c>
      <c r="AT4" s="159" t="s">
        <v>37</v>
      </c>
      <c r="AU4" s="160" t="s">
        <v>36</v>
      </c>
      <c r="AV4" s="159" t="s">
        <v>37</v>
      </c>
      <c r="AW4" s="160" t="s">
        <v>36</v>
      </c>
      <c r="AX4" s="159" t="s">
        <v>37</v>
      </c>
      <c r="AY4" s="160" t="s">
        <v>36</v>
      </c>
      <c r="AZ4" s="159" t="s">
        <v>37</v>
      </c>
      <c r="BA4" s="160" t="s">
        <v>36</v>
      </c>
      <c r="BB4" s="159" t="s">
        <v>37</v>
      </c>
      <c r="BC4" s="160" t="s">
        <v>36</v>
      </c>
      <c r="BD4" s="159" t="s">
        <v>37</v>
      </c>
    </row>
    <row r="5" spans="1:56" s="156" customFormat="1" ht="17.25" customHeight="1">
      <c r="A5" s="178">
        <v>1</v>
      </c>
      <c r="B5" s="177" t="s">
        <v>39</v>
      </c>
      <c r="C5" s="157">
        <v>3562760.3400000008</v>
      </c>
      <c r="D5" s="157">
        <v>0</v>
      </c>
      <c r="E5" s="157">
        <v>1123729</v>
      </c>
      <c r="F5" s="157">
        <v>0</v>
      </c>
      <c r="G5" s="157">
        <v>3741466.1613464998</v>
      </c>
      <c r="H5" s="157">
        <v>220.04</v>
      </c>
      <c r="I5" s="157">
        <v>5357477</v>
      </c>
      <c r="J5" s="157">
        <v>0</v>
      </c>
      <c r="K5" s="157">
        <v>2528963.9000000004</v>
      </c>
      <c r="L5" s="157">
        <v>0</v>
      </c>
      <c r="M5" s="157">
        <v>11590251.599997433</v>
      </c>
      <c r="N5" s="157">
        <v>0</v>
      </c>
      <c r="O5" s="157">
        <v>2761439</v>
      </c>
      <c r="P5" s="157">
        <v>0.47</v>
      </c>
      <c r="Q5" s="157">
        <v>1085655.5799999635</v>
      </c>
      <c r="R5" s="157">
        <v>0</v>
      </c>
      <c r="S5" s="157">
        <v>1476751.1199999996</v>
      </c>
      <c r="T5" s="157">
        <v>0</v>
      </c>
      <c r="U5" s="157">
        <v>73067.83</v>
      </c>
      <c r="V5" s="157">
        <v>0</v>
      </c>
      <c r="W5" s="157">
        <v>214674.90999999997</v>
      </c>
      <c r="X5" s="157">
        <v>0</v>
      </c>
      <c r="Y5" s="157">
        <v>184074.09</v>
      </c>
      <c r="Z5" s="157">
        <v>0</v>
      </c>
      <c r="AA5" s="157">
        <v>372398.89000000007</v>
      </c>
      <c r="AB5" s="157">
        <v>0</v>
      </c>
      <c r="AC5" s="157">
        <v>1812366.6199999999</v>
      </c>
      <c r="AD5" s="157">
        <v>0</v>
      </c>
      <c r="AE5" s="157">
        <v>0</v>
      </c>
      <c r="AF5" s="157">
        <v>0</v>
      </c>
      <c r="AG5" s="157">
        <v>599413.5700000003</v>
      </c>
      <c r="AH5" s="157">
        <v>0</v>
      </c>
      <c r="AI5" s="157">
        <v>0</v>
      </c>
      <c r="AJ5" s="157">
        <v>0</v>
      </c>
      <c r="AK5" s="157">
        <v>739356.4638371719</v>
      </c>
      <c r="AL5" s="157">
        <v>0</v>
      </c>
      <c r="AM5" s="157">
        <v>0</v>
      </c>
      <c r="AN5" s="157">
        <v>0</v>
      </c>
      <c r="AO5" s="157">
        <v>5173.17</v>
      </c>
      <c r="AP5" s="157">
        <v>5173</v>
      </c>
      <c r="AQ5" s="157">
        <v>3918.64</v>
      </c>
      <c r="AR5" s="157">
        <v>0</v>
      </c>
      <c r="AS5" s="157">
        <v>869837</v>
      </c>
      <c r="AT5" s="157">
        <v>0</v>
      </c>
      <c r="AU5" s="157">
        <v>37202</v>
      </c>
      <c r="AV5" s="157">
        <v>0</v>
      </c>
      <c r="AW5" s="157">
        <v>5551.62</v>
      </c>
      <c r="AX5" s="157">
        <v>0</v>
      </c>
      <c r="AY5" s="157">
        <v>1560.4</v>
      </c>
      <c r="AZ5" s="157">
        <v>0</v>
      </c>
      <c r="BA5" s="157">
        <v>0</v>
      </c>
      <c r="BB5" s="157">
        <v>0</v>
      </c>
      <c r="BC5" s="157">
        <v>38147088.905181065</v>
      </c>
      <c r="BD5" s="157">
        <v>5393.51</v>
      </c>
    </row>
    <row r="6" spans="1:56" s="156" customFormat="1" ht="38.25" customHeight="1">
      <c r="A6" s="155"/>
      <c r="B6" s="154" t="s">
        <v>96</v>
      </c>
      <c r="C6" s="157">
        <v>525131.2200000002</v>
      </c>
      <c r="D6" s="157">
        <v>0</v>
      </c>
      <c r="E6" s="157">
        <v>594839</v>
      </c>
      <c r="F6" s="157">
        <v>0</v>
      </c>
      <c r="G6" s="157">
        <v>204998.83000000002</v>
      </c>
      <c r="H6" s="157">
        <v>0</v>
      </c>
      <c r="I6" s="157">
        <v>535424</v>
      </c>
      <c r="J6" s="157">
        <v>0</v>
      </c>
      <c r="K6" s="157">
        <v>56457.599999999999</v>
      </c>
      <c r="L6" s="157">
        <v>0</v>
      </c>
      <c r="M6" s="157">
        <v>1063733.4400000053</v>
      </c>
      <c r="N6" s="157">
        <v>0</v>
      </c>
      <c r="O6" s="157">
        <v>301007</v>
      </c>
      <c r="P6" s="157">
        <v>0</v>
      </c>
      <c r="Q6" s="157">
        <v>66099</v>
      </c>
      <c r="R6" s="157">
        <v>0</v>
      </c>
      <c r="S6" s="157">
        <v>327064.68</v>
      </c>
      <c r="T6" s="157">
        <v>0</v>
      </c>
      <c r="U6" s="157">
        <v>0</v>
      </c>
      <c r="V6" s="157">
        <v>0</v>
      </c>
      <c r="W6" s="157">
        <v>33603.919999999998</v>
      </c>
      <c r="X6" s="157">
        <v>0</v>
      </c>
      <c r="Y6" s="157">
        <v>0</v>
      </c>
      <c r="Z6" s="157">
        <v>0</v>
      </c>
      <c r="AA6" s="157">
        <v>15160.15</v>
      </c>
      <c r="AB6" s="157">
        <v>0</v>
      </c>
      <c r="AC6" s="157">
        <v>0</v>
      </c>
      <c r="AD6" s="157">
        <v>0</v>
      </c>
      <c r="AE6" s="157">
        <v>0</v>
      </c>
      <c r="AF6" s="157">
        <v>0</v>
      </c>
      <c r="AG6" s="157">
        <v>0</v>
      </c>
      <c r="AH6" s="157">
        <v>0</v>
      </c>
      <c r="AI6" s="157">
        <v>0</v>
      </c>
      <c r="AJ6" s="157">
        <v>0</v>
      </c>
      <c r="AK6" s="157">
        <v>0</v>
      </c>
      <c r="AL6" s="157">
        <v>0</v>
      </c>
      <c r="AM6" s="157">
        <v>0</v>
      </c>
      <c r="AN6" s="157">
        <v>0</v>
      </c>
      <c r="AO6" s="157">
        <v>0</v>
      </c>
      <c r="AP6" s="157">
        <v>0</v>
      </c>
      <c r="AQ6" s="157">
        <v>0</v>
      </c>
      <c r="AR6" s="157">
        <v>0</v>
      </c>
      <c r="AS6" s="157">
        <v>0</v>
      </c>
      <c r="AT6" s="157">
        <v>0</v>
      </c>
      <c r="AU6" s="157">
        <v>0</v>
      </c>
      <c r="AV6" s="157">
        <v>0</v>
      </c>
      <c r="AW6" s="157">
        <v>0</v>
      </c>
      <c r="AX6" s="157">
        <v>0</v>
      </c>
      <c r="AY6" s="157">
        <v>0</v>
      </c>
      <c r="AZ6" s="157">
        <v>0</v>
      </c>
      <c r="BA6" s="157">
        <v>0</v>
      </c>
      <c r="BB6" s="157">
        <v>0</v>
      </c>
      <c r="BC6" s="157">
        <v>3723518.8400000054</v>
      </c>
      <c r="BD6" s="157">
        <v>0</v>
      </c>
    </row>
    <row r="7" spans="1:56" s="156" customFormat="1" ht="16.5" customHeight="1">
      <c r="A7" s="178">
        <v>2</v>
      </c>
      <c r="B7" s="177" t="s">
        <v>41</v>
      </c>
      <c r="C7" s="157">
        <v>0</v>
      </c>
      <c r="D7" s="157">
        <v>0</v>
      </c>
      <c r="E7" s="157">
        <v>0</v>
      </c>
      <c r="F7" s="157">
        <v>0</v>
      </c>
      <c r="G7" s="157">
        <v>0</v>
      </c>
      <c r="H7" s="157">
        <v>0</v>
      </c>
      <c r="I7" s="157">
        <v>0</v>
      </c>
      <c r="J7" s="157">
        <v>0</v>
      </c>
      <c r="K7" s="157">
        <v>0</v>
      </c>
      <c r="L7" s="157">
        <v>0</v>
      </c>
      <c r="M7" s="157">
        <v>10144010.519999979</v>
      </c>
      <c r="N7" s="157">
        <v>0</v>
      </c>
      <c r="O7" s="157">
        <v>3623131</v>
      </c>
      <c r="P7" s="157">
        <v>0</v>
      </c>
      <c r="Q7" s="157">
        <v>0</v>
      </c>
      <c r="R7" s="157">
        <v>0</v>
      </c>
      <c r="S7" s="157">
        <v>288304.04000000004</v>
      </c>
      <c r="T7" s="157">
        <v>0</v>
      </c>
      <c r="U7" s="157">
        <v>855594.40000000189</v>
      </c>
      <c r="V7" s="157">
        <v>0</v>
      </c>
      <c r="W7" s="157">
        <v>0</v>
      </c>
      <c r="X7" s="157">
        <v>0</v>
      </c>
      <c r="Y7" s="157">
        <v>0</v>
      </c>
      <c r="Z7" s="157">
        <v>0</v>
      </c>
      <c r="AA7" s="157">
        <v>199.5</v>
      </c>
      <c r="AB7" s="157">
        <v>0</v>
      </c>
      <c r="AC7" s="157">
        <v>0</v>
      </c>
      <c r="AD7" s="157">
        <v>0</v>
      </c>
      <c r="AE7" s="157">
        <v>15034822.43</v>
      </c>
      <c r="AF7" s="157">
        <v>0</v>
      </c>
      <c r="AG7" s="157">
        <v>11495401.630000973</v>
      </c>
      <c r="AH7" s="157">
        <v>0</v>
      </c>
      <c r="AI7" s="157">
        <v>0</v>
      </c>
      <c r="AJ7" s="157">
        <v>0</v>
      </c>
      <c r="AK7" s="157">
        <v>3717535.740755721</v>
      </c>
      <c r="AL7" s="157">
        <v>0</v>
      </c>
      <c r="AM7" s="157">
        <v>0</v>
      </c>
      <c r="AN7" s="157">
        <v>0</v>
      </c>
      <c r="AO7" s="157">
        <v>0</v>
      </c>
      <c r="AP7" s="157">
        <v>0</v>
      </c>
      <c r="AQ7" s="157">
        <v>2183223.4700000002</v>
      </c>
      <c r="AR7" s="157">
        <v>0</v>
      </c>
      <c r="AS7" s="157">
        <v>923815</v>
      </c>
      <c r="AT7" s="157">
        <v>0</v>
      </c>
      <c r="AU7" s="157">
        <v>1323199.04</v>
      </c>
      <c r="AV7" s="157">
        <v>0</v>
      </c>
      <c r="AW7" s="157">
        <v>1310572</v>
      </c>
      <c r="AX7" s="157">
        <v>0</v>
      </c>
      <c r="AY7" s="157">
        <v>830631.77</v>
      </c>
      <c r="AZ7" s="157">
        <v>0</v>
      </c>
      <c r="BA7" s="157">
        <v>20564</v>
      </c>
      <c r="BB7" s="157">
        <v>0</v>
      </c>
      <c r="BC7" s="157">
        <v>51751004.54075668</v>
      </c>
      <c r="BD7" s="157">
        <v>0</v>
      </c>
    </row>
    <row r="8" spans="1:56" s="156" customFormat="1" ht="15">
      <c r="A8" s="178">
        <v>3</v>
      </c>
      <c r="B8" s="177" t="s">
        <v>42</v>
      </c>
      <c r="C8" s="157">
        <v>92010040.309999958</v>
      </c>
      <c r="D8" s="157">
        <v>0</v>
      </c>
      <c r="E8" s="157">
        <v>45529959</v>
      </c>
      <c r="F8" s="157">
        <v>0</v>
      </c>
      <c r="G8" s="157">
        <v>110777972.09080112</v>
      </c>
      <c r="H8" s="157">
        <v>0</v>
      </c>
      <c r="I8" s="157">
        <v>93291625</v>
      </c>
      <c r="J8" s="157">
        <v>0</v>
      </c>
      <c r="K8" s="157">
        <v>86162790.079999998</v>
      </c>
      <c r="L8" s="157">
        <v>0</v>
      </c>
      <c r="M8" s="157">
        <v>45221866.82999891</v>
      </c>
      <c r="N8" s="157">
        <v>0</v>
      </c>
      <c r="O8" s="157">
        <v>26722672</v>
      </c>
      <c r="P8" s="157">
        <v>0</v>
      </c>
      <c r="Q8" s="157">
        <v>20314535.609999087</v>
      </c>
      <c r="R8" s="157">
        <v>0</v>
      </c>
      <c r="S8" s="157">
        <v>10469949.709999995</v>
      </c>
      <c r="T8" s="157">
        <v>0</v>
      </c>
      <c r="U8" s="157">
        <v>814635.22999999975</v>
      </c>
      <c r="V8" s="157">
        <v>0</v>
      </c>
      <c r="W8" s="157">
        <v>21022216.350000001</v>
      </c>
      <c r="X8" s="157">
        <v>0</v>
      </c>
      <c r="Y8" s="157">
        <v>238794.1</v>
      </c>
      <c r="Z8" s="157">
        <v>0</v>
      </c>
      <c r="AA8" s="157">
        <v>11650731.240000019</v>
      </c>
      <c r="AB8" s="157">
        <v>0</v>
      </c>
      <c r="AC8" s="157">
        <v>1771125.0999999999</v>
      </c>
      <c r="AD8" s="157">
        <v>0</v>
      </c>
      <c r="AE8" s="157">
        <v>0</v>
      </c>
      <c r="AF8" s="157">
        <v>0</v>
      </c>
      <c r="AG8" s="157">
        <v>0</v>
      </c>
      <c r="AH8" s="157">
        <v>0</v>
      </c>
      <c r="AI8" s="157">
        <v>0</v>
      </c>
      <c r="AJ8" s="157">
        <v>0</v>
      </c>
      <c r="AK8" s="157">
        <v>0</v>
      </c>
      <c r="AL8" s="157">
        <v>0</v>
      </c>
      <c r="AM8" s="157">
        <v>0</v>
      </c>
      <c r="AN8" s="157">
        <v>0</v>
      </c>
      <c r="AO8" s="157">
        <v>0</v>
      </c>
      <c r="AP8" s="157">
        <v>0</v>
      </c>
      <c r="AQ8" s="157">
        <v>0</v>
      </c>
      <c r="AR8" s="157">
        <v>0</v>
      </c>
      <c r="AS8" s="157">
        <v>0</v>
      </c>
      <c r="AT8" s="157">
        <v>0</v>
      </c>
      <c r="AU8" s="157">
        <v>0</v>
      </c>
      <c r="AV8" s="157">
        <v>0</v>
      </c>
      <c r="AW8" s="157">
        <v>0</v>
      </c>
      <c r="AX8" s="157">
        <v>0</v>
      </c>
      <c r="AY8" s="157">
        <v>0</v>
      </c>
      <c r="AZ8" s="157">
        <v>0</v>
      </c>
      <c r="BA8" s="157">
        <v>0</v>
      </c>
      <c r="BB8" s="157">
        <v>0</v>
      </c>
      <c r="BC8" s="157">
        <v>565998912.65079904</v>
      </c>
      <c r="BD8" s="157">
        <v>0</v>
      </c>
    </row>
    <row r="9" spans="1:56" s="156" customFormat="1" ht="16.5" customHeight="1">
      <c r="A9" s="178">
        <v>4</v>
      </c>
      <c r="B9" s="177" t="s">
        <v>43</v>
      </c>
      <c r="C9" s="157">
        <v>3763651.27</v>
      </c>
      <c r="D9" s="157">
        <v>0</v>
      </c>
      <c r="E9" s="157">
        <v>0</v>
      </c>
      <c r="F9" s="157">
        <v>0</v>
      </c>
      <c r="G9" s="157">
        <v>0</v>
      </c>
      <c r="H9" s="157">
        <v>0</v>
      </c>
      <c r="I9" s="157">
        <v>213505</v>
      </c>
      <c r="J9" s="157">
        <v>0</v>
      </c>
      <c r="K9" s="157">
        <v>1699.99</v>
      </c>
      <c r="L9" s="157">
        <v>0</v>
      </c>
      <c r="M9" s="157">
        <v>3048242.29</v>
      </c>
      <c r="N9" s="157">
        <v>1018083.23</v>
      </c>
      <c r="O9" s="157">
        <v>0</v>
      </c>
      <c r="P9" s="157">
        <v>0</v>
      </c>
      <c r="Q9" s="157">
        <v>0</v>
      </c>
      <c r="R9" s="157">
        <v>0</v>
      </c>
      <c r="S9" s="157">
        <v>3393.41</v>
      </c>
      <c r="T9" s="157">
        <v>0</v>
      </c>
      <c r="U9" s="157">
        <v>0</v>
      </c>
      <c r="V9" s="157">
        <v>0</v>
      </c>
      <c r="W9" s="157">
        <v>0</v>
      </c>
      <c r="X9" s="157">
        <v>0</v>
      </c>
      <c r="Y9" s="157">
        <v>0</v>
      </c>
      <c r="Z9" s="157">
        <v>0</v>
      </c>
      <c r="AA9" s="157">
        <v>0</v>
      </c>
      <c r="AB9" s="157">
        <v>0</v>
      </c>
      <c r="AC9" s="157">
        <v>0</v>
      </c>
      <c r="AD9" s="157">
        <v>0</v>
      </c>
      <c r="AE9" s="157">
        <v>0</v>
      </c>
      <c r="AF9" s="157">
        <v>0</v>
      </c>
      <c r="AG9" s="157">
        <v>0</v>
      </c>
      <c r="AH9" s="157">
        <v>0</v>
      </c>
      <c r="AI9" s="157">
        <v>0</v>
      </c>
      <c r="AJ9" s="157">
        <v>0</v>
      </c>
      <c r="AK9" s="157">
        <v>0</v>
      </c>
      <c r="AL9" s="157">
        <v>0</v>
      </c>
      <c r="AM9" s="157">
        <v>0</v>
      </c>
      <c r="AN9" s="157">
        <v>0</v>
      </c>
      <c r="AO9" s="157">
        <v>0</v>
      </c>
      <c r="AP9" s="157">
        <v>0</v>
      </c>
      <c r="AQ9" s="157">
        <v>0</v>
      </c>
      <c r="AR9" s="157">
        <v>0</v>
      </c>
      <c r="AS9" s="157">
        <v>0</v>
      </c>
      <c r="AT9" s="157">
        <v>0</v>
      </c>
      <c r="AU9" s="157">
        <v>0</v>
      </c>
      <c r="AV9" s="157">
        <v>0</v>
      </c>
      <c r="AW9" s="157">
        <v>0</v>
      </c>
      <c r="AX9" s="157">
        <v>0</v>
      </c>
      <c r="AY9" s="157">
        <v>0</v>
      </c>
      <c r="AZ9" s="157">
        <v>0</v>
      </c>
      <c r="BA9" s="157">
        <v>0</v>
      </c>
      <c r="BB9" s="157">
        <v>0</v>
      </c>
      <c r="BC9" s="157">
        <v>7030491.9600000009</v>
      </c>
      <c r="BD9" s="157">
        <v>1018083.23</v>
      </c>
    </row>
    <row r="10" spans="1:56" s="156" customFormat="1" ht="16.5" customHeight="1">
      <c r="A10" s="178">
        <v>5</v>
      </c>
      <c r="B10" s="177" t="s">
        <v>44</v>
      </c>
      <c r="C10" s="157">
        <v>1936591.3899999997</v>
      </c>
      <c r="D10" s="157">
        <v>0</v>
      </c>
      <c r="E10" s="157">
        <v>0</v>
      </c>
      <c r="F10" s="157">
        <v>0</v>
      </c>
      <c r="G10" s="157">
        <v>2365793.4518403001</v>
      </c>
      <c r="H10" s="157">
        <v>39268.54</v>
      </c>
      <c r="I10" s="157">
        <v>0</v>
      </c>
      <c r="J10" s="157">
        <v>0</v>
      </c>
      <c r="K10" s="157">
        <v>0</v>
      </c>
      <c r="L10" s="157">
        <v>0</v>
      </c>
      <c r="M10" s="157">
        <v>552000.2300000001</v>
      </c>
      <c r="N10" s="157">
        <v>0</v>
      </c>
      <c r="O10" s="157">
        <v>448495</v>
      </c>
      <c r="P10" s="157">
        <v>0</v>
      </c>
      <c r="Q10" s="157">
        <v>612503.91218510002</v>
      </c>
      <c r="R10" s="157">
        <v>0</v>
      </c>
      <c r="S10" s="157">
        <v>0</v>
      </c>
      <c r="T10" s="157">
        <v>0</v>
      </c>
      <c r="U10" s="157">
        <v>0</v>
      </c>
      <c r="V10" s="157">
        <v>0</v>
      </c>
      <c r="W10" s="157">
        <v>7139.98</v>
      </c>
      <c r="X10" s="157">
        <v>0</v>
      </c>
      <c r="Y10" s="157">
        <v>0</v>
      </c>
      <c r="Z10" s="157">
        <v>0</v>
      </c>
      <c r="AA10" s="157">
        <v>158333.03999999998</v>
      </c>
      <c r="AB10" s="157">
        <v>0</v>
      </c>
      <c r="AC10" s="157">
        <v>0</v>
      </c>
      <c r="AD10" s="157">
        <v>0</v>
      </c>
      <c r="AE10" s="157">
        <v>0</v>
      </c>
      <c r="AF10" s="157">
        <v>0</v>
      </c>
      <c r="AG10" s="157">
        <v>0</v>
      </c>
      <c r="AH10" s="157">
        <v>0</v>
      </c>
      <c r="AI10" s="157">
        <v>0</v>
      </c>
      <c r="AJ10" s="157">
        <v>0</v>
      </c>
      <c r="AK10" s="157">
        <v>0</v>
      </c>
      <c r="AL10" s="157">
        <v>0</v>
      </c>
      <c r="AM10" s="157">
        <v>0</v>
      </c>
      <c r="AN10" s="157">
        <v>0</v>
      </c>
      <c r="AO10" s="157">
        <v>0</v>
      </c>
      <c r="AP10" s="157">
        <v>0</v>
      </c>
      <c r="AQ10" s="157">
        <v>0</v>
      </c>
      <c r="AR10" s="157">
        <v>0</v>
      </c>
      <c r="AS10" s="157">
        <v>0</v>
      </c>
      <c r="AT10" s="157">
        <v>0</v>
      </c>
      <c r="AU10" s="157">
        <v>0</v>
      </c>
      <c r="AV10" s="157">
        <v>0</v>
      </c>
      <c r="AW10" s="157">
        <v>0</v>
      </c>
      <c r="AX10" s="157">
        <v>0</v>
      </c>
      <c r="AY10" s="157">
        <v>0</v>
      </c>
      <c r="AZ10" s="157">
        <v>0</v>
      </c>
      <c r="BA10" s="157">
        <v>0</v>
      </c>
      <c r="BB10" s="157">
        <v>0</v>
      </c>
      <c r="BC10" s="157">
        <v>6080857.0040254006</v>
      </c>
      <c r="BD10" s="157">
        <v>39268.54</v>
      </c>
    </row>
    <row r="11" spans="1:56" s="156" customFormat="1" ht="16.5" customHeight="1">
      <c r="A11" s="178">
        <v>6</v>
      </c>
      <c r="B11" s="177" t="s">
        <v>45</v>
      </c>
      <c r="C11" s="157">
        <v>696285.07000000018</v>
      </c>
      <c r="D11" s="157">
        <v>0</v>
      </c>
      <c r="E11" s="157">
        <v>30567</v>
      </c>
      <c r="F11" s="157">
        <v>0</v>
      </c>
      <c r="G11" s="157">
        <v>1178192.1972886</v>
      </c>
      <c r="H11" s="157">
        <v>0</v>
      </c>
      <c r="I11" s="157">
        <v>419573</v>
      </c>
      <c r="J11" s="157">
        <v>0</v>
      </c>
      <c r="K11" s="157">
        <v>1281368.69</v>
      </c>
      <c r="L11" s="157">
        <v>0</v>
      </c>
      <c r="M11" s="157">
        <v>22625.11</v>
      </c>
      <c r="N11" s="157">
        <v>0</v>
      </c>
      <c r="O11" s="157">
        <v>106120</v>
      </c>
      <c r="P11" s="157">
        <v>30218.903464399998</v>
      </c>
      <c r="Q11" s="157">
        <v>12017.29</v>
      </c>
      <c r="R11" s="157">
        <v>0</v>
      </c>
      <c r="S11" s="157">
        <v>0</v>
      </c>
      <c r="T11" s="157">
        <v>0</v>
      </c>
      <c r="U11" s="157">
        <v>0</v>
      </c>
      <c r="V11" s="157">
        <v>0</v>
      </c>
      <c r="W11" s="157">
        <v>24924.510000000002</v>
      </c>
      <c r="X11" s="157">
        <v>0</v>
      </c>
      <c r="Y11" s="157">
        <v>0</v>
      </c>
      <c r="Z11" s="157">
        <v>0</v>
      </c>
      <c r="AA11" s="157">
        <v>122452.24999999999</v>
      </c>
      <c r="AB11" s="157">
        <v>0</v>
      </c>
      <c r="AC11" s="157">
        <v>0</v>
      </c>
      <c r="AD11" s="157">
        <v>0</v>
      </c>
      <c r="AE11" s="157">
        <v>0</v>
      </c>
      <c r="AF11" s="157">
        <v>0</v>
      </c>
      <c r="AG11" s="157">
        <v>303.67</v>
      </c>
      <c r="AH11" s="157">
        <v>0</v>
      </c>
      <c r="AI11" s="157">
        <v>0</v>
      </c>
      <c r="AJ11" s="157">
        <v>0</v>
      </c>
      <c r="AK11" s="157">
        <v>0</v>
      </c>
      <c r="AL11" s="157">
        <v>0</v>
      </c>
      <c r="AM11" s="157">
        <v>0</v>
      </c>
      <c r="AN11" s="157">
        <v>0</v>
      </c>
      <c r="AO11" s="157">
        <v>0</v>
      </c>
      <c r="AP11" s="157">
        <v>0</v>
      </c>
      <c r="AQ11" s="157">
        <v>0</v>
      </c>
      <c r="AR11" s="157">
        <v>0</v>
      </c>
      <c r="AS11" s="157">
        <v>0</v>
      </c>
      <c r="AT11" s="157">
        <v>0</v>
      </c>
      <c r="AU11" s="157">
        <v>0</v>
      </c>
      <c r="AV11" s="157">
        <v>0</v>
      </c>
      <c r="AW11" s="157">
        <v>0</v>
      </c>
      <c r="AX11" s="157">
        <v>0</v>
      </c>
      <c r="AY11" s="157">
        <v>0</v>
      </c>
      <c r="AZ11" s="157">
        <v>0</v>
      </c>
      <c r="BA11" s="157">
        <v>0</v>
      </c>
      <c r="BB11" s="157">
        <v>0</v>
      </c>
      <c r="BC11" s="157">
        <v>3894428.7872885996</v>
      </c>
      <c r="BD11" s="157">
        <v>30218.903464399998</v>
      </c>
    </row>
    <row r="12" spans="1:56" s="156" customFormat="1" ht="16.5" customHeight="1">
      <c r="A12" s="178">
        <v>7</v>
      </c>
      <c r="B12" s="177" t="s">
        <v>46</v>
      </c>
      <c r="C12" s="157">
        <v>6756725.3599999985</v>
      </c>
      <c r="D12" s="157">
        <v>0</v>
      </c>
      <c r="E12" s="157">
        <v>40989</v>
      </c>
      <c r="F12" s="157">
        <v>0</v>
      </c>
      <c r="G12" s="157">
        <v>900077.22794472007</v>
      </c>
      <c r="H12" s="157">
        <v>0</v>
      </c>
      <c r="I12" s="157">
        <v>3073880</v>
      </c>
      <c r="J12" s="157">
        <v>0</v>
      </c>
      <c r="K12" s="157">
        <v>5924574.0000000009</v>
      </c>
      <c r="L12" s="157">
        <v>0</v>
      </c>
      <c r="M12" s="157">
        <v>945261.58000000031</v>
      </c>
      <c r="N12" s="157">
        <v>0</v>
      </c>
      <c r="O12" s="157">
        <v>2221418</v>
      </c>
      <c r="P12" s="157">
        <v>588788.32438269991</v>
      </c>
      <c r="Q12" s="157">
        <v>17350.030000000002</v>
      </c>
      <c r="R12" s="157">
        <v>0</v>
      </c>
      <c r="S12" s="157">
        <v>175936.05999999997</v>
      </c>
      <c r="T12" s="157">
        <v>0</v>
      </c>
      <c r="U12" s="157">
        <v>16847.21999999999</v>
      </c>
      <c r="V12" s="157">
        <v>0</v>
      </c>
      <c r="W12" s="157">
        <v>944245.27</v>
      </c>
      <c r="X12" s="157">
        <v>0</v>
      </c>
      <c r="Y12" s="157">
        <v>279.49</v>
      </c>
      <c r="Z12" s="157">
        <v>0</v>
      </c>
      <c r="AA12" s="157">
        <v>55252.909999999989</v>
      </c>
      <c r="AB12" s="157">
        <v>0</v>
      </c>
      <c r="AC12" s="157">
        <v>89733.15</v>
      </c>
      <c r="AD12" s="157">
        <v>0</v>
      </c>
      <c r="AE12" s="157">
        <v>0</v>
      </c>
      <c r="AF12" s="157">
        <v>0</v>
      </c>
      <c r="AG12" s="157">
        <v>12998.19</v>
      </c>
      <c r="AH12" s="157">
        <v>0</v>
      </c>
      <c r="AI12" s="157">
        <v>0</v>
      </c>
      <c r="AJ12" s="157">
        <v>0</v>
      </c>
      <c r="AK12" s="157">
        <v>0</v>
      </c>
      <c r="AL12" s="157">
        <v>0</v>
      </c>
      <c r="AM12" s="157">
        <v>0</v>
      </c>
      <c r="AN12" s="157">
        <v>0</v>
      </c>
      <c r="AO12" s="157">
        <v>14668.73</v>
      </c>
      <c r="AP12" s="157">
        <v>0</v>
      </c>
      <c r="AQ12" s="157">
        <v>0</v>
      </c>
      <c r="AR12" s="157">
        <v>0</v>
      </c>
      <c r="AS12" s="157">
        <v>0</v>
      </c>
      <c r="AT12" s="157">
        <v>0</v>
      </c>
      <c r="AU12" s="157">
        <v>109</v>
      </c>
      <c r="AV12" s="157">
        <v>0</v>
      </c>
      <c r="AW12" s="157">
        <v>72.5</v>
      </c>
      <c r="AX12" s="157">
        <v>0</v>
      </c>
      <c r="AY12" s="157">
        <v>0</v>
      </c>
      <c r="AZ12" s="157">
        <v>0</v>
      </c>
      <c r="BA12" s="157">
        <v>0</v>
      </c>
      <c r="BB12" s="157">
        <v>0</v>
      </c>
      <c r="BC12" s="157">
        <v>21190417.717944719</v>
      </c>
      <c r="BD12" s="157">
        <v>588788.32438269991</v>
      </c>
    </row>
    <row r="13" spans="1:56" s="156" customFormat="1" ht="16.5" customHeight="1">
      <c r="A13" s="178">
        <v>8</v>
      </c>
      <c r="B13" s="177" t="s">
        <v>47</v>
      </c>
      <c r="C13" s="157">
        <v>35698663.030000024</v>
      </c>
      <c r="D13" s="157">
        <v>9736673.6600000001</v>
      </c>
      <c r="E13" s="157">
        <v>2398657</v>
      </c>
      <c r="F13" s="157">
        <v>0</v>
      </c>
      <c r="G13" s="157">
        <v>15081917.023247804</v>
      </c>
      <c r="H13" s="157">
        <v>42214.91</v>
      </c>
      <c r="I13" s="157">
        <v>25348524.710000005</v>
      </c>
      <c r="J13" s="157">
        <v>206868.97692367999</v>
      </c>
      <c r="K13" s="157">
        <v>37993166.32</v>
      </c>
      <c r="L13" s="157">
        <v>8585892.0099999998</v>
      </c>
      <c r="M13" s="157">
        <v>39124726.000000007</v>
      </c>
      <c r="N13" s="157">
        <v>9474301.5999999996</v>
      </c>
      <c r="O13" s="157">
        <v>16797479</v>
      </c>
      <c r="P13" s="157">
        <v>2680778.1824131003</v>
      </c>
      <c r="Q13" s="157">
        <v>366422.77999999991</v>
      </c>
      <c r="R13" s="157">
        <v>0</v>
      </c>
      <c r="S13" s="157">
        <v>17930881.449999996</v>
      </c>
      <c r="T13" s="157">
        <v>0</v>
      </c>
      <c r="U13" s="157">
        <v>371777.94999999867</v>
      </c>
      <c r="V13" s="157">
        <v>0</v>
      </c>
      <c r="W13" s="157">
        <v>16305877.880000003</v>
      </c>
      <c r="X13" s="157">
        <v>80350.80061096001</v>
      </c>
      <c r="Y13" s="157">
        <v>44631110.880000003</v>
      </c>
      <c r="Z13" s="157">
        <v>0</v>
      </c>
      <c r="AA13" s="157">
        <v>1500012.81</v>
      </c>
      <c r="AB13" s="157">
        <v>0</v>
      </c>
      <c r="AC13" s="157">
        <v>5481783.9799999986</v>
      </c>
      <c r="AD13" s="157">
        <v>0</v>
      </c>
      <c r="AE13" s="157">
        <v>0</v>
      </c>
      <c r="AF13" s="157">
        <v>0</v>
      </c>
      <c r="AG13" s="157">
        <v>1253240.17</v>
      </c>
      <c r="AH13" s="157">
        <v>0</v>
      </c>
      <c r="AI13" s="157">
        <v>0</v>
      </c>
      <c r="AJ13" s="157">
        <v>0</v>
      </c>
      <c r="AK13" s="157">
        <v>0</v>
      </c>
      <c r="AL13" s="157">
        <v>0</v>
      </c>
      <c r="AM13" s="157">
        <v>2527764.11</v>
      </c>
      <c r="AN13" s="157">
        <v>0</v>
      </c>
      <c r="AO13" s="157">
        <v>1566390.6399999997</v>
      </c>
      <c r="AP13" s="157">
        <v>0</v>
      </c>
      <c r="AQ13" s="157">
        <v>2570.0500000000002</v>
      </c>
      <c r="AR13" s="157">
        <v>0</v>
      </c>
      <c r="AS13" s="157">
        <v>0</v>
      </c>
      <c r="AT13" s="157">
        <v>0</v>
      </c>
      <c r="AU13" s="157">
        <v>309022.71000000002</v>
      </c>
      <c r="AV13" s="157">
        <v>0</v>
      </c>
      <c r="AW13" s="157">
        <v>9631.44</v>
      </c>
      <c r="AX13" s="157">
        <v>0</v>
      </c>
      <c r="AY13" s="157">
        <v>42557.15</v>
      </c>
      <c r="AZ13" s="157">
        <v>0</v>
      </c>
      <c r="BA13" s="157">
        <v>0</v>
      </c>
      <c r="BB13" s="157">
        <v>0</v>
      </c>
      <c r="BC13" s="157">
        <v>264742177.08324781</v>
      </c>
      <c r="BD13" s="157">
        <v>30807080.139947742</v>
      </c>
    </row>
    <row r="14" spans="1:56" s="156" customFormat="1" ht="16.5" customHeight="1">
      <c r="A14" s="178"/>
      <c r="B14" s="154" t="s">
        <v>48</v>
      </c>
      <c r="C14" s="157">
        <v>28744585.310000021</v>
      </c>
      <c r="D14" s="157">
        <v>9736673.6600000001</v>
      </c>
      <c r="E14" s="157">
        <v>824739</v>
      </c>
      <c r="F14" s="157">
        <v>0</v>
      </c>
      <c r="G14" s="157">
        <v>7565930.4131167</v>
      </c>
      <c r="H14" s="157">
        <v>0</v>
      </c>
      <c r="I14" s="157">
        <v>8675906.9199999999</v>
      </c>
      <c r="J14" s="157">
        <v>199956.02499999999</v>
      </c>
      <c r="K14" s="157">
        <v>15652672.65</v>
      </c>
      <c r="L14" s="157">
        <v>8562198.2799999993</v>
      </c>
      <c r="M14" s="157">
        <v>22623488.980000012</v>
      </c>
      <c r="N14" s="157">
        <v>9474301.5999999996</v>
      </c>
      <c r="O14" s="157">
        <v>0</v>
      </c>
      <c r="P14" s="157">
        <v>0</v>
      </c>
      <c r="Q14" s="157">
        <v>330215.98999999993</v>
      </c>
      <c r="R14" s="157">
        <v>0</v>
      </c>
      <c r="S14" s="157">
        <v>16077740.059999995</v>
      </c>
      <c r="T14" s="157">
        <v>0</v>
      </c>
      <c r="U14" s="157">
        <v>0</v>
      </c>
      <c r="V14" s="157">
        <v>0</v>
      </c>
      <c r="W14" s="157">
        <v>6691819.3300000001</v>
      </c>
      <c r="X14" s="157">
        <v>0</v>
      </c>
      <c r="Y14" s="157">
        <v>44623491.060000002</v>
      </c>
      <c r="Z14" s="157">
        <v>0</v>
      </c>
      <c r="AA14" s="157">
        <v>1467387.06</v>
      </c>
      <c r="AB14" s="157">
        <v>0</v>
      </c>
      <c r="AC14" s="157">
        <v>1391159.6499999997</v>
      </c>
      <c r="AD14" s="157">
        <v>0</v>
      </c>
      <c r="AE14" s="157">
        <v>0</v>
      </c>
      <c r="AF14" s="157">
        <v>0</v>
      </c>
      <c r="AG14" s="157">
        <v>1253240.17</v>
      </c>
      <c r="AH14" s="157">
        <v>0</v>
      </c>
      <c r="AI14" s="157">
        <v>0</v>
      </c>
      <c r="AJ14" s="157">
        <v>0</v>
      </c>
      <c r="AK14" s="157">
        <v>0</v>
      </c>
      <c r="AL14" s="157">
        <v>0</v>
      </c>
      <c r="AM14" s="157">
        <v>18968.03</v>
      </c>
      <c r="AN14" s="157">
        <v>0</v>
      </c>
      <c r="AO14" s="157">
        <v>1559540.5799999996</v>
      </c>
      <c r="AP14" s="157">
        <v>0</v>
      </c>
      <c r="AQ14" s="157">
        <v>0</v>
      </c>
      <c r="AR14" s="157">
        <v>0</v>
      </c>
      <c r="AS14" s="157">
        <v>0</v>
      </c>
      <c r="AT14" s="157">
        <v>0</v>
      </c>
      <c r="AU14" s="157">
        <v>287355</v>
      </c>
      <c r="AV14" s="157">
        <v>0</v>
      </c>
      <c r="AW14" s="157">
        <v>9631.44</v>
      </c>
      <c r="AX14" s="157">
        <v>0</v>
      </c>
      <c r="AY14" s="157">
        <v>42557.15</v>
      </c>
      <c r="AZ14" s="157">
        <v>0</v>
      </c>
      <c r="BA14" s="157">
        <v>0</v>
      </c>
      <c r="BB14" s="157">
        <v>0</v>
      </c>
      <c r="BC14" s="157">
        <v>157840428.79311672</v>
      </c>
      <c r="BD14" s="157">
        <v>27973129.564999998</v>
      </c>
    </row>
    <row r="15" spans="1:56" s="156" customFormat="1" ht="15">
      <c r="A15" s="178"/>
      <c r="B15" s="154" t="s">
        <v>49</v>
      </c>
      <c r="C15" s="157">
        <v>5696942.2200000007</v>
      </c>
      <c r="D15" s="157">
        <v>0</v>
      </c>
      <c r="E15" s="157">
        <v>870433</v>
      </c>
      <c r="F15" s="157">
        <v>0</v>
      </c>
      <c r="G15" s="157">
        <v>5677842.1571019031</v>
      </c>
      <c r="H15" s="157">
        <v>42048.25</v>
      </c>
      <c r="I15" s="157">
        <v>12283803.75</v>
      </c>
      <c r="J15" s="157">
        <v>0</v>
      </c>
      <c r="K15" s="157">
        <v>15886115.85</v>
      </c>
      <c r="L15" s="157">
        <v>23693.73</v>
      </c>
      <c r="M15" s="157">
        <v>9955998.4599999934</v>
      </c>
      <c r="N15" s="157">
        <v>0</v>
      </c>
      <c r="O15" s="157">
        <v>13976818</v>
      </c>
      <c r="P15" s="157">
        <v>2680778.1824131003</v>
      </c>
      <c r="Q15" s="157">
        <v>0</v>
      </c>
      <c r="R15" s="157">
        <v>0</v>
      </c>
      <c r="S15" s="157">
        <v>419007.39999999997</v>
      </c>
      <c r="T15" s="157">
        <v>0</v>
      </c>
      <c r="U15" s="157">
        <v>371777.94999999867</v>
      </c>
      <c r="V15" s="157">
        <v>0</v>
      </c>
      <c r="W15" s="157">
        <v>6519393.8100000024</v>
      </c>
      <c r="X15" s="157">
        <v>0</v>
      </c>
      <c r="Y15" s="157">
        <v>7619.82</v>
      </c>
      <c r="Z15" s="157">
        <v>0</v>
      </c>
      <c r="AA15" s="157">
        <v>0</v>
      </c>
      <c r="AB15" s="157">
        <v>0</v>
      </c>
      <c r="AC15" s="157">
        <v>4090624.3299999991</v>
      </c>
      <c r="AD15" s="157">
        <v>0</v>
      </c>
      <c r="AE15" s="157">
        <v>0</v>
      </c>
      <c r="AF15" s="157">
        <v>0</v>
      </c>
      <c r="AG15" s="157">
        <v>0</v>
      </c>
      <c r="AH15" s="157">
        <v>0</v>
      </c>
      <c r="AI15" s="157">
        <v>0</v>
      </c>
      <c r="AJ15" s="157">
        <v>0</v>
      </c>
      <c r="AK15" s="157">
        <v>0</v>
      </c>
      <c r="AL15" s="157">
        <v>0</v>
      </c>
      <c r="AM15" s="157">
        <v>2508796.08</v>
      </c>
      <c r="AN15" s="157">
        <v>0</v>
      </c>
      <c r="AO15" s="157">
        <v>6850.0599999999868</v>
      </c>
      <c r="AP15" s="157">
        <v>0</v>
      </c>
      <c r="AQ15" s="157">
        <v>2570.0500000000002</v>
      </c>
      <c r="AR15" s="157">
        <v>0</v>
      </c>
      <c r="AS15" s="157">
        <v>0</v>
      </c>
      <c r="AT15" s="157">
        <v>0</v>
      </c>
      <c r="AU15" s="157">
        <v>2166.59</v>
      </c>
      <c r="AV15" s="157">
        <v>0</v>
      </c>
      <c r="AW15" s="157">
        <v>0</v>
      </c>
      <c r="AX15" s="157">
        <v>0</v>
      </c>
      <c r="AY15" s="157">
        <v>0</v>
      </c>
      <c r="AZ15" s="157">
        <v>0</v>
      </c>
      <c r="BA15" s="157">
        <v>0</v>
      </c>
      <c r="BB15" s="157">
        <v>0</v>
      </c>
      <c r="BC15" s="157">
        <v>78276759.527101889</v>
      </c>
      <c r="BD15" s="157">
        <v>2746520.1624131002</v>
      </c>
    </row>
    <row r="16" spans="1:56" s="153" customFormat="1" ht="17.25" customHeight="1">
      <c r="A16" s="155"/>
      <c r="B16" s="154" t="s">
        <v>50</v>
      </c>
      <c r="C16" s="157">
        <v>0</v>
      </c>
      <c r="D16" s="157">
        <v>0</v>
      </c>
      <c r="E16" s="157">
        <v>137482</v>
      </c>
      <c r="F16" s="157">
        <v>0</v>
      </c>
      <c r="G16" s="157">
        <v>200079.64302920003</v>
      </c>
      <c r="H16" s="157">
        <v>166.66</v>
      </c>
      <c r="I16" s="157">
        <v>1790801.51</v>
      </c>
      <c r="J16" s="157">
        <v>6912.9519236799997</v>
      </c>
      <c r="K16" s="157">
        <v>3274446.2199999997</v>
      </c>
      <c r="L16" s="157">
        <v>0</v>
      </c>
      <c r="M16" s="157">
        <v>2310782.2500000005</v>
      </c>
      <c r="N16" s="157">
        <v>0</v>
      </c>
      <c r="O16" s="157">
        <v>126774</v>
      </c>
      <c r="P16" s="157">
        <v>0</v>
      </c>
      <c r="Q16" s="157">
        <v>18619.63</v>
      </c>
      <c r="R16" s="157">
        <v>0</v>
      </c>
      <c r="S16" s="157">
        <v>1127294.1300000006</v>
      </c>
      <c r="T16" s="157">
        <v>0</v>
      </c>
      <c r="U16" s="157">
        <v>0</v>
      </c>
      <c r="V16" s="157">
        <v>0</v>
      </c>
      <c r="W16" s="157">
        <v>1900854.6500000001</v>
      </c>
      <c r="X16" s="157">
        <v>80350.80061096001</v>
      </c>
      <c r="Y16" s="157">
        <v>0</v>
      </c>
      <c r="Z16" s="157">
        <v>0</v>
      </c>
      <c r="AA16" s="157">
        <v>18090.669999999998</v>
      </c>
      <c r="AB16" s="157">
        <v>0</v>
      </c>
      <c r="AC16" s="157">
        <v>0</v>
      </c>
      <c r="AD16" s="157">
        <v>0</v>
      </c>
      <c r="AE16" s="157">
        <v>0</v>
      </c>
      <c r="AF16" s="157">
        <v>0</v>
      </c>
      <c r="AG16" s="157">
        <v>0</v>
      </c>
      <c r="AH16" s="157">
        <v>0</v>
      </c>
      <c r="AI16" s="157">
        <v>0</v>
      </c>
      <c r="AJ16" s="157">
        <v>0</v>
      </c>
      <c r="AK16" s="157">
        <v>0</v>
      </c>
      <c r="AL16" s="157">
        <v>0</v>
      </c>
      <c r="AM16" s="157">
        <v>0</v>
      </c>
      <c r="AN16" s="157">
        <v>0</v>
      </c>
      <c r="AO16" s="157">
        <v>0</v>
      </c>
      <c r="AP16" s="157">
        <v>0</v>
      </c>
      <c r="AQ16" s="157">
        <v>0</v>
      </c>
      <c r="AR16" s="157">
        <v>0</v>
      </c>
      <c r="AS16" s="157">
        <v>0</v>
      </c>
      <c r="AT16" s="157">
        <v>0</v>
      </c>
      <c r="AU16" s="157">
        <v>19501.12</v>
      </c>
      <c r="AV16" s="157">
        <v>0</v>
      </c>
      <c r="AW16" s="157">
        <v>0</v>
      </c>
      <c r="AX16" s="157">
        <v>0</v>
      </c>
      <c r="AY16" s="157">
        <v>0</v>
      </c>
      <c r="AZ16" s="157">
        <v>0</v>
      </c>
      <c r="BA16" s="157">
        <v>0</v>
      </c>
      <c r="BB16" s="157">
        <v>0</v>
      </c>
      <c r="BC16" s="157">
        <v>10924725.8230292</v>
      </c>
      <c r="BD16" s="157">
        <v>87430.412534640011</v>
      </c>
    </row>
    <row r="17" spans="1:56" s="153" customFormat="1" ht="17.25" customHeight="1">
      <c r="A17" s="155"/>
      <c r="B17" s="154" t="s">
        <v>51</v>
      </c>
      <c r="C17" s="157">
        <v>1257135.5000000002</v>
      </c>
      <c r="D17" s="157">
        <v>0</v>
      </c>
      <c r="E17" s="157">
        <v>566003</v>
      </c>
      <c r="F17" s="157">
        <v>0</v>
      </c>
      <c r="G17" s="157">
        <v>1638064.81</v>
      </c>
      <c r="H17" s="157">
        <v>0</v>
      </c>
      <c r="I17" s="157">
        <v>2598012.5299999998</v>
      </c>
      <c r="J17" s="157">
        <v>0</v>
      </c>
      <c r="K17" s="157">
        <v>3179931.6</v>
      </c>
      <c r="L17" s="157">
        <v>0</v>
      </c>
      <c r="M17" s="157">
        <v>4234456.3100000024</v>
      </c>
      <c r="N17" s="157">
        <v>0</v>
      </c>
      <c r="O17" s="157">
        <v>2693887</v>
      </c>
      <c r="P17" s="157">
        <v>0</v>
      </c>
      <c r="Q17" s="157">
        <v>17587.16</v>
      </c>
      <c r="R17" s="157">
        <v>0</v>
      </c>
      <c r="S17" s="157">
        <v>306839.86</v>
      </c>
      <c r="T17" s="157">
        <v>0</v>
      </c>
      <c r="U17" s="157">
        <v>0</v>
      </c>
      <c r="V17" s="157">
        <v>0</v>
      </c>
      <c r="W17" s="157">
        <v>1193810.0899999999</v>
      </c>
      <c r="X17" s="157">
        <v>0</v>
      </c>
      <c r="Y17" s="157">
        <v>0</v>
      </c>
      <c r="Z17" s="157">
        <v>0</v>
      </c>
      <c r="AA17" s="157">
        <v>14535.08</v>
      </c>
      <c r="AB17" s="157">
        <v>0</v>
      </c>
      <c r="AC17" s="157">
        <v>0</v>
      </c>
      <c r="AD17" s="157">
        <v>0</v>
      </c>
      <c r="AE17" s="157">
        <v>0</v>
      </c>
      <c r="AF17" s="157">
        <v>0</v>
      </c>
      <c r="AG17" s="157">
        <v>0</v>
      </c>
      <c r="AH17" s="157">
        <v>0</v>
      </c>
      <c r="AI17" s="157">
        <v>0</v>
      </c>
      <c r="AJ17" s="157">
        <v>0</v>
      </c>
      <c r="AK17" s="157">
        <v>0</v>
      </c>
      <c r="AL17" s="157">
        <v>0</v>
      </c>
      <c r="AM17" s="157">
        <v>0</v>
      </c>
      <c r="AN17" s="157">
        <v>0</v>
      </c>
      <c r="AO17" s="157">
        <v>0</v>
      </c>
      <c r="AP17" s="157">
        <v>0</v>
      </c>
      <c r="AQ17" s="157">
        <v>0</v>
      </c>
      <c r="AR17" s="157">
        <v>0</v>
      </c>
      <c r="AS17" s="157">
        <v>0</v>
      </c>
      <c r="AT17" s="157">
        <v>0</v>
      </c>
      <c r="AU17" s="157">
        <v>0</v>
      </c>
      <c r="AV17" s="157">
        <v>0</v>
      </c>
      <c r="AW17" s="157">
        <v>0</v>
      </c>
      <c r="AX17" s="157">
        <v>0</v>
      </c>
      <c r="AY17" s="157">
        <v>0</v>
      </c>
      <c r="AZ17" s="157">
        <v>0</v>
      </c>
      <c r="BA17" s="157">
        <v>0</v>
      </c>
      <c r="BB17" s="157">
        <v>0</v>
      </c>
      <c r="BC17" s="157">
        <v>17700262.939999998</v>
      </c>
      <c r="BD17" s="157">
        <v>0</v>
      </c>
    </row>
    <row r="18" spans="1:56" s="153" customFormat="1" ht="15">
      <c r="A18" s="155" t="s">
        <v>32</v>
      </c>
      <c r="B18" s="177" t="s">
        <v>52</v>
      </c>
      <c r="C18" s="157">
        <v>5546221.2000000067</v>
      </c>
      <c r="D18" s="157">
        <v>357046.86</v>
      </c>
      <c r="E18" s="157">
        <v>1835011</v>
      </c>
      <c r="F18" s="157">
        <v>0</v>
      </c>
      <c r="G18" s="157">
        <v>31372.14</v>
      </c>
      <c r="H18" s="157">
        <v>0</v>
      </c>
      <c r="I18" s="157">
        <v>2727360.94</v>
      </c>
      <c r="J18" s="157">
        <v>0</v>
      </c>
      <c r="K18" s="157">
        <v>2266658.0700000003</v>
      </c>
      <c r="L18" s="157">
        <v>0</v>
      </c>
      <c r="M18" s="157">
        <v>727061.56999999983</v>
      </c>
      <c r="N18" s="157">
        <v>0</v>
      </c>
      <c r="O18" s="157">
        <v>1460251</v>
      </c>
      <c r="P18" s="157">
        <v>17.940000000000001</v>
      </c>
      <c r="Q18" s="157">
        <v>1636111.2099999995</v>
      </c>
      <c r="R18" s="157">
        <v>0</v>
      </c>
      <c r="S18" s="157">
        <v>356158.23</v>
      </c>
      <c r="T18" s="157">
        <v>0</v>
      </c>
      <c r="U18" s="157">
        <v>0</v>
      </c>
      <c r="V18" s="157">
        <v>0</v>
      </c>
      <c r="W18" s="157">
        <v>3704712.01</v>
      </c>
      <c r="X18" s="157">
        <v>0</v>
      </c>
      <c r="Y18" s="157">
        <v>89226.81</v>
      </c>
      <c r="Z18" s="157">
        <v>0</v>
      </c>
      <c r="AA18" s="157">
        <v>159833.76</v>
      </c>
      <c r="AB18" s="157">
        <v>0</v>
      </c>
      <c r="AC18" s="157">
        <v>139.6</v>
      </c>
      <c r="AD18" s="157">
        <v>0</v>
      </c>
      <c r="AE18" s="157">
        <v>0</v>
      </c>
      <c r="AF18" s="157">
        <v>0</v>
      </c>
      <c r="AG18" s="157">
        <v>609148.77999999723</v>
      </c>
      <c r="AH18" s="157">
        <v>0</v>
      </c>
      <c r="AI18" s="157">
        <v>0</v>
      </c>
      <c r="AJ18" s="157">
        <v>0</v>
      </c>
      <c r="AK18" s="157">
        <v>0</v>
      </c>
      <c r="AL18" s="157">
        <v>0</v>
      </c>
      <c r="AM18" s="157">
        <v>18478.419999999998</v>
      </c>
      <c r="AN18" s="157">
        <v>0</v>
      </c>
      <c r="AO18" s="157">
        <v>95049.110000000015</v>
      </c>
      <c r="AP18" s="157">
        <v>0</v>
      </c>
      <c r="AQ18" s="157">
        <v>0</v>
      </c>
      <c r="AR18" s="157">
        <v>0</v>
      </c>
      <c r="AS18" s="157">
        <v>0</v>
      </c>
      <c r="AT18" s="157">
        <v>0</v>
      </c>
      <c r="AU18" s="157">
        <v>32830</v>
      </c>
      <c r="AV18" s="157">
        <v>0</v>
      </c>
      <c r="AW18" s="157">
        <v>364.71</v>
      </c>
      <c r="AX18" s="157">
        <v>0</v>
      </c>
      <c r="AY18" s="157">
        <v>0</v>
      </c>
      <c r="AZ18" s="157">
        <v>0</v>
      </c>
      <c r="BA18" s="157">
        <v>0</v>
      </c>
      <c r="BB18" s="157">
        <v>0</v>
      </c>
      <c r="BC18" s="157">
        <v>21295988.560000006</v>
      </c>
      <c r="BD18" s="157">
        <v>357064.8</v>
      </c>
    </row>
    <row r="19" spans="1:56" s="153" customFormat="1" ht="17.25" customHeight="1">
      <c r="A19" s="155"/>
      <c r="B19" s="154" t="s">
        <v>53</v>
      </c>
      <c r="C19" s="157">
        <v>5435753.7500000065</v>
      </c>
      <c r="D19" s="157">
        <v>357046.86</v>
      </c>
      <c r="E19" s="157">
        <v>1828843</v>
      </c>
      <c r="F19" s="157">
        <v>0</v>
      </c>
      <c r="G19" s="157">
        <v>0</v>
      </c>
      <c r="H19" s="157">
        <v>0</v>
      </c>
      <c r="I19" s="157">
        <v>2226883.39</v>
      </c>
      <c r="J19" s="157">
        <v>0</v>
      </c>
      <c r="K19" s="157">
        <v>2203032.4500000002</v>
      </c>
      <c r="L19" s="157">
        <v>0</v>
      </c>
      <c r="M19" s="157">
        <v>224519.04000000001</v>
      </c>
      <c r="N19" s="157">
        <v>0</v>
      </c>
      <c r="O19" s="157">
        <v>1400731</v>
      </c>
      <c r="P19" s="157">
        <v>17.940000000000001</v>
      </c>
      <c r="Q19" s="157">
        <v>1635777.1399999994</v>
      </c>
      <c r="R19" s="157">
        <v>0</v>
      </c>
      <c r="S19" s="157">
        <v>223271.73</v>
      </c>
      <c r="T19" s="157">
        <v>0</v>
      </c>
      <c r="U19" s="157">
        <v>0</v>
      </c>
      <c r="V19" s="157">
        <v>0</v>
      </c>
      <c r="W19" s="157">
        <v>3702506.21</v>
      </c>
      <c r="X19" s="157">
        <v>0</v>
      </c>
      <c r="Y19" s="157">
        <v>89226.81</v>
      </c>
      <c r="Z19" s="157">
        <v>0</v>
      </c>
      <c r="AA19" s="157">
        <v>159833.76</v>
      </c>
      <c r="AB19" s="157">
        <v>0</v>
      </c>
      <c r="AC19" s="157">
        <v>0</v>
      </c>
      <c r="AD19" s="157">
        <v>0</v>
      </c>
      <c r="AE19" s="157">
        <v>0</v>
      </c>
      <c r="AF19" s="157">
        <v>0</v>
      </c>
      <c r="AG19" s="157">
        <v>609148.77999999723</v>
      </c>
      <c r="AH19" s="157">
        <v>0</v>
      </c>
      <c r="AI19" s="157">
        <v>0</v>
      </c>
      <c r="AJ19" s="157">
        <v>0</v>
      </c>
      <c r="AK19" s="157">
        <v>0</v>
      </c>
      <c r="AL19" s="157">
        <v>0</v>
      </c>
      <c r="AM19" s="157">
        <v>18478.419999999998</v>
      </c>
      <c r="AN19" s="157">
        <v>0</v>
      </c>
      <c r="AO19" s="157">
        <v>95049.110000000015</v>
      </c>
      <c r="AP19" s="157">
        <v>0</v>
      </c>
      <c r="AQ19" s="157">
        <v>0</v>
      </c>
      <c r="AR19" s="157">
        <v>0</v>
      </c>
      <c r="AS19" s="157">
        <v>0</v>
      </c>
      <c r="AT19" s="157">
        <v>0</v>
      </c>
      <c r="AU19" s="157">
        <v>32830</v>
      </c>
      <c r="AV19" s="157">
        <v>0</v>
      </c>
      <c r="AW19" s="157">
        <v>364.71</v>
      </c>
      <c r="AX19" s="157">
        <v>0</v>
      </c>
      <c r="AY19" s="157">
        <v>0</v>
      </c>
      <c r="AZ19" s="157">
        <v>0</v>
      </c>
      <c r="BA19" s="157">
        <v>0</v>
      </c>
      <c r="BB19" s="157">
        <v>0</v>
      </c>
      <c r="BC19" s="157">
        <v>19886249.300000004</v>
      </c>
      <c r="BD19" s="157">
        <v>357064.8</v>
      </c>
    </row>
    <row r="20" spans="1:56" s="156" customFormat="1" ht="15">
      <c r="A20" s="178"/>
      <c r="B20" s="154" t="s">
        <v>54</v>
      </c>
      <c r="C20" s="157">
        <v>110467.45</v>
      </c>
      <c r="D20" s="157">
        <v>0</v>
      </c>
      <c r="E20" s="157">
        <v>6168</v>
      </c>
      <c r="F20" s="157">
        <v>0</v>
      </c>
      <c r="G20" s="157">
        <v>31372.14</v>
      </c>
      <c r="H20" s="157">
        <v>0</v>
      </c>
      <c r="I20" s="157">
        <v>500477.55</v>
      </c>
      <c r="J20" s="157">
        <v>0</v>
      </c>
      <c r="K20" s="157">
        <v>63625.619999999995</v>
      </c>
      <c r="L20" s="157">
        <v>0</v>
      </c>
      <c r="M20" s="157">
        <v>502542.52999999985</v>
      </c>
      <c r="N20" s="157">
        <v>0</v>
      </c>
      <c r="O20" s="157">
        <v>59520</v>
      </c>
      <c r="P20" s="157">
        <v>0</v>
      </c>
      <c r="Q20" s="157">
        <v>334.07</v>
      </c>
      <c r="R20" s="157">
        <v>0</v>
      </c>
      <c r="S20" s="157">
        <v>132886.5</v>
      </c>
      <c r="T20" s="157">
        <v>0</v>
      </c>
      <c r="U20" s="157">
        <v>0</v>
      </c>
      <c r="V20" s="157">
        <v>0</v>
      </c>
      <c r="W20" s="157">
        <v>2205.8000000000002</v>
      </c>
      <c r="X20" s="157">
        <v>0</v>
      </c>
      <c r="Y20" s="157">
        <v>0</v>
      </c>
      <c r="Z20" s="157">
        <v>0</v>
      </c>
      <c r="AA20" s="157">
        <v>0</v>
      </c>
      <c r="AB20" s="157">
        <v>0</v>
      </c>
      <c r="AC20" s="157">
        <v>139.6</v>
      </c>
      <c r="AD20" s="157">
        <v>0</v>
      </c>
      <c r="AE20" s="157">
        <v>0</v>
      </c>
      <c r="AF20" s="157">
        <v>0</v>
      </c>
      <c r="AG20" s="157">
        <v>0</v>
      </c>
      <c r="AH20" s="157">
        <v>0</v>
      </c>
      <c r="AI20" s="157">
        <v>0</v>
      </c>
      <c r="AJ20" s="157">
        <v>0</v>
      </c>
      <c r="AK20" s="157">
        <v>0</v>
      </c>
      <c r="AL20" s="157">
        <v>0</v>
      </c>
      <c r="AM20" s="157">
        <v>0</v>
      </c>
      <c r="AN20" s="157">
        <v>0</v>
      </c>
      <c r="AO20" s="157">
        <v>0</v>
      </c>
      <c r="AP20" s="157">
        <v>0</v>
      </c>
      <c r="AQ20" s="157">
        <v>0</v>
      </c>
      <c r="AR20" s="157">
        <v>0</v>
      </c>
      <c r="AS20" s="157">
        <v>0</v>
      </c>
      <c r="AT20" s="157">
        <v>0</v>
      </c>
      <c r="AU20" s="157">
        <v>0</v>
      </c>
      <c r="AV20" s="157">
        <v>0</v>
      </c>
      <c r="AW20" s="157">
        <v>0</v>
      </c>
      <c r="AX20" s="157">
        <v>0</v>
      </c>
      <c r="AY20" s="157">
        <v>0</v>
      </c>
      <c r="AZ20" s="157">
        <v>0</v>
      </c>
      <c r="BA20" s="157">
        <v>0</v>
      </c>
      <c r="BB20" s="157">
        <v>0</v>
      </c>
      <c r="BC20" s="157">
        <v>1409739.26</v>
      </c>
      <c r="BD20" s="157">
        <v>0</v>
      </c>
    </row>
    <row r="21" spans="1:56" s="156" customFormat="1" ht="15">
      <c r="A21" s="178">
        <v>10</v>
      </c>
      <c r="B21" s="175" t="s">
        <v>55</v>
      </c>
      <c r="C21" s="157">
        <v>41474361.319999985</v>
      </c>
      <c r="D21" s="157">
        <v>0</v>
      </c>
      <c r="E21" s="157">
        <v>150513256</v>
      </c>
      <c r="F21" s="157">
        <v>0</v>
      </c>
      <c r="G21" s="157">
        <v>47960708.277286001</v>
      </c>
      <c r="H21" s="157">
        <v>0</v>
      </c>
      <c r="I21" s="157">
        <v>51143660.010000005</v>
      </c>
      <c r="J21" s="157">
        <v>0</v>
      </c>
      <c r="K21" s="157">
        <v>20899816.41</v>
      </c>
      <c r="L21" s="157">
        <v>0</v>
      </c>
      <c r="M21" s="157">
        <v>33150822.379999924</v>
      </c>
      <c r="N21" s="157">
        <v>0</v>
      </c>
      <c r="O21" s="157">
        <v>70109309</v>
      </c>
      <c r="P21" s="157">
        <v>114804.0843767</v>
      </c>
      <c r="Q21" s="157">
        <v>87066290.01992844</v>
      </c>
      <c r="R21" s="157">
        <v>0</v>
      </c>
      <c r="S21" s="157">
        <v>66167243.450000025</v>
      </c>
      <c r="T21" s="157">
        <v>0</v>
      </c>
      <c r="U21" s="157">
        <v>58977361.961830907</v>
      </c>
      <c r="V21" s="157">
        <v>0</v>
      </c>
      <c r="W21" s="157">
        <v>9086852.4199999999</v>
      </c>
      <c r="X21" s="157">
        <v>0</v>
      </c>
      <c r="Y21" s="157">
        <v>155908.78</v>
      </c>
      <c r="Z21" s="157">
        <v>0</v>
      </c>
      <c r="AA21" s="157">
        <v>6090394.6799999364</v>
      </c>
      <c r="AB21" s="157">
        <v>0</v>
      </c>
      <c r="AC21" s="157">
        <v>6999140.1299999999</v>
      </c>
      <c r="AD21" s="157">
        <v>0</v>
      </c>
      <c r="AE21" s="157">
        <v>0</v>
      </c>
      <c r="AF21" s="157">
        <v>0</v>
      </c>
      <c r="AG21" s="157">
        <v>0</v>
      </c>
      <c r="AH21" s="157">
        <v>0</v>
      </c>
      <c r="AI21" s="157">
        <v>0</v>
      </c>
      <c r="AJ21" s="157">
        <v>0</v>
      </c>
      <c r="AK21" s="157">
        <v>0</v>
      </c>
      <c r="AL21" s="157">
        <v>0</v>
      </c>
      <c r="AM21" s="157">
        <v>0</v>
      </c>
      <c r="AN21" s="157">
        <v>0</v>
      </c>
      <c r="AO21" s="157">
        <v>9416776</v>
      </c>
      <c r="AP21" s="157">
        <v>9387984</v>
      </c>
      <c r="AQ21" s="157">
        <v>0</v>
      </c>
      <c r="AR21" s="157">
        <v>0</v>
      </c>
      <c r="AS21" s="157">
        <v>0</v>
      </c>
      <c r="AT21" s="157">
        <v>0</v>
      </c>
      <c r="AU21" s="157">
        <v>0</v>
      </c>
      <c r="AV21" s="157">
        <v>0</v>
      </c>
      <c r="AW21" s="157">
        <v>0</v>
      </c>
      <c r="AX21" s="157">
        <v>0</v>
      </c>
      <c r="AY21" s="157">
        <v>15601.43</v>
      </c>
      <c r="AZ21" s="157">
        <v>0</v>
      </c>
      <c r="BA21" s="157">
        <v>0</v>
      </c>
      <c r="BB21" s="157">
        <v>0</v>
      </c>
      <c r="BC21" s="157">
        <v>659227502.26904511</v>
      </c>
      <c r="BD21" s="157">
        <v>9502788.0843767002</v>
      </c>
    </row>
    <row r="22" spans="1:56" s="156" customFormat="1" ht="16.5" customHeight="1">
      <c r="A22" s="178"/>
      <c r="B22" s="177" t="s">
        <v>56</v>
      </c>
      <c r="C22" s="157">
        <v>41474458.159999989</v>
      </c>
      <c r="D22" s="157">
        <v>0</v>
      </c>
      <c r="E22" s="157">
        <v>149809831</v>
      </c>
      <c r="F22" s="157">
        <v>0</v>
      </c>
      <c r="G22" s="157">
        <v>46981226.939999998</v>
      </c>
      <c r="H22" s="157">
        <v>0</v>
      </c>
      <c r="I22" s="157">
        <v>51137477.990000002</v>
      </c>
      <c r="J22" s="157">
        <v>0</v>
      </c>
      <c r="K22" s="157">
        <v>20265228.539999999</v>
      </c>
      <c r="L22" s="157">
        <v>0</v>
      </c>
      <c r="M22" s="157">
        <v>31705317.319999918</v>
      </c>
      <c r="N22" s="157">
        <v>0</v>
      </c>
      <c r="O22" s="157">
        <v>70109309</v>
      </c>
      <c r="P22" s="157">
        <v>114804.0843767</v>
      </c>
      <c r="Q22" s="157">
        <v>83975298.339927971</v>
      </c>
      <c r="R22" s="157">
        <v>0</v>
      </c>
      <c r="S22" s="157">
        <v>62630583.750000022</v>
      </c>
      <c r="T22" s="157">
        <v>0</v>
      </c>
      <c r="U22" s="157">
        <v>58942883.361830905</v>
      </c>
      <c r="V22" s="157">
        <v>0</v>
      </c>
      <c r="W22" s="157">
        <v>7881983.2199999997</v>
      </c>
      <c r="X22" s="157">
        <v>0</v>
      </c>
      <c r="Y22" s="157">
        <v>155908.78</v>
      </c>
      <c r="Z22" s="157">
        <v>0</v>
      </c>
      <c r="AA22" s="157">
        <v>5824417.459999945</v>
      </c>
      <c r="AB22" s="157">
        <v>0</v>
      </c>
      <c r="AC22" s="157">
        <v>6999140.1299999999</v>
      </c>
      <c r="AD22" s="157">
        <v>0</v>
      </c>
      <c r="AE22" s="157">
        <v>0</v>
      </c>
      <c r="AF22" s="157">
        <v>0</v>
      </c>
      <c r="AG22" s="157">
        <v>0</v>
      </c>
      <c r="AH22" s="157">
        <v>0</v>
      </c>
      <c r="AI22" s="157">
        <v>0</v>
      </c>
      <c r="AJ22" s="157">
        <v>0</v>
      </c>
      <c r="AK22" s="157">
        <v>0</v>
      </c>
      <c r="AL22" s="157">
        <v>0</v>
      </c>
      <c r="AM22" s="157">
        <v>0</v>
      </c>
      <c r="AN22" s="157">
        <v>0</v>
      </c>
      <c r="AO22" s="157">
        <v>9416776</v>
      </c>
      <c r="AP22" s="157">
        <v>9387984</v>
      </c>
      <c r="AQ22" s="157">
        <v>0</v>
      </c>
      <c r="AR22" s="157">
        <v>0</v>
      </c>
      <c r="AS22" s="157">
        <v>0</v>
      </c>
      <c r="AT22" s="157">
        <v>0</v>
      </c>
      <c r="AU22" s="157">
        <v>0</v>
      </c>
      <c r="AV22" s="157">
        <v>0</v>
      </c>
      <c r="AW22" s="157">
        <v>0</v>
      </c>
      <c r="AX22" s="157">
        <v>0</v>
      </c>
      <c r="AY22" s="157">
        <v>15601.43</v>
      </c>
      <c r="AZ22" s="157">
        <v>0</v>
      </c>
      <c r="BA22" s="157">
        <v>0</v>
      </c>
      <c r="BB22" s="157">
        <v>0</v>
      </c>
      <c r="BC22" s="157">
        <v>647325441.42175877</v>
      </c>
      <c r="BD22" s="157">
        <v>9502788.0843767002</v>
      </c>
    </row>
    <row r="23" spans="1:56" s="156" customFormat="1" ht="16.5" customHeight="1">
      <c r="A23" s="178"/>
      <c r="B23" s="152" t="s">
        <v>57</v>
      </c>
      <c r="C23" s="157">
        <v>-96.84</v>
      </c>
      <c r="D23" s="157">
        <v>0</v>
      </c>
      <c r="E23" s="157">
        <v>0</v>
      </c>
      <c r="F23" s="157">
        <v>0</v>
      </c>
      <c r="G23" s="157">
        <v>458642.27463</v>
      </c>
      <c r="H23" s="157">
        <v>0</v>
      </c>
      <c r="I23" s="157">
        <v>0.02</v>
      </c>
      <c r="J23" s="157">
        <v>0</v>
      </c>
      <c r="K23" s="157">
        <v>0</v>
      </c>
      <c r="L23" s="157">
        <v>0</v>
      </c>
      <c r="M23" s="157">
        <v>1967.7499999999968</v>
      </c>
      <c r="N23" s="157">
        <v>0</v>
      </c>
      <c r="O23" s="157">
        <v>0</v>
      </c>
      <c r="P23" s="157">
        <v>0</v>
      </c>
      <c r="Q23" s="157">
        <v>0</v>
      </c>
      <c r="R23" s="157">
        <v>0</v>
      </c>
      <c r="S23" s="157">
        <v>0</v>
      </c>
      <c r="T23" s="157">
        <v>0</v>
      </c>
      <c r="U23" s="157">
        <v>0</v>
      </c>
      <c r="V23" s="157">
        <v>0</v>
      </c>
      <c r="W23" s="157">
        <v>0</v>
      </c>
      <c r="X23" s="157">
        <v>0</v>
      </c>
      <c r="Y23" s="157">
        <v>0</v>
      </c>
      <c r="Z23" s="157">
        <v>0</v>
      </c>
      <c r="AA23" s="157">
        <v>0</v>
      </c>
      <c r="AB23" s="157">
        <v>0</v>
      </c>
      <c r="AC23" s="157">
        <v>0</v>
      </c>
      <c r="AD23" s="157">
        <v>0</v>
      </c>
      <c r="AE23" s="157">
        <v>0</v>
      </c>
      <c r="AF23" s="157">
        <v>0</v>
      </c>
      <c r="AG23" s="157">
        <v>0</v>
      </c>
      <c r="AH23" s="157">
        <v>0</v>
      </c>
      <c r="AI23" s="157">
        <v>0</v>
      </c>
      <c r="AJ23" s="157">
        <v>0</v>
      </c>
      <c r="AK23" s="157">
        <v>0</v>
      </c>
      <c r="AL23" s="157">
        <v>0</v>
      </c>
      <c r="AM23" s="157">
        <v>0</v>
      </c>
      <c r="AN23" s="157">
        <v>0</v>
      </c>
      <c r="AO23" s="157">
        <v>0</v>
      </c>
      <c r="AP23" s="157">
        <v>0</v>
      </c>
      <c r="AQ23" s="157">
        <v>0</v>
      </c>
      <c r="AR23" s="157">
        <v>0</v>
      </c>
      <c r="AS23" s="157">
        <v>0</v>
      </c>
      <c r="AT23" s="157">
        <v>0</v>
      </c>
      <c r="AU23" s="157">
        <v>0</v>
      </c>
      <c r="AV23" s="157">
        <v>0</v>
      </c>
      <c r="AW23" s="157">
        <v>0</v>
      </c>
      <c r="AX23" s="157">
        <v>0</v>
      </c>
      <c r="AY23" s="157">
        <v>0</v>
      </c>
      <c r="AZ23" s="157">
        <v>0</v>
      </c>
      <c r="BA23" s="157">
        <v>0</v>
      </c>
      <c r="BB23" s="157">
        <v>0</v>
      </c>
      <c r="BC23" s="157">
        <v>460513.20462999999</v>
      </c>
      <c r="BD23" s="157">
        <v>0</v>
      </c>
    </row>
    <row r="24" spans="1:56" s="156" customFormat="1" ht="16.5" customHeight="1">
      <c r="A24" s="178"/>
      <c r="B24" s="151" t="s">
        <v>58</v>
      </c>
      <c r="C24" s="157">
        <v>0</v>
      </c>
      <c r="D24" s="157">
        <v>0</v>
      </c>
      <c r="E24" s="157">
        <v>703425</v>
      </c>
      <c r="F24" s="157">
        <v>0</v>
      </c>
      <c r="G24" s="157">
        <v>46994.65</v>
      </c>
      <c r="H24" s="157">
        <v>0</v>
      </c>
      <c r="I24" s="157">
        <v>6182</v>
      </c>
      <c r="J24" s="157">
        <v>0</v>
      </c>
      <c r="K24" s="157">
        <v>0</v>
      </c>
      <c r="L24" s="157">
        <v>0</v>
      </c>
      <c r="M24" s="157">
        <v>32.83</v>
      </c>
      <c r="N24" s="157">
        <v>0</v>
      </c>
      <c r="O24" s="157">
        <v>0</v>
      </c>
      <c r="P24" s="157">
        <v>0</v>
      </c>
      <c r="Q24" s="157">
        <v>2943663.9300004691</v>
      </c>
      <c r="R24" s="157">
        <v>0</v>
      </c>
      <c r="S24" s="157">
        <v>2388537.85</v>
      </c>
      <c r="T24" s="157">
        <v>0</v>
      </c>
      <c r="U24" s="157">
        <v>0</v>
      </c>
      <c r="V24" s="157">
        <v>0</v>
      </c>
      <c r="W24" s="157">
        <v>4219</v>
      </c>
      <c r="X24" s="157">
        <v>0</v>
      </c>
      <c r="Y24" s="157">
        <v>0</v>
      </c>
      <c r="Z24" s="157">
        <v>0</v>
      </c>
      <c r="AA24" s="157">
        <v>220110.48999999132</v>
      </c>
      <c r="AB24" s="157">
        <v>0</v>
      </c>
      <c r="AC24" s="157">
        <v>0</v>
      </c>
      <c r="AD24" s="157">
        <v>0</v>
      </c>
      <c r="AE24" s="157">
        <v>0</v>
      </c>
      <c r="AF24" s="157">
        <v>0</v>
      </c>
      <c r="AG24" s="157">
        <v>0</v>
      </c>
      <c r="AH24" s="157">
        <v>0</v>
      </c>
      <c r="AI24" s="157">
        <v>0</v>
      </c>
      <c r="AJ24" s="157">
        <v>0</v>
      </c>
      <c r="AK24" s="157">
        <v>0</v>
      </c>
      <c r="AL24" s="157">
        <v>0</v>
      </c>
      <c r="AM24" s="157">
        <v>0</v>
      </c>
      <c r="AN24" s="157">
        <v>0</v>
      </c>
      <c r="AO24" s="157">
        <v>0</v>
      </c>
      <c r="AP24" s="157">
        <v>0</v>
      </c>
      <c r="AQ24" s="157">
        <v>0</v>
      </c>
      <c r="AR24" s="157">
        <v>0</v>
      </c>
      <c r="AS24" s="157">
        <v>0</v>
      </c>
      <c r="AT24" s="157">
        <v>0</v>
      </c>
      <c r="AU24" s="157">
        <v>0</v>
      </c>
      <c r="AV24" s="157">
        <v>0</v>
      </c>
      <c r="AW24" s="157">
        <v>0</v>
      </c>
      <c r="AX24" s="157">
        <v>0</v>
      </c>
      <c r="AY24" s="157">
        <v>0</v>
      </c>
      <c r="AZ24" s="157">
        <v>0</v>
      </c>
      <c r="BA24" s="157">
        <v>0</v>
      </c>
      <c r="BB24" s="157">
        <v>0</v>
      </c>
      <c r="BC24" s="157">
        <v>6313165.7500004601</v>
      </c>
      <c r="BD24" s="157">
        <v>0</v>
      </c>
    </row>
    <row r="25" spans="1:56" s="156" customFormat="1" ht="16.5" customHeight="1">
      <c r="A25" s="178"/>
      <c r="B25" s="177" t="s">
        <v>59</v>
      </c>
      <c r="C25" s="157">
        <v>0</v>
      </c>
      <c r="D25" s="157">
        <v>0</v>
      </c>
      <c r="E25" s="157">
        <v>0</v>
      </c>
      <c r="F25" s="157">
        <v>0</v>
      </c>
      <c r="G25" s="157">
        <v>473844.412656</v>
      </c>
      <c r="H25" s="157">
        <v>0</v>
      </c>
      <c r="I25" s="157">
        <v>0</v>
      </c>
      <c r="J25" s="157">
        <v>0</v>
      </c>
      <c r="K25" s="157">
        <v>634587.87</v>
      </c>
      <c r="L25" s="157">
        <v>0</v>
      </c>
      <c r="M25" s="157">
        <v>1443504.4800000081</v>
      </c>
      <c r="N25" s="157">
        <v>0</v>
      </c>
      <c r="O25" s="157">
        <v>0</v>
      </c>
      <c r="P25" s="157">
        <v>0</v>
      </c>
      <c r="Q25" s="157">
        <v>147327.75000000049</v>
      </c>
      <c r="R25" s="157">
        <v>0</v>
      </c>
      <c r="S25" s="157">
        <v>1148121.8500000001</v>
      </c>
      <c r="T25" s="157">
        <v>0</v>
      </c>
      <c r="U25" s="157">
        <v>34478.600000000006</v>
      </c>
      <c r="V25" s="157">
        <v>0</v>
      </c>
      <c r="W25" s="157">
        <v>1200650.2</v>
      </c>
      <c r="X25" s="157">
        <v>0</v>
      </c>
      <c r="Y25" s="157">
        <v>0</v>
      </c>
      <c r="Z25" s="157">
        <v>0</v>
      </c>
      <c r="AA25" s="157">
        <v>45866.729999999996</v>
      </c>
      <c r="AB25" s="157">
        <v>0</v>
      </c>
      <c r="AC25" s="157">
        <v>0</v>
      </c>
      <c r="AD25" s="157">
        <v>0</v>
      </c>
      <c r="AE25" s="157">
        <v>0</v>
      </c>
      <c r="AF25" s="157">
        <v>0</v>
      </c>
      <c r="AG25" s="157">
        <v>0</v>
      </c>
      <c r="AH25" s="157">
        <v>0</v>
      </c>
      <c r="AI25" s="157">
        <v>0</v>
      </c>
      <c r="AJ25" s="157">
        <v>0</v>
      </c>
      <c r="AK25" s="157">
        <v>0</v>
      </c>
      <c r="AL25" s="157">
        <v>0</v>
      </c>
      <c r="AM25" s="157">
        <v>0</v>
      </c>
      <c r="AN25" s="157">
        <v>0</v>
      </c>
      <c r="AO25" s="157">
        <v>0</v>
      </c>
      <c r="AP25" s="157">
        <v>0</v>
      </c>
      <c r="AQ25" s="157">
        <v>0</v>
      </c>
      <c r="AR25" s="157">
        <v>0</v>
      </c>
      <c r="AS25" s="157">
        <v>0</v>
      </c>
      <c r="AT25" s="157">
        <v>0</v>
      </c>
      <c r="AU25" s="157">
        <v>0</v>
      </c>
      <c r="AV25" s="157">
        <v>0</v>
      </c>
      <c r="AW25" s="157">
        <v>0</v>
      </c>
      <c r="AX25" s="157">
        <v>0</v>
      </c>
      <c r="AY25" s="157">
        <v>0</v>
      </c>
      <c r="AZ25" s="157">
        <v>0</v>
      </c>
      <c r="BA25" s="157">
        <v>0</v>
      </c>
      <c r="BB25" s="157">
        <v>0</v>
      </c>
      <c r="BC25" s="157">
        <v>5128381.8926560087</v>
      </c>
      <c r="BD25" s="157">
        <v>0</v>
      </c>
    </row>
    <row r="26" spans="1:56" s="156" customFormat="1" ht="15">
      <c r="A26" s="178">
        <v>11</v>
      </c>
      <c r="B26" s="175" t="s">
        <v>60</v>
      </c>
      <c r="C26" s="157">
        <v>1576920.0999999999</v>
      </c>
      <c r="D26" s="157">
        <v>0</v>
      </c>
      <c r="E26" s="157">
        <v>0</v>
      </c>
      <c r="F26" s="157">
        <v>0</v>
      </c>
      <c r="G26" s="157">
        <v>689635.14641819999</v>
      </c>
      <c r="H26" s="157">
        <v>172.68</v>
      </c>
      <c r="I26" s="157">
        <v>0</v>
      </c>
      <c r="J26" s="157">
        <v>0</v>
      </c>
      <c r="K26" s="157">
        <v>408698.69</v>
      </c>
      <c r="L26" s="157">
        <v>0</v>
      </c>
      <c r="M26" s="157">
        <v>344094.05</v>
      </c>
      <c r="N26" s="157">
        <v>0</v>
      </c>
      <c r="O26" s="157">
        <v>0</v>
      </c>
      <c r="P26" s="157">
        <v>0</v>
      </c>
      <c r="Q26" s="157">
        <v>2787661.88</v>
      </c>
      <c r="R26" s="157">
        <v>0</v>
      </c>
      <c r="S26" s="157">
        <v>0</v>
      </c>
      <c r="T26" s="157">
        <v>0</v>
      </c>
      <c r="U26" s="157">
        <v>0</v>
      </c>
      <c r="V26" s="157">
        <v>0</v>
      </c>
      <c r="W26" s="157">
        <v>1043.3</v>
      </c>
      <c r="X26" s="157">
        <v>0</v>
      </c>
      <c r="Y26" s="157">
        <v>0</v>
      </c>
      <c r="Z26" s="157">
        <v>0</v>
      </c>
      <c r="AA26" s="157">
        <v>0</v>
      </c>
      <c r="AB26" s="157">
        <v>0</v>
      </c>
      <c r="AC26" s="157">
        <v>0</v>
      </c>
      <c r="AD26" s="157">
        <v>0</v>
      </c>
      <c r="AE26" s="157">
        <v>0</v>
      </c>
      <c r="AF26" s="157">
        <v>0</v>
      </c>
      <c r="AG26" s="157">
        <v>0</v>
      </c>
      <c r="AH26" s="157">
        <v>0</v>
      </c>
      <c r="AI26" s="157">
        <v>0</v>
      </c>
      <c r="AJ26" s="157">
        <v>0</v>
      </c>
      <c r="AK26" s="157">
        <v>0</v>
      </c>
      <c r="AL26" s="157">
        <v>0</v>
      </c>
      <c r="AM26" s="157">
        <v>0</v>
      </c>
      <c r="AN26" s="157">
        <v>0</v>
      </c>
      <c r="AO26" s="157">
        <v>0</v>
      </c>
      <c r="AP26" s="157">
        <v>0</v>
      </c>
      <c r="AQ26" s="157">
        <v>0</v>
      </c>
      <c r="AR26" s="157">
        <v>0</v>
      </c>
      <c r="AS26" s="157">
        <v>0</v>
      </c>
      <c r="AT26" s="157">
        <v>0</v>
      </c>
      <c r="AU26" s="157">
        <v>0</v>
      </c>
      <c r="AV26" s="157">
        <v>0</v>
      </c>
      <c r="AW26" s="157">
        <v>0</v>
      </c>
      <c r="AX26" s="157">
        <v>0</v>
      </c>
      <c r="AY26" s="157">
        <v>0</v>
      </c>
      <c r="AZ26" s="157">
        <v>0</v>
      </c>
      <c r="BA26" s="157">
        <v>0</v>
      </c>
      <c r="BB26" s="157">
        <v>0</v>
      </c>
      <c r="BC26" s="157">
        <v>5808053.1664181994</v>
      </c>
      <c r="BD26" s="157">
        <v>172.68</v>
      </c>
    </row>
    <row r="27" spans="1:56" s="156" customFormat="1" ht="15">
      <c r="A27" s="178">
        <v>12</v>
      </c>
      <c r="B27" s="175" t="s">
        <v>61</v>
      </c>
      <c r="C27" s="157">
        <v>92799.57</v>
      </c>
      <c r="D27" s="157">
        <v>0</v>
      </c>
      <c r="E27" s="157">
        <v>5869</v>
      </c>
      <c r="F27" s="157">
        <v>0</v>
      </c>
      <c r="G27" s="157">
        <v>74060.256449599998</v>
      </c>
      <c r="H27" s="157">
        <v>0</v>
      </c>
      <c r="I27" s="157">
        <v>23533.37</v>
      </c>
      <c r="J27" s="157">
        <v>0</v>
      </c>
      <c r="K27" s="157">
        <v>1002061.45</v>
      </c>
      <c r="L27" s="157">
        <v>0</v>
      </c>
      <c r="M27" s="157">
        <v>0</v>
      </c>
      <c r="N27" s="157">
        <v>0</v>
      </c>
      <c r="O27" s="157">
        <v>0</v>
      </c>
      <c r="P27" s="157">
        <v>0</v>
      </c>
      <c r="Q27" s="157">
        <v>5698.1399999999994</v>
      </c>
      <c r="R27" s="157">
        <v>0</v>
      </c>
      <c r="S27" s="157">
        <v>0</v>
      </c>
      <c r="T27" s="157">
        <v>0</v>
      </c>
      <c r="U27" s="157">
        <v>0</v>
      </c>
      <c r="V27" s="157">
        <v>0</v>
      </c>
      <c r="W27" s="157">
        <v>5289.69</v>
      </c>
      <c r="X27" s="157">
        <v>0</v>
      </c>
      <c r="Y27" s="157">
        <v>0</v>
      </c>
      <c r="Z27" s="157">
        <v>0</v>
      </c>
      <c r="AA27" s="157">
        <v>0</v>
      </c>
      <c r="AB27" s="157">
        <v>0</v>
      </c>
      <c r="AC27" s="157">
        <v>0</v>
      </c>
      <c r="AD27" s="157">
        <v>0</v>
      </c>
      <c r="AE27" s="157">
        <v>0</v>
      </c>
      <c r="AF27" s="157">
        <v>0</v>
      </c>
      <c r="AG27" s="157">
        <v>0</v>
      </c>
      <c r="AH27" s="157">
        <v>0</v>
      </c>
      <c r="AI27" s="157">
        <v>0</v>
      </c>
      <c r="AJ27" s="157">
        <v>0</v>
      </c>
      <c r="AK27" s="157">
        <v>0</v>
      </c>
      <c r="AL27" s="157">
        <v>0</v>
      </c>
      <c r="AM27" s="157">
        <v>0</v>
      </c>
      <c r="AN27" s="157">
        <v>0</v>
      </c>
      <c r="AO27" s="157">
        <v>0</v>
      </c>
      <c r="AP27" s="157">
        <v>0</v>
      </c>
      <c r="AQ27" s="157">
        <v>0</v>
      </c>
      <c r="AR27" s="157">
        <v>0</v>
      </c>
      <c r="AS27" s="157">
        <v>0</v>
      </c>
      <c r="AT27" s="157">
        <v>0</v>
      </c>
      <c r="AU27" s="157">
        <v>0</v>
      </c>
      <c r="AV27" s="157">
        <v>0</v>
      </c>
      <c r="AW27" s="157">
        <v>0</v>
      </c>
      <c r="AX27" s="157">
        <v>0</v>
      </c>
      <c r="AY27" s="157">
        <v>0</v>
      </c>
      <c r="AZ27" s="157">
        <v>0</v>
      </c>
      <c r="BA27" s="157">
        <v>0</v>
      </c>
      <c r="BB27" s="157">
        <v>0</v>
      </c>
      <c r="BC27" s="157">
        <v>1209311.4764495997</v>
      </c>
      <c r="BD27" s="157">
        <v>0</v>
      </c>
    </row>
    <row r="28" spans="1:56" s="156" customFormat="1" ht="16.5" customHeight="1">
      <c r="A28" s="178">
        <v>13</v>
      </c>
      <c r="B28" s="175" t="s">
        <v>62</v>
      </c>
      <c r="C28" s="157">
        <v>11213384.480000101</v>
      </c>
      <c r="D28" s="157">
        <v>33987.5</v>
      </c>
      <c r="E28" s="157">
        <v>2026891</v>
      </c>
      <c r="F28" s="157">
        <v>0</v>
      </c>
      <c r="G28" s="157">
        <v>2609336.0129</v>
      </c>
      <c r="H28" s="157">
        <v>56.66</v>
      </c>
      <c r="I28" s="157">
        <v>3377954.0000000005</v>
      </c>
      <c r="J28" s="157">
        <v>0</v>
      </c>
      <c r="K28" s="157">
        <v>5921564.6300000008</v>
      </c>
      <c r="L28" s="157">
        <v>0</v>
      </c>
      <c r="M28" s="157">
        <v>2406134.6100000022</v>
      </c>
      <c r="N28" s="157">
        <v>0</v>
      </c>
      <c r="O28" s="157">
        <v>5464554</v>
      </c>
      <c r="P28" s="157">
        <v>0</v>
      </c>
      <c r="Q28" s="157">
        <v>1016595.2000000015</v>
      </c>
      <c r="R28" s="157">
        <v>0</v>
      </c>
      <c r="S28" s="157">
        <v>2458743.44</v>
      </c>
      <c r="T28" s="157">
        <v>0</v>
      </c>
      <c r="U28" s="157">
        <v>431103.5300000034</v>
      </c>
      <c r="V28" s="157">
        <v>0</v>
      </c>
      <c r="W28" s="157">
        <v>2898462.1600000006</v>
      </c>
      <c r="X28" s="157">
        <v>0</v>
      </c>
      <c r="Y28" s="157">
        <v>391422.21</v>
      </c>
      <c r="Z28" s="157">
        <v>0</v>
      </c>
      <c r="AA28" s="157">
        <v>236014.18000000069</v>
      </c>
      <c r="AB28" s="157">
        <v>0</v>
      </c>
      <c r="AC28" s="157">
        <v>336488.18</v>
      </c>
      <c r="AD28" s="157">
        <v>0</v>
      </c>
      <c r="AE28" s="157">
        <v>0</v>
      </c>
      <c r="AF28" s="157">
        <v>0</v>
      </c>
      <c r="AG28" s="157">
        <v>0</v>
      </c>
      <c r="AH28" s="157">
        <v>0</v>
      </c>
      <c r="AI28" s="157">
        <v>0</v>
      </c>
      <c r="AJ28" s="157">
        <v>0</v>
      </c>
      <c r="AK28" s="157">
        <v>0</v>
      </c>
      <c r="AL28" s="157">
        <v>0</v>
      </c>
      <c r="AM28" s="157">
        <v>68441.41</v>
      </c>
      <c r="AN28" s="157">
        <v>0</v>
      </c>
      <c r="AO28" s="157">
        <v>877586.8899999999</v>
      </c>
      <c r="AP28" s="157">
        <v>0</v>
      </c>
      <c r="AQ28" s="157">
        <v>0</v>
      </c>
      <c r="AR28" s="157">
        <v>0</v>
      </c>
      <c r="AS28" s="157">
        <v>0</v>
      </c>
      <c r="AT28" s="157">
        <v>0</v>
      </c>
      <c r="AU28" s="157">
        <v>0</v>
      </c>
      <c r="AV28" s="157">
        <v>0</v>
      </c>
      <c r="AW28" s="157">
        <v>0</v>
      </c>
      <c r="AX28" s="157">
        <v>0</v>
      </c>
      <c r="AY28" s="157">
        <v>39846.68</v>
      </c>
      <c r="AZ28" s="157">
        <v>0</v>
      </c>
      <c r="BA28" s="157">
        <v>0</v>
      </c>
      <c r="BB28" s="157">
        <v>0</v>
      </c>
      <c r="BC28" s="157">
        <v>41774522.612900116</v>
      </c>
      <c r="BD28" s="157">
        <v>34044.160000000003</v>
      </c>
    </row>
    <row r="29" spans="1:56" s="156" customFormat="1" ht="16.5" customHeight="1">
      <c r="A29" s="178">
        <v>14</v>
      </c>
      <c r="B29" s="175" t="s">
        <v>63</v>
      </c>
      <c r="C29" s="157">
        <v>0</v>
      </c>
      <c r="D29" s="157">
        <v>0</v>
      </c>
      <c r="E29" s="157">
        <v>0</v>
      </c>
      <c r="F29" s="157">
        <v>0</v>
      </c>
      <c r="G29" s="157">
        <v>443205.25758749997</v>
      </c>
      <c r="H29" s="157">
        <v>0</v>
      </c>
      <c r="I29" s="157">
        <v>0</v>
      </c>
      <c r="J29" s="157">
        <v>0</v>
      </c>
      <c r="K29" s="157">
        <v>0</v>
      </c>
      <c r="L29" s="157">
        <v>0</v>
      </c>
      <c r="M29" s="157">
        <v>0</v>
      </c>
      <c r="N29" s="157">
        <v>0</v>
      </c>
      <c r="O29" s="157">
        <v>230282</v>
      </c>
      <c r="P29" s="157">
        <v>0</v>
      </c>
      <c r="Q29" s="157">
        <v>0</v>
      </c>
      <c r="R29" s="157">
        <v>0</v>
      </c>
      <c r="S29" s="157">
        <v>0</v>
      </c>
      <c r="T29" s="157">
        <v>0</v>
      </c>
      <c r="U29" s="157">
        <v>0</v>
      </c>
      <c r="V29" s="157">
        <v>0</v>
      </c>
      <c r="W29" s="157">
        <v>0</v>
      </c>
      <c r="X29" s="157">
        <v>0</v>
      </c>
      <c r="Y29" s="157">
        <v>0</v>
      </c>
      <c r="Z29" s="157">
        <v>0</v>
      </c>
      <c r="AA29" s="157">
        <v>4453.84</v>
      </c>
      <c r="AB29" s="157">
        <v>0</v>
      </c>
      <c r="AC29" s="157">
        <v>0</v>
      </c>
      <c r="AD29" s="157">
        <v>0</v>
      </c>
      <c r="AE29" s="157">
        <v>0</v>
      </c>
      <c r="AF29" s="157">
        <v>0</v>
      </c>
      <c r="AG29" s="157">
        <v>0</v>
      </c>
      <c r="AH29" s="157">
        <v>0</v>
      </c>
      <c r="AI29" s="157">
        <v>5239700</v>
      </c>
      <c r="AJ29" s="157">
        <v>0</v>
      </c>
      <c r="AK29" s="157">
        <v>0</v>
      </c>
      <c r="AL29" s="157">
        <v>0</v>
      </c>
      <c r="AM29" s="157">
        <v>0</v>
      </c>
      <c r="AN29" s="157">
        <v>0</v>
      </c>
      <c r="AO29" s="157">
        <v>0</v>
      </c>
      <c r="AP29" s="157">
        <v>0</v>
      </c>
      <c r="AQ29" s="157">
        <v>0</v>
      </c>
      <c r="AR29" s="157">
        <v>0</v>
      </c>
      <c r="AS29" s="157">
        <v>0</v>
      </c>
      <c r="AT29" s="157">
        <v>0</v>
      </c>
      <c r="AU29" s="157">
        <v>0</v>
      </c>
      <c r="AV29" s="157">
        <v>0</v>
      </c>
      <c r="AW29" s="157">
        <v>0</v>
      </c>
      <c r="AX29" s="157">
        <v>0</v>
      </c>
      <c r="AY29" s="157">
        <v>0</v>
      </c>
      <c r="AZ29" s="157">
        <v>0</v>
      </c>
      <c r="BA29" s="157">
        <v>0</v>
      </c>
      <c r="BB29" s="157">
        <v>0</v>
      </c>
      <c r="BC29" s="157">
        <v>5917641.0975874998</v>
      </c>
      <c r="BD29" s="157">
        <v>0</v>
      </c>
    </row>
    <row r="30" spans="1:56" s="156" customFormat="1" ht="16.5" customHeight="1">
      <c r="A30" s="178">
        <v>15</v>
      </c>
      <c r="B30" s="175" t="s">
        <v>64</v>
      </c>
      <c r="C30" s="157">
        <v>0</v>
      </c>
      <c r="D30" s="157">
        <v>0</v>
      </c>
      <c r="E30" s="157">
        <v>0</v>
      </c>
      <c r="F30" s="157">
        <v>0</v>
      </c>
      <c r="G30" s="157">
        <v>3518.9748</v>
      </c>
      <c r="H30" s="157">
        <v>0</v>
      </c>
      <c r="I30" s="157">
        <v>0</v>
      </c>
      <c r="J30" s="157">
        <v>0</v>
      </c>
      <c r="K30" s="157">
        <v>2463713.0500000003</v>
      </c>
      <c r="L30" s="157">
        <v>0</v>
      </c>
      <c r="M30" s="157">
        <v>0</v>
      </c>
      <c r="N30" s="157">
        <v>0</v>
      </c>
      <c r="O30" s="157">
        <v>11219018</v>
      </c>
      <c r="P30" s="157">
        <v>0</v>
      </c>
      <c r="Q30" s="157">
        <v>0</v>
      </c>
      <c r="R30" s="157">
        <v>0</v>
      </c>
      <c r="S30" s="157">
        <v>1910045.6099999999</v>
      </c>
      <c r="T30" s="157">
        <v>0</v>
      </c>
      <c r="U30" s="157">
        <v>206673.21000000011</v>
      </c>
      <c r="V30" s="157">
        <v>0</v>
      </c>
      <c r="W30" s="157">
        <v>0</v>
      </c>
      <c r="X30" s="157">
        <v>0</v>
      </c>
      <c r="Y30" s="157">
        <v>0</v>
      </c>
      <c r="Z30" s="157">
        <v>0</v>
      </c>
      <c r="AA30" s="157">
        <v>116706.99000000002</v>
      </c>
      <c r="AB30" s="157">
        <v>0</v>
      </c>
      <c r="AC30" s="157">
        <v>0</v>
      </c>
      <c r="AD30" s="157">
        <v>0</v>
      </c>
      <c r="AE30" s="157">
        <v>0</v>
      </c>
      <c r="AF30" s="157">
        <v>0</v>
      </c>
      <c r="AG30" s="157">
        <v>0</v>
      </c>
      <c r="AH30" s="157">
        <v>0</v>
      </c>
      <c r="AI30" s="157">
        <v>0</v>
      </c>
      <c r="AJ30" s="157">
        <v>0</v>
      </c>
      <c r="AK30" s="157">
        <v>0</v>
      </c>
      <c r="AL30" s="157">
        <v>0</v>
      </c>
      <c r="AM30" s="157">
        <v>0</v>
      </c>
      <c r="AN30" s="157">
        <v>0</v>
      </c>
      <c r="AO30" s="157">
        <v>6273.52</v>
      </c>
      <c r="AP30" s="157">
        <v>6274</v>
      </c>
      <c r="AQ30" s="157">
        <v>0</v>
      </c>
      <c r="AR30" s="157">
        <v>0</v>
      </c>
      <c r="AS30" s="157">
        <v>0</v>
      </c>
      <c r="AT30" s="157">
        <v>0</v>
      </c>
      <c r="AU30" s="157">
        <v>0</v>
      </c>
      <c r="AV30" s="157">
        <v>0</v>
      </c>
      <c r="AW30" s="157">
        <v>0</v>
      </c>
      <c r="AX30" s="157">
        <v>0</v>
      </c>
      <c r="AY30" s="157">
        <v>0</v>
      </c>
      <c r="AZ30" s="157">
        <v>0</v>
      </c>
      <c r="BA30" s="157">
        <v>0</v>
      </c>
      <c r="BB30" s="157">
        <v>0</v>
      </c>
      <c r="BC30" s="157">
        <v>15925949.354800001</v>
      </c>
      <c r="BD30" s="157">
        <v>6274</v>
      </c>
    </row>
    <row r="31" spans="1:56" s="156" customFormat="1" ht="16.5" customHeight="1">
      <c r="A31" s="178">
        <v>16</v>
      </c>
      <c r="B31" s="175" t="s">
        <v>65</v>
      </c>
      <c r="C31" s="157">
        <v>87164.94</v>
      </c>
      <c r="D31" s="157">
        <v>0</v>
      </c>
      <c r="E31" s="157">
        <v>216598</v>
      </c>
      <c r="F31" s="157">
        <v>0</v>
      </c>
      <c r="G31" s="157">
        <v>4551852.2885384001</v>
      </c>
      <c r="H31" s="157">
        <v>0</v>
      </c>
      <c r="I31" s="157">
        <v>693347.56</v>
      </c>
      <c r="J31" s="157">
        <v>0</v>
      </c>
      <c r="K31" s="157">
        <v>2161426.0199999996</v>
      </c>
      <c r="L31" s="157">
        <v>2444.79</v>
      </c>
      <c r="M31" s="157">
        <v>459383.3499999998</v>
      </c>
      <c r="N31" s="157">
        <v>0</v>
      </c>
      <c r="O31" s="157">
        <v>65135</v>
      </c>
      <c r="P31" s="157">
        <v>0</v>
      </c>
      <c r="Q31" s="157">
        <v>27414.739999999998</v>
      </c>
      <c r="R31" s="157">
        <v>0</v>
      </c>
      <c r="S31" s="157">
        <v>2246099.4199999995</v>
      </c>
      <c r="T31" s="157">
        <v>0</v>
      </c>
      <c r="U31" s="157">
        <v>0</v>
      </c>
      <c r="V31" s="157">
        <v>0</v>
      </c>
      <c r="W31" s="157">
        <v>4119725.31</v>
      </c>
      <c r="X31" s="157">
        <v>0</v>
      </c>
      <c r="Y31" s="157">
        <v>6224.23</v>
      </c>
      <c r="Z31" s="157">
        <v>0</v>
      </c>
      <c r="AA31" s="157">
        <v>28346.160000000003</v>
      </c>
      <c r="AB31" s="157">
        <v>0</v>
      </c>
      <c r="AC31" s="157">
        <v>1416621.08</v>
      </c>
      <c r="AD31" s="157">
        <v>0</v>
      </c>
      <c r="AE31" s="157">
        <v>0</v>
      </c>
      <c r="AF31" s="157">
        <v>0</v>
      </c>
      <c r="AG31" s="157">
        <v>23482.289999999994</v>
      </c>
      <c r="AH31" s="157">
        <v>0</v>
      </c>
      <c r="AI31" s="157">
        <v>0</v>
      </c>
      <c r="AJ31" s="157">
        <v>0</v>
      </c>
      <c r="AK31" s="157">
        <v>0</v>
      </c>
      <c r="AL31" s="157">
        <v>0</v>
      </c>
      <c r="AM31" s="157">
        <v>1589514.08</v>
      </c>
      <c r="AN31" s="157">
        <v>0</v>
      </c>
      <c r="AO31" s="157">
        <v>0</v>
      </c>
      <c r="AP31" s="157">
        <v>0</v>
      </c>
      <c r="AQ31" s="157">
        <v>0</v>
      </c>
      <c r="AR31" s="157">
        <v>0</v>
      </c>
      <c r="AS31" s="157">
        <v>0</v>
      </c>
      <c r="AT31" s="157">
        <v>0</v>
      </c>
      <c r="AU31" s="157">
        <v>0</v>
      </c>
      <c r="AV31" s="157">
        <v>0</v>
      </c>
      <c r="AW31" s="157">
        <v>4986</v>
      </c>
      <c r="AX31" s="157">
        <v>0</v>
      </c>
      <c r="AY31" s="157">
        <v>0</v>
      </c>
      <c r="AZ31" s="157">
        <v>0</v>
      </c>
      <c r="BA31" s="157">
        <v>0</v>
      </c>
      <c r="BB31" s="157">
        <v>0</v>
      </c>
      <c r="BC31" s="157">
        <v>17697320.4685384</v>
      </c>
      <c r="BD31" s="157">
        <v>2444.79</v>
      </c>
    </row>
    <row r="32" spans="1:56" s="156" customFormat="1" ht="16.5" customHeight="1">
      <c r="A32" s="178">
        <v>17</v>
      </c>
      <c r="B32" s="175" t="s">
        <v>66</v>
      </c>
      <c r="C32" s="157">
        <v>0</v>
      </c>
      <c r="D32" s="157">
        <v>0</v>
      </c>
      <c r="E32" s="157">
        <v>0</v>
      </c>
      <c r="F32" s="157">
        <v>0</v>
      </c>
      <c r="G32" s="157">
        <v>0</v>
      </c>
      <c r="H32" s="157">
        <v>0</v>
      </c>
      <c r="I32" s="157">
        <v>0</v>
      </c>
      <c r="J32" s="157">
        <v>0</v>
      </c>
      <c r="K32" s="157">
        <v>3164.81</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57">
        <v>0</v>
      </c>
      <c r="AE32" s="157">
        <v>0</v>
      </c>
      <c r="AF32" s="157">
        <v>0</v>
      </c>
      <c r="AG32" s="157">
        <v>0</v>
      </c>
      <c r="AH32" s="157">
        <v>0</v>
      </c>
      <c r="AI32" s="157">
        <v>0</v>
      </c>
      <c r="AJ32" s="157">
        <v>0</v>
      </c>
      <c r="AK32" s="157">
        <v>0</v>
      </c>
      <c r="AL32" s="157">
        <v>0</v>
      </c>
      <c r="AM32" s="157">
        <v>0</v>
      </c>
      <c r="AN32" s="157">
        <v>0</v>
      </c>
      <c r="AO32" s="157">
        <v>0</v>
      </c>
      <c r="AP32" s="157">
        <v>0</v>
      </c>
      <c r="AQ32" s="157">
        <v>0</v>
      </c>
      <c r="AR32" s="157">
        <v>0</v>
      </c>
      <c r="AS32" s="157">
        <v>0</v>
      </c>
      <c r="AT32" s="157">
        <v>0</v>
      </c>
      <c r="AU32" s="157">
        <v>0</v>
      </c>
      <c r="AV32" s="157">
        <v>0</v>
      </c>
      <c r="AW32" s="157">
        <v>0</v>
      </c>
      <c r="AX32" s="157">
        <v>0</v>
      </c>
      <c r="AY32" s="157">
        <v>0</v>
      </c>
      <c r="AZ32" s="157">
        <v>0</v>
      </c>
      <c r="BA32" s="157">
        <v>0</v>
      </c>
      <c r="BB32" s="157">
        <v>0</v>
      </c>
      <c r="BC32" s="157">
        <v>3164.81</v>
      </c>
      <c r="BD32" s="157">
        <v>0</v>
      </c>
    </row>
    <row r="33" spans="1:61" s="156" customFormat="1" ht="16.5" customHeight="1">
      <c r="A33" s="178">
        <v>18</v>
      </c>
      <c r="B33" s="175" t="s">
        <v>67</v>
      </c>
      <c r="C33" s="157">
        <v>1584626.79</v>
      </c>
      <c r="D33" s="157">
        <v>0</v>
      </c>
      <c r="E33" s="157">
        <v>958966</v>
      </c>
      <c r="F33" s="157">
        <v>0</v>
      </c>
      <c r="G33" s="157">
        <v>4388157.5897029396</v>
      </c>
      <c r="H33" s="157">
        <v>0</v>
      </c>
      <c r="I33" s="157">
        <v>2975649.23</v>
      </c>
      <c r="J33" s="157">
        <v>0</v>
      </c>
      <c r="K33" s="157">
        <v>2942737.0900000003</v>
      </c>
      <c r="L33" s="157">
        <v>0</v>
      </c>
      <c r="M33" s="157">
        <v>3144274.2099999581</v>
      </c>
      <c r="N33" s="157">
        <v>0</v>
      </c>
      <c r="O33" s="157">
        <v>2715798</v>
      </c>
      <c r="P33" s="157">
        <v>30.23</v>
      </c>
      <c r="Q33" s="157">
        <v>712823.45999997389</v>
      </c>
      <c r="R33" s="157">
        <v>0</v>
      </c>
      <c r="S33" s="157">
        <v>323107.49999999994</v>
      </c>
      <c r="T33" s="157">
        <v>0</v>
      </c>
      <c r="U33" s="157">
        <v>4724.8399999999992</v>
      </c>
      <c r="V33" s="157">
        <v>0</v>
      </c>
      <c r="W33" s="157">
        <v>64108.79</v>
      </c>
      <c r="X33" s="157">
        <v>0</v>
      </c>
      <c r="Y33" s="157">
        <v>0</v>
      </c>
      <c r="Z33" s="157">
        <v>0</v>
      </c>
      <c r="AA33" s="157">
        <v>108856.91000000041</v>
      </c>
      <c r="AB33" s="157">
        <v>0</v>
      </c>
      <c r="AC33" s="157">
        <v>641604.16</v>
      </c>
      <c r="AD33" s="157">
        <v>0</v>
      </c>
      <c r="AE33" s="157">
        <v>0</v>
      </c>
      <c r="AF33" s="157">
        <v>0</v>
      </c>
      <c r="AG33" s="157">
        <v>517941.98999998876</v>
      </c>
      <c r="AH33" s="157">
        <v>0</v>
      </c>
      <c r="AI33" s="157">
        <v>0</v>
      </c>
      <c r="AJ33" s="157">
        <v>0</v>
      </c>
      <c r="AK33" s="157">
        <v>0</v>
      </c>
      <c r="AL33" s="157">
        <v>0</v>
      </c>
      <c r="AM33" s="157">
        <v>0</v>
      </c>
      <c r="AN33" s="157">
        <v>0</v>
      </c>
      <c r="AO33" s="157">
        <v>0</v>
      </c>
      <c r="AP33" s="157">
        <v>0</v>
      </c>
      <c r="AQ33" s="157">
        <v>0</v>
      </c>
      <c r="AR33" s="157">
        <v>0</v>
      </c>
      <c r="AS33" s="157">
        <v>0</v>
      </c>
      <c r="AT33" s="157">
        <v>0</v>
      </c>
      <c r="AU33" s="157">
        <v>0</v>
      </c>
      <c r="AV33" s="157">
        <v>0</v>
      </c>
      <c r="AW33" s="157">
        <v>8.61</v>
      </c>
      <c r="AX33" s="157">
        <v>0</v>
      </c>
      <c r="AY33" s="157">
        <v>0</v>
      </c>
      <c r="AZ33" s="157">
        <v>0</v>
      </c>
      <c r="BA33" s="157">
        <v>0</v>
      </c>
      <c r="BB33" s="157">
        <v>0</v>
      </c>
      <c r="BC33" s="157">
        <v>21083385.169702858</v>
      </c>
      <c r="BD33" s="157">
        <v>30.23</v>
      </c>
    </row>
    <row r="34" spans="1:61" s="150" customFormat="1" ht="29.25" customHeight="1">
      <c r="A34" s="355" t="s">
        <v>304</v>
      </c>
      <c r="B34" s="356"/>
      <c r="C34" s="157">
        <v>206000195.17000008</v>
      </c>
      <c r="D34" s="157">
        <v>10127708.02</v>
      </c>
      <c r="E34" s="157">
        <v>204680492</v>
      </c>
      <c r="F34" s="157">
        <v>0</v>
      </c>
      <c r="G34" s="157">
        <v>194797264.09615168</v>
      </c>
      <c r="H34" s="157">
        <v>81932.83</v>
      </c>
      <c r="I34" s="157">
        <v>188646089.82000002</v>
      </c>
      <c r="J34" s="157">
        <v>206868.97692367999</v>
      </c>
      <c r="K34" s="157">
        <v>171962403.19999999</v>
      </c>
      <c r="L34" s="157">
        <v>8588336.7999999989</v>
      </c>
      <c r="M34" s="157">
        <v>150880754.32999623</v>
      </c>
      <c r="N34" s="157">
        <v>10492384.83</v>
      </c>
      <c r="O34" s="157">
        <v>143945101</v>
      </c>
      <c r="P34" s="157">
        <v>3414638.1346369004</v>
      </c>
      <c r="Q34" s="157">
        <v>115661079.85211256</v>
      </c>
      <c r="R34" s="157">
        <v>0</v>
      </c>
      <c r="S34" s="157">
        <v>103806613.44000001</v>
      </c>
      <c r="T34" s="157">
        <v>0</v>
      </c>
      <c r="U34" s="157">
        <v>61751786.171830915</v>
      </c>
      <c r="V34" s="157">
        <v>0</v>
      </c>
      <c r="W34" s="157">
        <v>58399272.580000006</v>
      </c>
      <c r="X34" s="157">
        <v>80350.80061096001</v>
      </c>
      <c r="Y34" s="157">
        <v>45697040.590000004</v>
      </c>
      <c r="Z34" s="157">
        <v>0</v>
      </c>
      <c r="AA34" s="157">
        <v>20603987.159999952</v>
      </c>
      <c r="AB34" s="157">
        <v>0</v>
      </c>
      <c r="AC34" s="157">
        <v>18549001.999999996</v>
      </c>
      <c r="AD34" s="157">
        <v>0</v>
      </c>
      <c r="AE34" s="157">
        <v>15034822.43</v>
      </c>
      <c r="AF34" s="157">
        <v>0</v>
      </c>
      <c r="AG34" s="157">
        <v>14511930.290000958</v>
      </c>
      <c r="AH34" s="157">
        <v>0</v>
      </c>
      <c r="AI34" s="157">
        <v>5239700</v>
      </c>
      <c r="AJ34" s="157">
        <v>0</v>
      </c>
      <c r="AK34" s="157">
        <v>4456892.2045928929</v>
      </c>
      <c r="AL34" s="157">
        <v>0</v>
      </c>
      <c r="AM34" s="157">
        <v>4204198.0199999996</v>
      </c>
      <c r="AN34" s="157">
        <v>0</v>
      </c>
      <c r="AO34" s="157">
        <v>11981918.060000001</v>
      </c>
      <c r="AP34" s="157">
        <v>9399431</v>
      </c>
      <c r="AQ34" s="157">
        <v>2189712.16</v>
      </c>
      <c r="AR34" s="157">
        <v>0</v>
      </c>
      <c r="AS34" s="157">
        <v>1793652</v>
      </c>
      <c r="AT34" s="157">
        <v>0</v>
      </c>
      <c r="AU34" s="157">
        <v>1702362.75</v>
      </c>
      <c r="AV34" s="157">
        <v>0</v>
      </c>
      <c r="AW34" s="157">
        <v>1331186.8800000001</v>
      </c>
      <c r="AX34" s="157">
        <v>0</v>
      </c>
      <c r="AY34" s="157">
        <v>930197.43000000017</v>
      </c>
      <c r="AZ34" s="157">
        <v>0</v>
      </c>
      <c r="BA34" s="157">
        <v>20564</v>
      </c>
      <c r="BB34" s="157">
        <v>0</v>
      </c>
      <c r="BC34" s="157">
        <v>1748778217.6346853</v>
      </c>
      <c r="BD34" s="157">
        <v>42391651.392171539</v>
      </c>
    </row>
    <row r="35" spans="1:61" s="153" customFormat="1" ht="29.25" customHeight="1">
      <c r="A35" s="359" t="s">
        <v>68</v>
      </c>
      <c r="B35" s="360"/>
      <c r="C35" s="346">
        <v>0.11779663830021064</v>
      </c>
      <c r="D35" s="347"/>
      <c r="E35" s="346">
        <v>0.11704199534051903</v>
      </c>
      <c r="F35" s="347"/>
      <c r="G35" s="346">
        <v>0.11139049087632465</v>
      </c>
      <c r="H35" s="347"/>
      <c r="I35" s="346">
        <v>0.1078730784256644</v>
      </c>
      <c r="J35" s="347"/>
      <c r="K35" s="346">
        <v>9.8332882618236292E-2</v>
      </c>
      <c r="L35" s="347"/>
      <c r="M35" s="346">
        <v>8.6277809735113467E-2</v>
      </c>
      <c r="N35" s="347"/>
      <c r="O35" s="346">
        <v>8.231181035334105E-2</v>
      </c>
      <c r="P35" s="347"/>
      <c r="Q35" s="346">
        <v>6.6138220779390924E-2</v>
      </c>
      <c r="R35" s="347"/>
      <c r="S35" s="346">
        <v>5.935950733673017E-2</v>
      </c>
      <c r="T35" s="347"/>
      <c r="U35" s="346">
        <v>3.5311388001706391E-2</v>
      </c>
      <c r="V35" s="347"/>
      <c r="W35" s="346">
        <v>3.3394327531702732E-2</v>
      </c>
      <c r="X35" s="347"/>
      <c r="Y35" s="346">
        <v>2.6130838164148486E-2</v>
      </c>
      <c r="Z35" s="347"/>
      <c r="AA35" s="346">
        <v>1.1781932638586916E-2</v>
      </c>
      <c r="AB35" s="347"/>
      <c r="AC35" s="346">
        <v>1.0606834996543186E-2</v>
      </c>
      <c r="AD35" s="347"/>
      <c r="AE35" s="346">
        <v>8.5973294259894147E-3</v>
      </c>
      <c r="AF35" s="347"/>
      <c r="AG35" s="346">
        <v>8.2983251641989848E-3</v>
      </c>
      <c r="AH35" s="347"/>
      <c r="AI35" s="346">
        <v>2.9962061210294412E-3</v>
      </c>
      <c r="AJ35" s="347"/>
      <c r="AK35" s="346">
        <v>2.5485748619519487E-3</v>
      </c>
      <c r="AL35" s="347"/>
      <c r="AM35" s="346">
        <v>2.4040773024302641E-3</v>
      </c>
      <c r="AN35" s="347"/>
      <c r="AO35" s="346">
        <v>6.8515938380146208E-3</v>
      </c>
      <c r="AP35" s="347"/>
      <c r="AQ35" s="346">
        <v>1.2521382859867166E-3</v>
      </c>
      <c r="AR35" s="347"/>
      <c r="AS35" s="346">
        <v>1.0256600762251081E-3</v>
      </c>
      <c r="AT35" s="347"/>
      <c r="AU35" s="346">
        <v>9.7345834527978931E-4</v>
      </c>
      <c r="AV35" s="347"/>
      <c r="AW35" s="346">
        <v>7.6120966431094989E-4</v>
      </c>
      <c r="AX35" s="347"/>
      <c r="AY35" s="346">
        <v>5.3191274949555421E-4</v>
      </c>
      <c r="AZ35" s="347"/>
      <c r="BA35" s="346">
        <v>1.1759066868875971E-5</v>
      </c>
      <c r="BB35" s="347"/>
      <c r="BC35" s="346">
        <v>1</v>
      </c>
      <c r="BD35" s="347"/>
    </row>
    <row r="36" spans="1:61" s="153" customFormat="1" ht="29.25" customHeight="1">
      <c r="A36" s="359" t="s">
        <v>316</v>
      </c>
      <c r="B36" s="360"/>
      <c r="C36" s="351">
        <v>195872487.15000007</v>
      </c>
      <c r="D36" s="352"/>
      <c r="E36" s="351">
        <v>204680492</v>
      </c>
      <c r="F36" s="352"/>
      <c r="G36" s="351">
        <v>194715331.26615167</v>
      </c>
      <c r="H36" s="352"/>
      <c r="I36" s="351">
        <v>188439220.84307635</v>
      </c>
      <c r="J36" s="352"/>
      <c r="K36" s="351">
        <v>163374066.39999998</v>
      </c>
      <c r="L36" s="352"/>
      <c r="M36" s="351">
        <v>140388369.49999622</v>
      </c>
      <c r="N36" s="352"/>
      <c r="O36" s="351">
        <v>140530462.86536309</v>
      </c>
      <c r="P36" s="352"/>
      <c r="Q36" s="351">
        <v>115661079.85211256</v>
      </c>
      <c r="R36" s="352"/>
      <c r="S36" s="351">
        <v>103806613.44000001</v>
      </c>
      <c r="T36" s="352"/>
      <c r="U36" s="351">
        <v>61751786.171830915</v>
      </c>
      <c r="V36" s="352"/>
      <c r="W36" s="351">
        <v>58318921.779389046</v>
      </c>
      <c r="X36" s="352"/>
      <c r="Y36" s="351">
        <v>45697040.590000004</v>
      </c>
      <c r="Z36" s="352"/>
      <c r="AA36" s="351">
        <v>20603987.159999952</v>
      </c>
      <c r="AB36" s="352"/>
      <c r="AC36" s="351">
        <v>18549001.999999996</v>
      </c>
      <c r="AD36" s="352"/>
      <c r="AE36" s="351">
        <v>15034822.43</v>
      </c>
      <c r="AF36" s="352"/>
      <c r="AG36" s="351">
        <v>14511930.290000958</v>
      </c>
      <c r="AH36" s="352"/>
      <c r="AI36" s="351">
        <v>5239700</v>
      </c>
      <c r="AJ36" s="352"/>
      <c r="AK36" s="351">
        <v>4456892.2045928929</v>
      </c>
      <c r="AL36" s="352"/>
      <c r="AM36" s="351">
        <v>4204198.0199999996</v>
      </c>
      <c r="AN36" s="352"/>
      <c r="AO36" s="351">
        <v>2582487.0600000005</v>
      </c>
      <c r="AP36" s="352"/>
      <c r="AQ36" s="351">
        <v>2189712.16</v>
      </c>
      <c r="AR36" s="352"/>
      <c r="AS36" s="351">
        <v>1793652</v>
      </c>
      <c r="AT36" s="352"/>
      <c r="AU36" s="351">
        <v>1702362.75</v>
      </c>
      <c r="AV36" s="352"/>
      <c r="AW36" s="351">
        <v>1331186.8800000001</v>
      </c>
      <c r="AX36" s="352"/>
      <c r="AY36" s="351">
        <v>930197.43000000017</v>
      </c>
      <c r="AZ36" s="352"/>
      <c r="BA36" s="351">
        <v>20564</v>
      </c>
      <c r="BB36" s="352"/>
      <c r="BC36" s="351">
        <v>1706386566.2425137</v>
      </c>
      <c r="BD36" s="352"/>
      <c r="BI36" s="188"/>
    </row>
    <row r="37" spans="1:61" s="153" customFormat="1" ht="29.25" customHeight="1">
      <c r="A37" s="359" t="s">
        <v>317</v>
      </c>
      <c r="B37" s="360"/>
      <c r="C37" s="346">
        <v>0.11478787457950629</v>
      </c>
      <c r="D37" s="347"/>
      <c r="E37" s="346">
        <v>0.1199496620807964</v>
      </c>
      <c r="F37" s="347"/>
      <c r="G37" s="346">
        <v>0.114109742257827</v>
      </c>
      <c r="H37" s="347"/>
      <c r="I37" s="346">
        <v>0.11043173016652497</v>
      </c>
      <c r="J37" s="347"/>
      <c r="K37" s="346">
        <v>9.5742705452582108E-2</v>
      </c>
      <c r="L37" s="347"/>
      <c r="M37" s="346">
        <v>8.2272312896328817E-2</v>
      </c>
      <c r="N37" s="347"/>
      <c r="O37" s="346">
        <v>8.2355584394228493E-2</v>
      </c>
      <c r="P37" s="347"/>
      <c r="Q37" s="346">
        <v>6.7781288331869499E-2</v>
      </c>
      <c r="R37" s="347"/>
      <c r="S37" s="346">
        <v>6.0834171748423677E-2</v>
      </c>
      <c r="T37" s="347"/>
      <c r="U37" s="346">
        <v>3.6188626536019432E-2</v>
      </c>
      <c r="V37" s="347"/>
      <c r="W37" s="346">
        <v>3.4176852380998345E-2</v>
      </c>
      <c r="X37" s="347"/>
      <c r="Y37" s="346">
        <v>2.6780004891052034E-2</v>
      </c>
      <c r="Z37" s="347"/>
      <c r="AA37" s="346">
        <v>1.2074630431116328E-2</v>
      </c>
      <c r="AB37" s="347"/>
      <c r="AC37" s="346">
        <v>1.0870339914152717E-2</v>
      </c>
      <c r="AD37" s="347"/>
      <c r="AE37" s="346">
        <v>8.8109123263358097E-3</v>
      </c>
      <c r="AF37" s="347"/>
      <c r="AG37" s="346">
        <v>8.5044799209574324E-3</v>
      </c>
      <c r="AH37" s="347"/>
      <c r="AI37" s="346">
        <v>3.0706406764194646E-3</v>
      </c>
      <c r="AJ37" s="347"/>
      <c r="AK37" s="346">
        <v>2.6118889428478273E-3</v>
      </c>
      <c r="AL37" s="347"/>
      <c r="AM37" s="346">
        <v>2.4638016397759742E-3</v>
      </c>
      <c r="AN37" s="347"/>
      <c r="AO37" s="346">
        <v>1.5134243969622148E-3</v>
      </c>
      <c r="AP37" s="347"/>
      <c r="AQ37" s="346">
        <v>1.2832450766544511E-3</v>
      </c>
      <c r="AR37" s="347"/>
      <c r="AS37" s="346">
        <v>1.0511404833370471E-3</v>
      </c>
      <c r="AT37" s="347"/>
      <c r="AU37" s="346">
        <v>9.976419081572038E-4</v>
      </c>
      <c r="AV37" s="347"/>
      <c r="AW37" s="346">
        <v>7.8012034689847081E-4</v>
      </c>
      <c r="AX37" s="347"/>
      <c r="AY37" s="346">
        <v>5.4512702361945303E-4</v>
      </c>
      <c r="AZ37" s="347"/>
      <c r="BA37" s="346">
        <v>1.2051196608563443E-5</v>
      </c>
      <c r="BB37" s="347"/>
      <c r="BC37" s="357">
        <v>1</v>
      </c>
      <c r="BD37" s="358"/>
    </row>
    <row r="38" spans="1:61" ht="16.5" customHeight="1">
      <c r="B38" s="18"/>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row>
    <row r="39" spans="1:61" ht="15.75">
      <c r="A39" s="140" t="s">
        <v>402</v>
      </c>
      <c r="U39" s="5"/>
      <c r="V39" s="5"/>
      <c r="W39" s="5"/>
      <c r="X39" s="5"/>
    </row>
    <row r="40" spans="1:61" s="12" customFormat="1" ht="15.75">
      <c r="A40" s="2" t="s">
        <v>401</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row>
    <row r="41" spans="1:61" ht="15.75">
      <c r="C41" s="204"/>
      <c r="D41" s="204"/>
      <c r="E41" s="204"/>
      <c r="F41" s="204"/>
      <c r="G41" s="204"/>
      <c r="H41" s="204"/>
      <c r="I41" s="204"/>
      <c r="J41" s="204"/>
      <c r="K41" s="204"/>
      <c r="L41" s="204"/>
    </row>
    <row r="42" spans="1:61" ht="69.75" customHeight="1">
      <c r="C42" s="205" t="s">
        <v>368</v>
      </c>
      <c r="D42" s="205" t="s">
        <v>369</v>
      </c>
      <c r="E42" s="205" t="s">
        <v>43</v>
      </c>
      <c r="F42" s="205" t="s">
        <v>370</v>
      </c>
      <c r="G42" s="205" t="s">
        <v>371</v>
      </c>
      <c r="H42" s="205" t="s">
        <v>46</v>
      </c>
      <c r="I42" s="205" t="s">
        <v>372</v>
      </c>
      <c r="J42" s="205" t="s">
        <v>62</v>
      </c>
      <c r="K42" s="205" t="s">
        <v>373</v>
      </c>
      <c r="L42" s="205" t="s">
        <v>67</v>
      </c>
      <c r="M42" s="36"/>
      <c r="N42" s="36"/>
      <c r="U42" s="37"/>
      <c r="V42" s="37"/>
    </row>
    <row r="43" spans="1:61">
      <c r="B43" s="2"/>
      <c r="C43" s="19">
        <f>(BC5+BC7)/$BC$34</f>
        <v>5.1406228954252224E-2</v>
      </c>
      <c r="D43" s="19">
        <f>(BC8+BC21)/$BC$34</f>
        <v>0.70061852473038433</v>
      </c>
      <c r="E43" s="19">
        <f>BC9/$BC$34</f>
        <v>4.0202307468748732E-3</v>
      </c>
      <c r="F43" s="19">
        <f>(BC10+BC26)/$BC$34</f>
        <v>6.798409341193635E-3</v>
      </c>
      <c r="G43" s="19">
        <f>(BC11+BC27)/$BC$34</f>
        <v>2.9184605642225332E-3</v>
      </c>
      <c r="H43" s="19">
        <f>BC12/$BC$34</f>
        <v>1.2117269934094831E-2</v>
      </c>
      <c r="I43" s="19">
        <f>(BC13+BC18)/BC34</f>
        <v>0.16356457483221032</v>
      </c>
      <c r="J43" s="19">
        <f>BC28/BC34</f>
        <v>2.3887833340812285E-2</v>
      </c>
      <c r="K43" s="19">
        <f>(BC29+BC30+BC32+BC31)/BC34</f>
        <v>2.2612401808395893E-2</v>
      </c>
      <c r="L43" s="19">
        <f>BC33/BC34</f>
        <v>1.2056065747559028E-2</v>
      </c>
      <c r="M43" s="19"/>
      <c r="N43" s="19"/>
      <c r="AF43" s="27"/>
      <c r="AG43" s="21"/>
      <c r="AH43" s="27"/>
      <c r="AI43" s="21"/>
      <c r="AJ43" s="27"/>
      <c r="AK43" s="27"/>
      <c r="AL43" s="27"/>
      <c r="AM43" s="21"/>
      <c r="AN43" s="27"/>
      <c r="AO43" s="1"/>
      <c r="AP43" s="1"/>
      <c r="AQ43" s="1"/>
      <c r="AR43" s="1"/>
      <c r="AS43" s="1"/>
      <c r="AT43" s="1"/>
      <c r="AU43" s="1"/>
      <c r="AV43" s="1"/>
      <c r="AW43" s="1"/>
      <c r="AX43" s="1"/>
      <c r="AY43" s="1"/>
      <c r="AZ43" s="1"/>
    </row>
    <row r="44" spans="1:61">
      <c r="B44" s="2"/>
      <c r="C44" s="2"/>
      <c r="D44" s="2"/>
      <c r="E44" s="2"/>
      <c r="F44" s="2"/>
      <c r="G44" s="2"/>
      <c r="H44" s="2"/>
      <c r="I44" s="2"/>
      <c r="J44" s="2"/>
      <c r="AF44" s="19"/>
      <c r="AH44" s="19"/>
      <c r="AJ44" s="19"/>
      <c r="AK44" s="19"/>
      <c r="AL44" s="19"/>
      <c r="AN44" s="19"/>
    </row>
    <row r="45" spans="1:61">
      <c r="K45" s="5"/>
      <c r="L45" s="5"/>
      <c r="M45" s="5"/>
      <c r="N45" s="5"/>
      <c r="O45" s="5"/>
      <c r="P45" s="5"/>
      <c r="Q45" s="5"/>
      <c r="R45" s="5"/>
      <c r="U45" s="6"/>
      <c r="V45" s="6"/>
      <c r="W45" s="6"/>
      <c r="X45" s="6"/>
      <c r="Y45" s="5"/>
      <c r="Z45" s="5"/>
      <c r="AA45" s="5"/>
      <c r="AB45" s="5"/>
      <c r="AC45" s="5"/>
      <c r="AD45" s="5"/>
      <c r="AE45" s="5"/>
      <c r="AF45" s="5"/>
      <c r="AG45" s="5"/>
      <c r="AH45" s="5"/>
      <c r="AI45" s="5"/>
      <c r="AJ45" s="5"/>
      <c r="AK45" s="5"/>
      <c r="AL45" s="5"/>
      <c r="AM45" s="5"/>
      <c r="AN45" s="5"/>
    </row>
    <row r="70" spans="1:12">
      <c r="A70" s="129"/>
      <c r="B70" s="130"/>
      <c r="C70" s="130"/>
      <c r="D70" s="130"/>
      <c r="E70" s="130"/>
      <c r="F70" s="130"/>
      <c r="G70" s="130"/>
      <c r="H70" s="130"/>
      <c r="I70" s="130"/>
      <c r="J70" s="130"/>
      <c r="K70" s="129"/>
      <c r="L70" s="129"/>
    </row>
    <row r="71" spans="1:12">
      <c r="A71" s="129"/>
      <c r="B71" s="130"/>
      <c r="C71" s="130"/>
      <c r="D71" s="130"/>
      <c r="E71" s="130"/>
      <c r="F71" s="130"/>
      <c r="G71" s="130"/>
      <c r="H71" s="130"/>
      <c r="I71" s="130"/>
      <c r="J71" s="130"/>
      <c r="K71" s="129"/>
      <c r="L71" s="129"/>
    </row>
    <row r="72" spans="1:12">
      <c r="A72" s="129"/>
      <c r="B72" s="130"/>
      <c r="C72" s="130"/>
      <c r="D72" s="130"/>
      <c r="E72" s="130"/>
      <c r="F72" s="130"/>
      <c r="G72" s="130"/>
      <c r="H72" s="130"/>
      <c r="I72" s="130"/>
      <c r="J72" s="130"/>
      <c r="K72" s="129"/>
      <c r="L72" s="129"/>
    </row>
    <row r="73" spans="1:12">
      <c r="A73" s="129"/>
      <c r="B73" s="130"/>
      <c r="C73" s="130"/>
      <c r="D73" s="130"/>
      <c r="E73" s="130"/>
      <c r="F73" s="130"/>
      <c r="G73" s="130"/>
      <c r="H73" s="130"/>
      <c r="I73" s="130"/>
      <c r="J73" s="130"/>
      <c r="K73" s="129"/>
      <c r="L73" s="129"/>
    </row>
    <row r="74" spans="1:12">
      <c r="A74" s="129"/>
      <c r="B74" s="130"/>
      <c r="C74" s="130"/>
      <c r="D74" s="130"/>
      <c r="E74" s="130"/>
      <c r="F74" s="130"/>
      <c r="G74" s="130"/>
      <c r="H74" s="130"/>
      <c r="I74" s="130"/>
      <c r="J74" s="130"/>
      <c r="K74" s="129"/>
      <c r="L74" s="129"/>
    </row>
    <row r="75" spans="1:12">
      <c r="A75" s="129"/>
      <c r="B75" s="130"/>
      <c r="C75" s="130"/>
      <c r="D75" s="130"/>
      <c r="E75" s="130"/>
      <c r="F75" s="130"/>
      <c r="G75" s="130"/>
      <c r="H75" s="130"/>
      <c r="I75" s="130"/>
      <c r="J75" s="130"/>
      <c r="K75" s="129"/>
      <c r="L75" s="129"/>
    </row>
    <row r="76" spans="1:12">
      <c r="A76" s="129"/>
      <c r="B76" s="130"/>
      <c r="C76" s="130"/>
      <c r="D76" s="130"/>
      <c r="E76" s="130"/>
      <c r="F76" s="130"/>
      <c r="G76" s="130"/>
      <c r="H76" s="130"/>
      <c r="I76" s="130"/>
      <c r="J76" s="130"/>
      <c r="K76" s="129"/>
      <c r="L76" s="129"/>
    </row>
    <row r="77" spans="1:12">
      <c r="A77" s="129"/>
      <c r="B77" s="130"/>
      <c r="C77" s="130"/>
      <c r="D77" s="130"/>
      <c r="E77" s="130"/>
      <c r="F77" s="130"/>
      <c r="G77" s="130"/>
      <c r="H77" s="130"/>
      <c r="I77" s="130"/>
      <c r="J77" s="130"/>
      <c r="K77" s="129"/>
      <c r="L77" s="129"/>
    </row>
    <row r="78" spans="1:12">
      <c r="A78" s="129"/>
      <c r="B78" s="130"/>
      <c r="C78" s="130"/>
      <c r="D78" s="130"/>
      <c r="E78" s="130"/>
      <c r="F78" s="130"/>
      <c r="G78" s="130"/>
      <c r="H78" s="130"/>
      <c r="I78" s="130"/>
      <c r="J78" s="130"/>
      <c r="K78" s="129"/>
      <c r="L78" s="129"/>
    </row>
    <row r="79" spans="1:12">
      <c r="A79" s="129"/>
      <c r="B79" s="130"/>
      <c r="C79" s="130"/>
      <c r="D79" s="130"/>
      <c r="E79" s="130"/>
      <c r="F79" s="130"/>
      <c r="G79" s="130"/>
      <c r="H79" s="130"/>
      <c r="I79" s="130"/>
      <c r="J79" s="130"/>
      <c r="K79" s="129"/>
      <c r="L79" s="129"/>
    </row>
    <row r="80" spans="1:12">
      <c r="A80" s="129"/>
      <c r="B80" s="130"/>
      <c r="C80" s="130"/>
      <c r="D80" s="130"/>
      <c r="E80" s="130"/>
      <c r="F80" s="130"/>
      <c r="G80" s="130"/>
      <c r="H80" s="130"/>
      <c r="I80" s="130"/>
      <c r="J80" s="130"/>
      <c r="K80" s="129"/>
      <c r="L80" s="129"/>
    </row>
    <row r="81" spans="1:12">
      <c r="A81" s="129"/>
      <c r="B81" s="130"/>
      <c r="C81" s="130"/>
      <c r="D81" s="130"/>
      <c r="E81" s="130"/>
      <c r="F81" s="130"/>
      <c r="G81" s="130"/>
      <c r="H81" s="130"/>
      <c r="I81" s="130"/>
      <c r="J81" s="130"/>
      <c r="K81" s="129"/>
      <c r="L81" s="129"/>
    </row>
    <row r="82" spans="1:12">
      <c r="A82" s="129"/>
      <c r="B82" s="130"/>
      <c r="C82" s="130"/>
      <c r="D82" s="130"/>
      <c r="E82" s="130"/>
      <c r="F82" s="130"/>
      <c r="G82" s="130"/>
      <c r="H82" s="130"/>
      <c r="I82" s="130"/>
      <c r="J82" s="130"/>
      <c r="K82" s="129"/>
      <c r="L82" s="129"/>
    </row>
    <row r="83" spans="1:12">
      <c r="A83" s="129"/>
      <c r="B83" s="130"/>
      <c r="C83" s="130"/>
      <c r="D83" s="130"/>
      <c r="E83" s="130"/>
      <c r="F83" s="130"/>
      <c r="G83" s="130"/>
      <c r="H83" s="130"/>
      <c r="I83" s="130"/>
      <c r="J83" s="130"/>
      <c r="K83" s="129"/>
      <c r="L83" s="129"/>
    </row>
    <row r="84" spans="1:12">
      <c r="A84" s="129"/>
      <c r="B84" s="130"/>
      <c r="C84" s="130"/>
      <c r="D84" s="130"/>
      <c r="E84" s="130"/>
      <c r="F84" s="130"/>
      <c r="G84" s="130"/>
      <c r="H84" s="130"/>
      <c r="I84" s="130"/>
      <c r="J84" s="130"/>
      <c r="K84" s="129"/>
      <c r="L84" s="129"/>
    </row>
    <row r="85" spans="1:12">
      <c r="A85" s="129"/>
      <c r="B85" s="130"/>
      <c r="C85" s="130"/>
      <c r="D85" s="130"/>
      <c r="E85" s="130"/>
      <c r="F85" s="130"/>
      <c r="G85" s="130"/>
      <c r="H85" s="130"/>
      <c r="I85" s="130"/>
      <c r="J85" s="130"/>
      <c r="K85" s="129"/>
      <c r="L85" s="129"/>
    </row>
    <row r="86" spans="1:12">
      <c r="A86" s="129"/>
      <c r="B86" s="130"/>
      <c r="C86" s="130"/>
      <c r="D86" s="130"/>
      <c r="E86" s="130"/>
      <c r="F86" s="130"/>
      <c r="G86" s="130"/>
      <c r="H86" s="130"/>
      <c r="I86" s="130"/>
      <c r="J86" s="130"/>
      <c r="K86" s="129"/>
      <c r="L86" s="129"/>
    </row>
    <row r="87" spans="1:12">
      <c r="A87" s="129"/>
      <c r="B87" s="130"/>
      <c r="C87" s="130"/>
      <c r="D87" s="130"/>
      <c r="E87" s="130"/>
      <c r="F87" s="130"/>
      <c r="G87" s="130"/>
      <c r="H87" s="130"/>
      <c r="I87" s="130"/>
      <c r="J87" s="130"/>
      <c r="K87" s="129"/>
      <c r="L87" s="129"/>
    </row>
    <row r="88" spans="1:12">
      <c r="A88" s="129"/>
      <c r="B88" s="130"/>
      <c r="C88" s="130"/>
      <c r="D88" s="130"/>
      <c r="E88" s="130"/>
      <c r="F88" s="130"/>
      <c r="G88" s="130"/>
      <c r="H88" s="130"/>
      <c r="I88" s="130"/>
      <c r="J88" s="130"/>
      <c r="K88" s="129"/>
      <c r="L88" s="129"/>
    </row>
    <row r="89" spans="1:12">
      <c r="A89" s="129"/>
      <c r="B89" s="130"/>
      <c r="C89" s="130"/>
      <c r="D89" s="130"/>
      <c r="E89" s="130"/>
      <c r="F89" s="130"/>
      <c r="G89" s="130"/>
      <c r="H89" s="130"/>
      <c r="I89" s="130"/>
      <c r="J89" s="130"/>
      <c r="K89" s="129"/>
      <c r="L89" s="129"/>
    </row>
    <row r="90" spans="1:12">
      <c r="A90" s="129"/>
      <c r="B90" s="130"/>
      <c r="C90" s="130"/>
      <c r="D90" s="130"/>
      <c r="E90" s="130"/>
      <c r="F90" s="130"/>
      <c r="G90" s="130"/>
      <c r="H90" s="130"/>
      <c r="I90" s="130"/>
      <c r="J90" s="130"/>
      <c r="K90" s="129"/>
      <c r="L90" s="129"/>
    </row>
    <row r="91" spans="1:12">
      <c r="A91" s="129"/>
      <c r="B91" s="130"/>
      <c r="C91" s="130"/>
      <c r="D91" s="130"/>
      <c r="E91" s="130"/>
      <c r="F91" s="130"/>
      <c r="G91" s="130"/>
      <c r="H91" s="130"/>
      <c r="I91" s="130"/>
      <c r="J91" s="130"/>
      <c r="K91" s="129"/>
      <c r="L91" s="129"/>
    </row>
    <row r="92" spans="1:12">
      <c r="A92" s="129"/>
      <c r="B92" s="130"/>
      <c r="C92" s="130"/>
      <c r="D92" s="130"/>
      <c r="E92" s="130"/>
      <c r="F92" s="130"/>
      <c r="G92" s="130"/>
      <c r="H92" s="130"/>
      <c r="I92" s="130"/>
      <c r="J92" s="130"/>
      <c r="K92" s="129"/>
      <c r="L92" s="129"/>
    </row>
    <row r="93" spans="1:12">
      <c r="A93" s="129"/>
      <c r="B93" s="130"/>
      <c r="C93" s="130"/>
      <c r="D93" s="130"/>
      <c r="E93" s="130"/>
      <c r="F93" s="130"/>
      <c r="G93" s="130"/>
      <c r="H93" s="130"/>
      <c r="I93" s="130"/>
      <c r="J93" s="130"/>
      <c r="K93" s="129"/>
      <c r="L93" s="129"/>
    </row>
    <row r="94" spans="1:12">
      <c r="A94" s="129"/>
      <c r="B94" s="130"/>
      <c r="C94" s="130"/>
      <c r="D94" s="130"/>
      <c r="E94" s="130"/>
      <c r="F94" s="130"/>
      <c r="G94" s="130"/>
      <c r="H94" s="130"/>
      <c r="I94" s="130"/>
      <c r="J94" s="130"/>
      <c r="K94" s="129"/>
      <c r="L94" s="129"/>
    </row>
    <row r="95" spans="1:12">
      <c r="A95" s="129"/>
      <c r="B95" s="130"/>
      <c r="C95" s="130"/>
      <c r="D95" s="130"/>
      <c r="E95" s="130"/>
      <c r="F95" s="130"/>
      <c r="G95" s="130"/>
      <c r="H95" s="130"/>
      <c r="I95" s="130"/>
      <c r="J95" s="130"/>
      <c r="K95" s="129"/>
      <c r="L95" s="129"/>
    </row>
  </sheetData>
  <mergeCells count="115">
    <mergeCell ref="AM35:AN35"/>
    <mergeCell ref="AO35:AP35"/>
    <mergeCell ref="E37:F37"/>
    <mergeCell ref="C37:D37"/>
    <mergeCell ref="G37:H37"/>
    <mergeCell ref="AE35:AF35"/>
    <mergeCell ref="AI35:AJ35"/>
    <mergeCell ref="C35:D35"/>
    <mergeCell ref="G35:H35"/>
    <mergeCell ref="I35:J35"/>
    <mergeCell ref="K35:L35"/>
    <mergeCell ref="M35:N35"/>
    <mergeCell ref="Q35:R35"/>
    <mergeCell ref="O35:P35"/>
    <mergeCell ref="C36:D36"/>
    <mergeCell ref="I36:J36"/>
    <mergeCell ref="K36:L36"/>
    <mergeCell ref="G36:H36"/>
    <mergeCell ref="W35:X35"/>
    <mergeCell ref="Y35:Z35"/>
    <mergeCell ref="AA35:AB35"/>
    <mergeCell ref="I37:J37"/>
    <mergeCell ref="K37:L37"/>
    <mergeCell ref="U37:V37"/>
    <mergeCell ref="S35:T35"/>
    <mergeCell ref="U35:V35"/>
    <mergeCell ref="W36:X36"/>
    <mergeCell ref="AK3:AL3"/>
    <mergeCell ref="Y36:Z36"/>
    <mergeCell ref="AA36:AB36"/>
    <mergeCell ref="AC36:AD36"/>
    <mergeCell ref="AG36:AH36"/>
    <mergeCell ref="AE36:AF36"/>
    <mergeCell ref="AM3:AN3"/>
    <mergeCell ref="A34:B34"/>
    <mergeCell ref="E36:F36"/>
    <mergeCell ref="E35:F35"/>
    <mergeCell ref="BC37:BD37"/>
    <mergeCell ref="B3:B4"/>
    <mergeCell ref="AS37:AT37"/>
    <mergeCell ref="M36:N36"/>
    <mergeCell ref="Q36:R36"/>
    <mergeCell ref="O36:P36"/>
    <mergeCell ref="S36:T36"/>
    <mergeCell ref="U36:V36"/>
    <mergeCell ref="Q37:R37"/>
    <mergeCell ref="O37:P37"/>
    <mergeCell ref="S37:T37"/>
    <mergeCell ref="AC35:AD35"/>
    <mergeCell ref="AG35:AH35"/>
    <mergeCell ref="AQ35:AR35"/>
    <mergeCell ref="AU35:AV35"/>
    <mergeCell ref="AW35:AX35"/>
    <mergeCell ref="A37:B37"/>
    <mergeCell ref="A36:B36"/>
    <mergeCell ref="A35:B35"/>
    <mergeCell ref="BC35:BD35"/>
    <mergeCell ref="BA35:BB35"/>
    <mergeCell ref="AK35:AL35"/>
    <mergeCell ref="AQ3:AR3"/>
    <mergeCell ref="AI3:AJ3"/>
    <mergeCell ref="A3:A4"/>
    <mergeCell ref="AQ37:AR37"/>
    <mergeCell ref="AU37:AV37"/>
    <mergeCell ref="AW37:AX37"/>
    <mergeCell ref="AY37:AZ37"/>
    <mergeCell ref="BA37:BB37"/>
    <mergeCell ref="AE37:AF37"/>
    <mergeCell ref="AI37:AJ37"/>
    <mergeCell ref="AM37:AN37"/>
    <mergeCell ref="AO37:AP37"/>
    <mergeCell ref="AK37:AL37"/>
    <mergeCell ref="W37:X37"/>
    <mergeCell ref="Y37:Z37"/>
    <mergeCell ref="AA37:AB37"/>
    <mergeCell ref="AC37:AD37"/>
    <mergeCell ref="AG37:AH37"/>
    <mergeCell ref="M37:N37"/>
    <mergeCell ref="AY3:AZ3"/>
    <mergeCell ref="AO3:AP3"/>
    <mergeCell ref="AY36:AZ36"/>
    <mergeCell ref="BA36:BB36"/>
    <mergeCell ref="BC36:BD36"/>
    <mergeCell ref="AS36:AT36"/>
    <mergeCell ref="AI36:AJ36"/>
    <mergeCell ref="AM36:AN36"/>
    <mergeCell ref="AO36:AP36"/>
    <mergeCell ref="AK36:AL36"/>
    <mergeCell ref="AQ36:AR36"/>
    <mergeCell ref="AU36:AV36"/>
    <mergeCell ref="AW36:AX36"/>
    <mergeCell ref="A1:BD1"/>
    <mergeCell ref="AY35:AZ35"/>
    <mergeCell ref="AS35:AT35"/>
    <mergeCell ref="AU3:AV3"/>
    <mergeCell ref="AW3:AX3"/>
    <mergeCell ref="BA3:BB3"/>
    <mergeCell ref="BC3:BD3"/>
    <mergeCell ref="AS3:AT3"/>
    <mergeCell ref="E3:F3"/>
    <mergeCell ref="C3:D3"/>
    <mergeCell ref="G3:H3"/>
    <mergeCell ref="I3:J3"/>
    <mergeCell ref="O3:P3"/>
    <mergeCell ref="K3:L3"/>
    <mergeCell ref="Q3:R3"/>
    <mergeCell ref="M3:N3"/>
    <mergeCell ref="S3:T3"/>
    <mergeCell ref="W3:X3"/>
    <mergeCell ref="U3:V3"/>
    <mergeCell ref="Y3:Z3"/>
    <mergeCell ref="AA3:AB3"/>
    <mergeCell ref="AG3:AH3"/>
    <mergeCell ref="AC3:AD3"/>
    <mergeCell ref="AE3:AF3"/>
  </mergeCells>
  <printOptions horizontalCentered="1"/>
  <pageMargins left="0.19685039370078741" right="0.19685039370078741" top="0.47244094488188981" bottom="0.31496062992125984" header="0.31496062992125984" footer="0"/>
  <pageSetup paperSize="9" scale="95" orientation="landscape" r:id="rId1"/>
  <headerFooter alignWithMargins="0">
    <oddFooter>Page &amp;P of &amp;N</oddFooter>
  </headerFooter>
  <colBreaks count="1" manualBreakCount="1">
    <brk id="26" max="40" man="1"/>
  </colBreaks>
  <ignoredErrors>
    <ignoredError sqref="A1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40"/>
  <sheetViews>
    <sheetView view="pageBreakPreview" topLeftCell="A4" zoomScale="90" zoomScaleNormal="100" zoomScaleSheetLayoutView="90" workbookViewId="0">
      <selection activeCell="B1" sqref="A1:B1"/>
    </sheetView>
  </sheetViews>
  <sheetFormatPr defaultColWidth="46.7109375" defaultRowHeight="12.75"/>
  <cols>
    <col min="1" max="1" width="38.140625" style="315" customWidth="1"/>
    <col min="2" max="2" width="17" style="315" customWidth="1"/>
    <col min="3" max="3" width="22.85546875" style="315" customWidth="1"/>
    <col min="4" max="4" width="17.140625" style="315" customWidth="1"/>
    <col min="5" max="5" width="22.85546875" style="315" customWidth="1"/>
    <col min="6" max="6" width="15.28515625" style="315" customWidth="1"/>
    <col min="7" max="8" width="15.5703125" style="315" customWidth="1"/>
    <col min="9" max="9" width="15" style="315" customWidth="1"/>
    <col min="10" max="31" width="15.7109375" style="315" customWidth="1"/>
    <col min="32" max="251" width="46.7109375" style="315" customWidth="1"/>
    <col min="252" max="256" width="46.7109375" style="316"/>
    <col min="257" max="257" width="38.140625" style="316" customWidth="1"/>
    <col min="258" max="287" width="22.85546875" style="316" customWidth="1"/>
    <col min="288" max="507" width="46.7109375" style="316" customWidth="1"/>
    <col min="508" max="512" width="46.7109375" style="316"/>
    <col min="513" max="513" width="38.140625" style="316" customWidth="1"/>
    <col min="514" max="543" width="22.85546875" style="316" customWidth="1"/>
    <col min="544" max="763" width="46.7109375" style="316" customWidth="1"/>
    <col min="764" max="768" width="46.7109375" style="316"/>
    <col min="769" max="769" width="38.140625" style="316" customWidth="1"/>
    <col min="770" max="799" width="22.85546875" style="316" customWidth="1"/>
    <col min="800" max="1019" width="46.7109375" style="316" customWidth="1"/>
    <col min="1020" max="1024" width="46.7109375" style="316"/>
    <col min="1025" max="1025" width="38.140625" style="316" customWidth="1"/>
    <col min="1026" max="1055" width="22.85546875" style="316" customWidth="1"/>
    <col min="1056" max="1275" width="46.7109375" style="316" customWidth="1"/>
    <col min="1276" max="1280" width="46.7109375" style="316"/>
    <col min="1281" max="1281" width="38.140625" style="316" customWidth="1"/>
    <col min="1282" max="1311" width="22.85546875" style="316" customWidth="1"/>
    <col min="1312" max="1531" width="46.7109375" style="316" customWidth="1"/>
    <col min="1532" max="1536" width="46.7109375" style="316"/>
    <col min="1537" max="1537" width="38.140625" style="316" customWidth="1"/>
    <col min="1538" max="1567" width="22.85546875" style="316" customWidth="1"/>
    <col min="1568" max="1787" width="46.7109375" style="316" customWidth="1"/>
    <col min="1788" max="1792" width="46.7109375" style="316"/>
    <col min="1793" max="1793" width="38.140625" style="316" customWidth="1"/>
    <col min="1794" max="1823" width="22.85546875" style="316" customWidth="1"/>
    <col min="1824" max="2043" width="46.7109375" style="316" customWidth="1"/>
    <col min="2044" max="2048" width="46.7109375" style="316"/>
    <col min="2049" max="2049" width="38.140625" style="316" customWidth="1"/>
    <col min="2050" max="2079" width="22.85546875" style="316" customWidth="1"/>
    <col min="2080" max="2299" width="46.7109375" style="316" customWidth="1"/>
    <col min="2300" max="2304" width="46.7109375" style="316"/>
    <col min="2305" max="2305" width="38.140625" style="316" customWidth="1"/>
    <col min="2306" max="2335" width="22.85546875" style="316" customWidth="1"/>
    <col min="2336" max="2555" width="46.7109375" style="316" customWidth="1"/>
    <col min="2556" max="2560" width="46.7109375" style="316"/>
    <col min="2561" max="2561" width="38.140625" style="316" customWidth="1"/>
    <col min="2562" max="2591" width="22.85546875" style="316" customWidth="1"/>
    <col min="2592" max="2811" width="46.7109375" style="316" customWidth="1"/>
    <col min="2812" max="2816" width="46.7109375" style="316"/>
    <col min="2817" max="2817" width="38.140625" style="316" customWidth="1"/>
    <col min="2818" max="2847" width="22.85546875" style="316" customWidth="1"/>
    <col min="2848" max="3067" width="46.7109375" style="316" customWidth="1"/>
    <col min="3068" max="3072" width="46.7109375" style="316"/>
    <col min="3073" max="3073" width="38.140625" style="316" customWidth="1"/>
    <col min="3074" max="3103" width="22.85546875" style="316" customWidth="1"/>
    <col min="3104" max="3323" width="46.7109375" style="316" customWidth="1"/>
    <col min="3324" max="3328" width="46.7109375" style="316"/>
    <col min="3329" max="3329" width="38.140625" style="316" customWidth="1"/>
    <col min="3330" max="3359" width="22.85546875" style="316" customWidth="1"/>
    <col min="3360" max="3579" width="46.7109375" style="316" customWidth="1"/>
    <col min="3580" max="3584" width="46.7109375" style="316"/>
    <col min="3585" max="3585" width="38.140625" style="316" customWidth="1"/>
    <col min="3586" max="3615" width="22.85546875" style="316" customWidth="1"/>
    <col min="3616" max="3835" width="46.7109375" style="316" customWidth="1"/>
    <col min="3836" max="3840" width="46.7109375" style="316"/>
    <col min="3841" max="3841" width="38.140625" style="316" customWidth="1"/>
    <col min="3842" max="3871" width="22.85546875" style="316" customWidth="1"/>
    <col min="3872" max="4091" width="46.7109375" style="316" customWidth="1"/>
    <col min="4092" max="4096" width="46.7109375" style="316"/>
    <col min="4097" max="4097" width="38.140625" style="316" customWidth="1"/>
    <col min="4098" max="4127" width="22.85546875" style="316" customWidth="1"/>
    <col min="4128" max="4347" width="46.7109375" style="316" customWidth="1"/>
    <col min="4348" max="4352" width="46.7109375" style="316"/>
    <col min="4353" max="4353" width="38.140625" style="316" customWidth="1"/>
    <col min="4354" max="4383" width="22.85546875" style="316" customWidth="1"/>
    <col min="4384" max="4603" width="46.7109375" style="316" customWidth="1"/>
    <col min="4604" max="4608" width="46.7109375" style="316"/>
    <col min="4609" max="4609" width="38.140625" style="316" customWidth="1"/>
    <col min="4610" max="4639" width="22.85546875" style="316" customWidth="1"/>
    <col min="4640" max="4859" width="46.7109375" style="316" customWidth="1"/>
    <col min="4860" max="4864" width="46.7109375" style="316"/>
    <col min="4865" max="4865" width="38.140625" style="316" customWidth="1"/>
    <col min="4866" max="4895" width="22.85546875" style="316" customWidth="1"/>
    <col min="4896" max="5115" width="46.7109375" style="316" customWidth="1"/>
    <col min="5116" max="5120" width="46.7109375" style="316"/>
    <col min="5121" max="5121" width="38.140625" style="316" customWidth="1"/>
    <col min="5122" max="5151" width="22.85546875" style="316" customWidth="1"/>
    <col min="5152" max="5371" width="46.7109375" style="316" customWidth="1"/>
    <col min="5372" max="5376" width="46.7109375" style="316"/>
    <col min="5377" max="5377" width="38.140625" style="316" customWidth="1"/>
    <col min="5378" max="5407" width="22.85546875" style="316" customWidth="1"/>
    <col min="5408" max="5627" width="46.7109375" style="316" customWidth="1"/>
    <col min="5628" max="5632" width="46.7109375" style="316"/>
    <col min="5633" max="5633" width="38.140625" style="316" customWidth="1"/>
    <col min="5634" max="5663" width="22.85546875" style="316" customWidth="1"/>
    <col min="5664" max="5883" width="46.7109375" style="316" customWidth="1"/>
    <col min="5884" max="5888" width="46.7109375" style="316"/>
    <col min="5889" max="5889" width="38.140625" style="316" customWidth="1"/>
    <col min="5890" max="5919" width="22.85546875" style="316" customWidth="1"/>
    <col min="5920" max="6139" width="46.7109375" style="316" customWidth="1"/>
    <col min="6140" max="6144" width="46.7109375" style="316"/>
    <col min="6145" max="6145" width="38.140625" style="316" customWidth="1"/>
    <col min="6146" max="6175" width="22.85546875" style="316" customWidth="1"/>
    <col min="6176" max="6395" width="46.7109375" style="316" customWidth="1"/>
    <col min="6396" max="6400" width="46.7109375" style="316"/>
    <col min="6401" max="6401" width="38.140625" style="316" customWidth="1"/>
    <col min="6402" max="6431" width="22.85546875" style="316" customWidth="1"/>
    <col min="6432" max="6651" width="46.7109375" style="316" customWidth="1"/>
    <col min="6652" max="6656" width="46.7109375" style="316"/>
    <col min="6657" max="6657" width="38.140625" style="316" customWidth="1"/>
    <col min="6658" max="6687" width="22.85546875" style="316" customWidth="1"/>
    <col min="6688" max="6907" width="46.7109375" style="316" customWidth="1"/>
    <col min="6908" max="6912" width="46.7109375" style="316"/>
    <col min="6913" max="6913" width="38.140625" style="316" customWidth="1"/>
    <col min="6914" max="6943" width="22.85546875" style="316" customWidth="1"/>
    <col min="6944" max="7163" width="46.7109375" style="316" customWidth="1"/>
    <col min="7164" max="7168" width="46.7109375" style="316"/>
    <col min="7169" max="7169" width="38.140625" style="316" customWidth="1"/>
    <col min="7170" max="7199" width="22.85546875" style="316" customWidth="1"/>
    <col min="7200" max="7419" width="46.7109375" style="316" customWidth="1"/>
    <col min="7420" max="7424" width="46.7109375" style="316"/>
    <col min="7425" max="7425" width="38.140625" style="316" customWidth="1"/>
    <col min="7426" max="7455" width="22.85546875" style="316" customWidth="1"/>
    <col min="7456" max="7675" width="46.7109375" style="316" customWidth="1"/>
    <col min="7676" max="7680" width="46.7109375" style="316"/>
    <col min="7681" max="7681" width="38.140625" style="316" customWidth="1"/>
    <col min="7682" max="7711" width="22.85546875" style="316" customWidth="1"/>
    <col min="7712" max="7931" width="46.7109375" style="316" customWidth="1"/>
    <col min="7932" max="7936" width="46.7109375" style="316"/>
    <col min="7937" max="7937" width="38.140625" style="316" customWidth="1"/>
    <col min="7938" max="7967" width="22.85546875" style="316" customWidth="1"/>
    <col min="7968" max="8187" width="46.7109375" style="316" customWidth="1"/>
    <col min="8188" max="8192" width="46.7109375" style="316"/>
    <col min="8193" max="8193" width="38.140625" style="316" customWidth="1"/>
    <col min="8194" max="8223" width="22.85546875" style="316" customWidth="1"/>
    <col min="8224" max="8443" width="46.7109375" style="316" customWidth="1"/>
    <col min="8444" max="8448" width="46.7109375" style="316"/>
    <col min="8449" max="8449" width="38.140625" style="316" customWidth="1"/>
    <col min="8450" max="8479" width="22.85546875" style="316" customWidth="1"/>
    <col min="8480" max="8699" width="46.7109375" style="316" customWidth="1"/>
    <col min="8700" max="8704" width="46.7109375" style="316"/>
    <col min="8705" max="8705" width="38.140625" style="316" customWidth="1"/>
    <col min="8706" max="8735" width="22.85546875" style="316" customWidth="1"/>
    <col min="8736" max="8955" width="46.7109375" style="316" customWidth="1"/>
    <col min="8956" max="8960" width="46.7109375" style="316"/>
    <col min="8961" max="8961" width="38.140625" style="316" customWidth="1"/>
    <col min="8962" max="8991" width="22.85546875" style="316" customWidth="1"/>
    <col min="8992" max="9211" width="46.7109375" style="316" customWidth="1"/>
    <col min="9212" max="9216" width="46.7109375" style="316"/>
    <col min="9217" max="9217" width="38.140625" style="316" customWidth="1"/>
    <col min="9218" max="9247" width="22.85546875" style="316" customWidth="1"/>
    <col min="9248" max="9467" width="46.7109375" style="316" customWidth="1"/>
    <col min="9468" max="9472" width="46.7109375" style="316"/>
    <col min="9473" max="9473" width="38.140625" style="316" customWidth="1"/>
    <col min="9474" max="9503" width="22.85546875" style="316" customWidth="1"/>
    <col min="9504" max="9723" width="46.7109375" style="316" customWidth="1"/>
    <col min="9724" max="9728" width="46.7109375" style="316"/>
    <col min="9729" max="9729" width="38.140625" style="316" customWidth="1"/>
    <col min="9730" max="9759" width="22.85546875" style="316" customWidth="1"/>
    <col min="9760" max="9979" width="46.7109375" style="316" customWidth="1"/>
    <col min="9980" max="9984" width="46.7109375" style="316"/>
    <col min="9985" max="9985" width="38.140625" style="316" customWidth="1"/>
    <col min="9986" max="10015" width="22.85546875" style="316" customWidth="1"/>
    <col min="10016" max="10235" width="46.7109375" style="316" customWidth="1"/>
    <col min="10236" max="10240" width="46.7109375" style="316"/>
    <col min="10241" max="10241" width="38.140625" style="316" customWidth="1"/>
    <col min="10242" max="10271" width="22.85546875" style="316" customWidth="1"/>
    <col min="10272" max="10491" width="46.7109375" style="316" customWidth="1"/>
    <col min="10492" max="10496" width="46.7109375" style="316"/>
    <col min="10497" max="10497" width="38.140625" style="316" customWidth="1"/>
    <col min="10498" max="10527" width="22.85546875" style="316" customWidth="1"/>
    <col min="10528" max="10747" width="46.7109375" style="316" customWidth="1"/>
    <col min="10748" max="10752" width="46.7109375" style="316"/>
    <col min="10753" max="10753" width="38.140625" style="316" customWidth="1"/>
    <col min="10754" max="10783" width="22.85546875" style="316" customWidth="1"/>
    <col min="10784" max="11003" width="46.7109375" style="316" customWidth="1"/>
    <col min="11004" max="11008" width="46.7109375" style="316"/>
    <col min="11009" max="11009" width="38.140625" style="316" customWidth="1"/>
    <col min="11010" max="11039" width="22.85546875" style="316" customWidth="1"/>
    <col min="11040" max="11259" width="46.7109375" style="316" customWidth="1"/>
    <col min="11260" max="11264" width="46.7109375" style="316"/>
    <col min="11265" max="11265" width="38.140625" style="316" customWidth="1"/>
    <col min="11266" max="11295" width="22.85546875" style="316" customWidth="1"/>
    <col min="11296" max="11515" width="46.7109375" style="316" customWidth="1"/>
    <col min="11516" max="11520" width="46.7109375" style="316"/>
    <col min="11521" max="11521" width="38.140625" style="316" customWidth="1"/>
    <col min="11522" max="11551" width="22.85546875" style="316" customWidth="1"/>
    <col min="11552" max="11771" width="46.7109375" style="316" customWidth="1"/>
    <col min="11772" max="11776" width="46.7109375" style="316"/>
    <col min="11777" max="11777" width="38.140625" style="316" customWidth="1"/>
    <col min="11778" max="11807" width="22.85546875" style="316" customWidth="1"/>
    <col min="11808" max="12027" width="46.7109375" style="316" customWidth="1"/>
    <col min="12028" max="12032" width="46.7109375" style="316"/>
    <col min="12033" max="12033" width="38.140625" style="316" customWidth="1"/>
    <col min="12034" max="12063" width="22.85546875" style="316" customWidth="1"/>
    <col min="12064" max="12283" width="46.7109375" style="316" customWidth="1"/>
    <col min="12284" max="12288" width="46.7109375" style="316"/>
    <col min="12289" max="12289" width="38.140625" style="316" customWidth="1"/>
    <col min="12290" max="12319" width="22.85546875" style="316" customWidth="1"/>
    <col min="12320" max="12539" width="46.7109375" style="316" customWidth="1"/>
    <col min="12540" max="12544" width="46.7109375" style="316"/>
    <col min="12545" max="12545" width="38.140625" style="316" customWidth="1"/>
    <col min="12546" max="12575" width="22.85546875" style="316" customWidth="1"/>
    <col min="12576" max="12795" width="46.7109375" style="316" customWidth="1"/>
    <col min="12796" max="12800" width="46.7109375" style="316"/>
    <col min="12801" max="12801" width="38.140625" style="316" customWidth="1"/>
    <col min="12802" max="12831" width="22.85546875" style="316" customWidth="1"/>
    <col min="12832" max="13051" width="46.7109375" style="316" customWidth="1"/>
    <col min="13052" max="13056" width="46.7109375" style="316"/>
    <col min="13057" max="13057" width="38.140625" style="316" customWidth="1"/>
    <col min="13058" max="13087" width="22.85546875" style="316" customWidth="1"/>
    <col min="13088" max="13307" width="46.7109375" style="316" customWidth="1"/>
    <col min="13308" max="13312" width="46.7109375" style="316"/>
    <col min="13313" max="13313" width="38.140625" style="316" customWidth="1"/>
    <col min="13314" max="13343" width="22.85546875" style="316" customWidth="1"/>
    <col min="13344" max="13563" width="46.7109375" style="316" customWidth="1"/>
    <col min="13564" max="13568" width="46.7109375" style="316"/>
    <col min="13569" max="13569" width="38.140625" style="316" customWidth="1"/>
    <col min="13570" max="13599" width="22.85546875" style="316" customWidth="1"/>
    <col min="13600" max="13819" width="46.7109375" style="316" customWidth="1"/>
    <col min="13820" max="13824" width="46.7109375" style="316"/>
    <col min="13825" max="13825" width="38.140625" style="316" customWidth="1"/>
    <col min="13826" max="13855" width="22.85546875" style="316" customWidth="1"/>
    <col min="13856" max="14075" width="46.7109375" style="316" customWidth="1"/>
    <col min="14076" max="14080" width="46.7109375" style="316"/>
    <col min="14081" max="14081" width="38.140625" style="316" customWidth="1"/>
    <col min="14082" max="14111" width="22.85546875" style="316" customWidth="1"/>
    <col min="14112" max="14331" width="46.7109375" style="316" customWidth="1"/>
    <col min="14332" max="14336" width="46.7109375" style="316"/>
    <col min="14337" max="14337" width="38.140625" style="316" customWidth="1"/>
    <col min="14338" max="14367" width="22.85546875" style="316" customWidth="1"/>
    <col min="14368" max="14587" width="46.7109375" style="316" customWidth="1"/>
    <col min="14588" max="14592" width="46.7109375" style="316"/>
    <col min="14593" max="14593" width="38.140625" style="316" customWidth="1"/>
    <col min="14594" max="14623" width="22.85546875" style="316" customWidth="1"/>
    <col min="14624" max="14843" width="46.7109375" style="316" customWidth="1"/>
    <col min="14844" max="14848" width="46.7109375" style="316"/>
    <col min="14849" max="14849" width="38.140625" style="316" customWidth="1"/>
    <col min="14850" max="14879" width="22.85546875" style="316" customWidth="1"/>
    <col min="14880" max="15099" width="46.7109375" style="316" customWidth="1"/>
    <col min="15100" max="15104" width="46.7109375" style="316"/>
    <col min="15105" max="15105" width="38.140625" style="316" customWidth="1"/>
    <col min="15106" max="15135" width="22.85546875" style="316" customWidth="1"/>
    <col min="15136" max="15355" width="46.7109375" style="316" customWidth="1"/>
    <col min="15356" max="15360" width="46.7109375" style="316"/>
    <col min="15361" max="15361" width="38.140625" style="316" customWidth="1"/>
    <col min="15362" max="15391" width="22.85546875" style="316" customWidth="1"/>
    <col min="15392" max="15611" width="46.7109375" style="316" customWidth="1"/>
    <col min="15612" max="15616" width="46.7109375" style="316"/>
    <col min="15617" max="15617" width="38.140625" style="316" customWidth="1"/>
    <col min="15618" max="15647" width="22.85546875" style="316" customWidth="1"/>
    <col min="15648" max="15867" width="46.7109375" style="316" customWidth="1"/>
    <col min="15868" max="15872" width="46.7109375" style="316"/>
    <col min="15873" max="15873" width="38.140625" style="316" customWidth="1"/>
    <col min="15874" max="15903" width="22.85546875" style="316" customWidth="1"/>
    <col min="15904" max="16123" width="46.7109375" style="316" customWidth="1"/>
    <col min="16124" max="16128" width="46.7109375" style="316"/>
    <col min="16129" max="16129" width="38.140625" style="316" customWidth="1"/>
    <col min="16130" max="16159" width="22.85546875" style="316" customWidth="1"/>
    <col min="16160" max="16379" width="46.7109375" style="316" customWidth="1"/>
    <col min="16380" max="16384" width="46.7109375" style="316"/>
  </cols>
  <sheetData>
    <row r="1" spans="1:31" ht="21.75" customHeight="1"/>
    <row r="2" spans="1:31" s="315" customFormat="1" ht="21.75" customHeight="1">
      <c r="A2" s="317"/>
      <c r="B2" s="412" t="s">
        <v>516</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row>
    <row r="3" spans="1:31" s="315" customFormat="1" ht="21.75" customHeight="1">
      <c r="B3" s="318"/>
      <c r="C3" s="318"/>
      <c r="D3" s="318"/>
      <c r="AE3" s="337" t="s">
        <v>303</v>
      </c>
    </row>
    <row r="4" spans="1:31" s="315" customFormat="1" ht="49.5" customHeight="1">
      <c r="A4" s="286" t="s">
        <v>95</v>
      </c>
      <c r="B4" s="311" t="s">
        <v>39</v>
      </c>
      <c r="C4" s="332" t="s">
        <v>96</v>
      </c>
      <c r="D4" s="311" t="s">
        <v>41</v>
      </c>
      <c r="E4" s="311" t="s">
        <v>42</v>
      </c>
      <c r="F4" s="311" t="s">
        <v>43</v>
      </c>
      <c r="G4" s="311" t="s">
        <v>44</v>
      </c>
      <c r="H4" s="311" t="s">
        <v>45</v>
      </c>
      <c r="I4" s="311" t="s">
        <v>46</v>
      </c>
      <c r="J4" s="311" t="s">
        <v>47</v>
      </c>
      <c r="K4" s="332" t="s">
        <v>48</v>
      </c>
      <c r="L4" s="332" t="s">
        <v>49</v>
      </c>
      <c r="M4" s="332" t="s">
        <v>50</v>
      </c>
      <c r="N4" s="332" t="s">
        <v>51</v>
      </c>
      <c r="O4" s="311" t="s">
        <v>52</v>
      </c>
      <c r="P4" s="332" t="s">
        <v>53</v>
      </c>
      <c r="Q4" s="332" t="s">
        <v>54</v>
      </c>
      <c r="R4" s="333" t="s">
        <v>55</v>
      </c>
      <c r="S4" s="311" t="s">
        <v>56</v>
      </c>
      <c r="T4" s="334" t="s">
        <v>57</v>
      </c>
      <c r="U4" s="335" t="s">
        <v>58</v>
      </c>
      <c r="V4" s="311" t="s">
        <v>59</v>
      </c>
      <c r="W4" s="333" t="s">
        <v>60</v>
      </c>
      <c r="X4" s="333" t="s">
        <v>61</v>
      </c>
      <c r="Y4" s="333" t="s">
        <v>62</v>
      </c>
      <c r="Z4" s="333" t="s">
        <v>63</v>
      </c>
      <c r="AA4" s="333" t="s">
        <v>64</v>
      </c>
      <c r="AB4" s="333" t="s">
        <v>65</v>
      </c>
      <c r="AC4" s="333" t="s">
        <v>66</v>
      </c>
      <c r="AD4" s="336" t="s">
        <v>67</v>
      </c>
      <c r="AE4" s="319" t="s">
        <v>500</v>
      </c>
    </row>
    <row r="5" spans="1:31" s="315" customFormat="1">
      <c r="A5" s="320" t="s">
        <v>502</v>
      </c>
      <c r="B5" s="321">
        <v>38147088.905181058</v>
      </c>
      <c r="C5" s="321">
        <v>3723518.8400000059</v>
      </c>
      <c r="D5" s="321">
        <v>51751004.540756673</v>
      </c>
      <c r="E5" s="321">
        <v>565998912.65079916</v>
      </c>
      <c r="F5" s="321">
        <v>7030491.9600000009</v>
      </c>
      <c r="G5" s="321">
        <v>6080857.0040254006</v>
      </c>
      <c r="H5" s="321">
        <v>3894428.7872886001</v>
      </c>
      <c r="I5" s="321">
        <v>21190417.717944719</v>
      </c>
      <c r="J5" s="321">
        <v>264742177.08324781</v>
      </c>
      <c r="K5" s="321">
        <v>157840428.79311675</v>
      </c>
      <c r="L5" s="321">
        <v>78276759.527101904</v>
      </c>
      <c r="M5" s="321">
        <v>10924725.8230292</v>
      </c>
      <c r="N5" s="321">
        <v>17700262.939999998</v>
      </c>
      <c r="O5" s="321">
        <v>21295988.56000001</v>
      </c>
      <c r="P5" s="321">
        <v>19886249.300000008</v>
      </c>
      <c r="Q5" s="321">
        <v>1409739.26</v>
      </c>
      <c r="R5" s="321">
        <v>659227502.269045</v>
      </c>
      <c r="S5" s="321">
        <v>647325441.42175865</v>
      </c>
      <c r="T5" s="321">
        <v>460513.20462999999</v>
      </c>
      <c r="U5" s="321">
        <v>6313165.7500004601</v>
      </c>
      <c r="V5" s="321">
        <v>5128381.8926560087</v>
      </c>
      <c r="W5" s="321">
        <v>5808053.1664181994</v>
      </c>
      <c r="X5" s="321">
        <v>1209311.4764496</v>
      </c>
      <c r="Y5" s="321">
        <v>41774522.612900101</v>
      </c>
      <c r="Z5" s="321">
        <v>5917641.0975874998</v>
      </c>
      <c r="AA5" s="321">
        <v>15925949.354800001</v>
      </c>
      <c r="AB5" s="321">
        <v>17697320.4685384</v>
      </c>
      <c r="AC5" s="321">
        <v>3164.81</v>
      </c>
      <c r="AD5" s="321">
        <v>21083385.169702861</v>
      </c>
      <c r="AE5" s="322">
        <f>SUM(B5,D5,E5,F5,G5,H5,I5,J5,O5,R5,W5,X5,Y5,Z5,AA5,AB5,AC5,AD5)</f>
        <v>1748778217.634685</v>
      </c>
    </row>
    <row r="6" spans="1:31" s="315" customFormat="1">
      <c r="A6" s="323" t="s">
        <v>504</v>
      </c>
      <c r="B6" s="321">
        <v>4429527.9669258473</v>
      </c>
      <c r="C6" s="321">
        <v>64490.375333076452</v>
      </c>
      <c r="D6" s="321">
        <v>821678.42606290546</v>
      </c>
      <c r="E6" s="321">
        <v>74355687.64329204</v>
      </c>
      <c r="F6" s="321">
        <v>2960984.9416752034</v>
      </c>
      <c r="G6" s="321">
        <v>6918546.1073239231</v>
      </c>
      <c r="H6" s="321">
        <v>1906021.6838628771</v>
      </c>
      <c r="I6" s="321">
        <v>5936238.2590206107</v>
      </c>
      <c r="J6" s="321">
        <v>122284997.20432064</v>
      </c>
      <c r="K6" s="321">
        <v>88385271.105875149</v>
      </c>
      <c r="L6" s="321">
        <v>27281588.118946161</v>
      </c>
      <c r="M6" s="321">
        <v>5660319.4933944158</v>
      </c>
      <c r="N6" s="321">
        <v>957818.48610491038</v>
      </c>
      <c r="O6" s="321">
        <v>4241127.6784533663</v>
      </c>
      <c r="P6" s="321">
        <v>4219676.4971444374</v>
      </c>
      <c r="Q6" s="321">
        <v>21451.181308929416</v>
      </c>
      <c r="R6" s="321">
        <v>251316524.489254</v>
      </c>
      <c r="S6" s="321">
        <v>248025636.75554064</v>
      </c>
      <c r="T6" s="321">
        <v>517983.76068100391</v>
      </c>
      <c r="U6" s="321">
        <v>37599.866922252811</v>
      </c>
      <c r="V6" s="321">
        <v>2735304.1061101388</v>
      </c>
      <c r="W6" s="321">
        <v>3582834.4652263997</v>
      </c>
      <c r="X6" s="321">
        <v>1012990.2782248</v>
      </c>
      <c r="Y6" s="321">
        <v>13289189.2151214</v>
      </c>
      <c r="Z6" s="321">
        <v>2418637</v>
      </c>
      <c r="AA6" s="321">
        <v>9231605</v>
      </c>
      <c r="AB6" s="321">
        <v>486249.74</v>
      </c>
      <c r="AC6" s="321">
        <v>0</v>
      </c>
      <c r="AD6" s="321">
        <v>689564.11564429989</v>
      </c>
      <c r="AE6" s="322">
        <f t="shared" ref="AE6:AE27" si="0">SUM(B6,D6,E6,F6,G6,H6,I6,J6,O6,R6,W6,X6,Y6,Z6,AA6,AB6,AC6,AD6)</f>
        <v>505882404.21440834</v>
      </c>
    </row>
    <row r="7" spans="1:31" s="315" customFormat="1">
      <c r="A7" s="320" t="s">
        <v>503</v>
      </c>
      <c r="B7" s="321">
        <v>12046531.685450582</v>
      </c>
      <c r="C7" s="321">
        <v>1828140.5858321583</v>
      </c>
      <c r="D7" s="321">
        <v>14496449.360471617</v>
      </c>
      <c r="E7" s="321">
        <v>208622871.91107747</v>
      </c>
      <c r="F7" s="321">
        <v>4177918.9089408256</v>
      </c>
      <c r="G7" s="321">
        <v>2292439.7732121516</v>
      </c>
      <c r="H7" s="321">
        <v>1499761.5550412384</v>
      </c>
      <c r="I7" s="321">
        <v>2051604.6586988384</v>
      </c>
      <c r="J7" s="321">
        <v>92173850.722831756</v>
      </c>
      <c r="K7" s="321">
        <v>57615155.481437407</v>
      </c>
      <c r="L7" s="321">
        <v>25110921.66645417</v>
      </c>
      <c r="M7" s="321">
        <v>4385606.0093909679</v>
      </c>
      <c r="N7" s="321">
        <v>5062167.5655491846</v>
      </c>
      <c r="O7" s="321">
        <v>7189496.6198626757</v>
      </c>
      <c r="P7" s="321">
        <v>6606563.1091167051</v>
      </c>
      <c r="Q7" s="321">
        <v>582933.51074596972</v>
      </c>
      <c r="R7" s="321">
        <v>239276375.89584059</v>
      </c>
      <c r="S7" s="321">
        <v>237574805.60997942</v>
      </c>
      <c r="T7" s="321">
        <v>286099.55795715196</v>
      </c>
      <c r="U7" s="321">
        <v>378283.90786975611</v>
      </c>
      <c r="V7" s="321">
        <v>1037186.8200342478</v>
      </c>
      <c r="W7" s="321">
        <v>2149326.327912664</v>
      </c>
      <c r="X7" s="321">
        <v>344119.99690104264</v>
      </c>
      <c r="Y7" s="321">
        <v>16113507.833435368</v>
      </c>
      <c r="Z7" s="321">
        <v>2566325.3500000006</v>
      </c>
      <c r="AA7" s="321">
        <v>5902521.3508532997</v>
      </c>
      <c r="AB7" s="321">
        <v>5645855.0538763618</v>
      </c>
      <c r="AC7" s="321">
        <v>1567.02</v>
      </c>
      <c r="AD7" s="321">
        <v>3567921.2620244622</v>
      </c>
      <c r="AE7" s="322">
        <f t="shared" si="0"/>
        <v>620118445.28643107</v>
      </c>
    </row>
    <row r="8" spans="1:31" s="315" customFormat="1">
      <c r="A8" s="323" t="s">
        <v>504</v>
      </c>
      <c r="B8" s="321">
        <v>315945.40674816095</v>
      </c>
      <c r="C8" s="321">
        <v>0</v>
      </c>
      <c r="D8" s="321">
        <v>106616.90382078436</v>
      </c>
      <c r="E8" s="321">
        <v>30154037.310390081</v>
      </c>
      <c r="F8" s="321">
        <v>2351146.5926122889</v>
      </c>
      <c r="G8" s="321">
        <v>1915667.2977756867</v>
      </c>
      <c r="H8" s="321">
        <v>548545.71590391581</v>
      </c>
      <c r="I8" s="321">
        <v>298562.54316684027</v>
      </c>
      <c r="J8" s="321">
        <v>33337640.823405426</v>
      </c>
      <c r="K8" s="321">
        <v>28121787.922489014</v>
      </c>
      <c r="L8" s="321">
        <v>4007507.5045194342</v>
      </c>
      <c r="M8" s="321">
        <v>870825.83945948118</v>
      </c>
      <c r="N8" s="321">
        <v>252038.53693750198</v>
      </c>
      <c r="O8" s="321">
        <v>2492968.9326342796</v>
      </c>
      <c r="P8" s="321">
        <v>2460340.9326342796</v>
      </c>
      <c r="Q8" s="321">
        <v>32628</v>
      </c>
      <c r="R8" s="321">
        <v>74599204.514058352</v>
      </c>
      <c r="S8" s="321">
        <v>74359208.702754855</v>
      </c>
      <c r="T8" s="321">
        <v>0</v>
      </c>
      <c r="U8" s="321">
        <v>55196</v>
      </c>
      <c r="V8" s="321">
        <v>184799.81130349654</v>
      </c>
      <c r="W8" s="321">
        <v>2072951.7820533365</v>
      </c>
      <c r="X8" s="321">
        <v>222653.09136996191</v>
      </c>
      <c r="Y8" s="321">
        <v>4216902.9844218371</v>
      </c>
      <c r="Z8" s="321">
        <v>463596.45000000013</v>
      </c>
      <c r="AA8" s="321">
        <v>4225322</v>
      </c>
      <c r="AB8" s="321">
        <v>117131.02573598857</v>
      </c>
      <c r="AC8" s="321">
        <v>0</v>
      </c>
      <c r="AD8" s="321">
        <v>91280.304094676321</v>
      </c>
      <c r="AE8" s="322">
        <f t="shared" si="0"/>
        <v>157530173.67819157</v>
      </c>
    </row>
    <row r="9" spans="1:31" s="315" customFormat="1">
      <c r="A9" s="320" t="s">
        <v>505</v>
      </c>
      <c r="B9" s="321">
        <v>14601332.170980355</v>
      </c>
      <c r="C9" s="321">
        <v>1322927.3925752812</v>
      </c>
      <c r="D9" s="321">
        <v>21937092.398587443</v>
      </c>
      <c r="E9" s="321">
        <v>245441653.9838084</v>
      </c>
      <c r="F9" s="321">
        <v>3878041.2920900001</v>
      </c>
      <c r="G9" s="321">
        <v>2301999.1430176715</v>
      </c>
      <c r="H9" s="321">
        <v>1358112.1743170079</v>
      </c>
      <c r="I9" s="321">
        <v>2250614.8647085195</v>
      </c>
      <c r="J9" s="321">
        <v>101364052.41375311</v>
      </c>
      <c r="K9" s="321">
        <v>60467836.01415021</v>
      </c>
      <c r="L9" s="321">
        <v>29657002.400659535</v>
      </c>
      <c r="M9" s="321">
        <v>5932670.2241751766</v>
      </c>
      <c r="N9" s="321">
        <v>5306543.7747681709</v>
      </c>
      <c r="O9" s="321">
        <v>7623873.2685656073</v>
      </c>
      <c r="P9" s="321">
        <v>6976426.2368580196</v>
      </c>
      <c r="Q9" s="321">
        <v>647447.0317075887</v>
      </c>
      <c r="R9" s="321">
        <v>263542297.54114592</v>
      </c>
      <c r="S9" s="321">
        <v>261430235.52191103</v>
      </c>
      <c r="T9" s="321">
        <v>65844.067034117761</v>
      </c>
      <c r="U9" s="321">
        <v>430238.61304822884</v>
      </c>
      <c r="V9" s="321">
        <v>1615979.3391525804</v>
      </c>
      <c r="W9" s="321">
        <v>2358732.0126692262</v>
      </c>
      <c r="X9" s="321">
        <v>241647.86602444405</v>
      </c>
      <c r="Y9" s="321">
        <v>18517052.974521667</v>
      </c>
      <c r="Z9" s="321">
        <v>2723993.2823526361</v>
      </c>
      <c r="AA9" s="321">
        <v>12285893.677174727</v>
      </c>
      <c r="AB9" s="321">
        <v>11206958.688362867</v>
      </c>
      <c r="AC9" s="321">
        <v>638.39</v>
      </c>
      <c r="AD9" s="321">
        <v>3733142.0016274927</v>
      </c>
      <c r="AE9" s="322">
        <f t="shared" si="0"/>
        <v>715367128.14370692</v>
      </c>
    </row>
    <row r="10" spans="1:31" s="315" customFormat="1">
      <c r="A10" s="323" t="s">
        <v>504</v>
      </c>
      <c r="B10" s="321">
        <v>343618.25069555949</v>
      </c>
      <c r="C10" s="321">
        <v>0</v>
      </c>
      <c r="D10" s="321">
        <v>90907.668691536324</v>
      </c>
      <c r="E10" s="321">
        <v>35905374.348268084</v>
      </c>
      <c r="F10" s="321">
        <v>1080309.8569642121</v>
      </c>
      <c r="G10" s="321">
        <v>2131719.0839655763</v>
      </c>
      <c r="H10" s="321">
        <v>407922.69257731311</v>
      </c>
      <c r="I10" s="321">
        <v>602820.45030156919</v>
      </c>
      <c r="J10" s="321">
        <v>34678254.751435317</v>
      </c>
      <c r="K10" s="321">
        <v>26673689.2585743</v>
      </c>
      <c r="L10" s="321">
        <v>5958720.2375716744</v>
      </c>
      <c r="M10" s="321">
        <v>1834479.8250438317</v>
      </c>
      <c r="N10" s="321">
        <v>211365.43024550943</v>
      </c>
      <c r="O10" s="321">
        <v>1901129.0807654178</v>
      </c>
      <c r="P10" s="321">
        <v>1901129.0807654178</v>
      </c>
      <c r="Q10" s="321">
        <v>0</v>
      </c>
      <c r="R10" s="321">
        <v>105881089.34604612</v>
      </c>
      <c r="S10" s="321">
        <v>105047086.12138876</v>
      </c>
      <c r="T10" s="321">
        <v>0</v>
      </c>
      <c r="U10" s="321">
        <v>275958.99444609857</v>
      </c>
      <c r="V10" s="321">
        <v>558044.23021125409</v>
      </c>
      <c r="W10" s="321">
        <v>2322495.488814496</v>
      </c>
      <c r="X10" s="321">
        <v>123898.5884518308</v>
      </c>
      <c r="Y10" s="321">
        <v>4801504.485723679</v>
      </c>
      <c r="Z10" s="321">
        <v>561994.14999999991</v>
      </c>
      <c r="AA10" s="321">
        <v>8413861</v>
      </c>
      <c r="AB10" s="321">
        <v>100207.00956993357</v>
      </c>
      <c r="AC10" s="321">
        <v>0</v>
      </c>
      <c r="AD10" s="321">
        <v>93543.830466300162</v>
      </c>
      <c r="AE10" s="322">
        <f t="shared" si="0"/>
        <v>199440650.08273697</v>
      </c>
    </row>
    <row r="11" spans="1:31" s="315" customFormat="1">
      <c r="A11" s="320" t="s">
        <v>498</v>
      </c>
      <c r="B11" s="321">
        <v>11189590.399901193</v>
      </c>
      <c r="C11" s="321">
        <v>992559.96320016449</v>
      </c>
      <c r="D11" s="321">
        <v>30223067.549315095</v>
      </c>
      <c r="E11" s="321">
        <v>301881258.18631697</v>
      </c>
      <c r="F11" s="321">
        <v>-2487.5659947963286</v>
      </c>
      <c r="G11" s="321">
        <v>342531.37008197099</v>
      </c>
      <c r="H11" s="321">
        <v>4490256.6682969686</v>
      </c>
      <c r="I11" s="321">
        <v>4314974.0440834481</v>
      </c>
      <c r="J11" s="321">
        <v>71786929.309627444</v>
      </c>
      <c r="K11" s="321">
        <v>30726387.699845109</v>
      </c>
      <c r="L11" s="321">
        <v>24466220.092521805</v>
      </c>
      <c r="M11" s="321">
        <v>2624366.319851181</v>
      </c>
      <c r="N11" s="321">
        <v>13969955.197409363</v>
      </c>
      <c r="O11" s="321">
        <v>4099904.0380656184</v>
      </c>
      <c r="P11" s="321">
        <v>3539514.9148146659</v>
      </c>
      <c r="Q11" s="321">
        <v>560389.12325095222</v>
      </c>
      <c r="R11" s="321">
        <v>406924553.11987025</v>
      </c>
      <c r="S11" s="321">
        <v>402662810.91083515</v>
      </c>
      <c r="T11" s="321">
        <v>1469312.1132848603</v>
      </c>
      <c r="U11" s="321">
        <v>418185.07246480184</v>
      </c>
      <c r="V11" s="321">
        <v>2374245.0232853778</v>
      </c>
      <c r="W11" s="321">
        <v>1063003.3599999999</v>
      </c>
      <c r="X11" s="321">
        <v>1134</v>
      </c>
      <c r="Y11" s="321">
        <v>9322716.8324101213</v>
      </c>
      <c r="Z11" s="321">
        <v>2378389.4365356234</v>
      </c>
      <c r="AA11" s="321">
        <v>292494.11415339564</v>
      </c>
      <c r="AB11" s="321">
        <v>1065733.6701226206</v>
      </c>
      <c r="AC11" s="321">
        <v>0</v>
      </c>
      <c r="AD11" s="321">
        <v>6225348.5120848948</v>
      </c>
      <c r="AE11" s="322">
        <f t="shared" si="0"/>
        <v>855599397.04487073</v>
      </c>
    </row>
    <row r="12" spans="1:31" s="315" customFormat="1">
      <c r="A12" s="323" t="s">
        <v>504</v>
      </c>
      <c r="B12" s="321">
        <v>1595067.56</v>
      </c>
      <c r="C12" s="321">
        <v>197.8</v>
      </c>
      <c r="D12" s="321">
        <v>564795.78000000014</v>
      </c>
      <c r="E12" s="321">
        <v>49373334.872285746</v>
      </c>
      <c r="F12" s="321">
        <v>391.56599999999997</v>
      </c>
      <c r="G12" s="321">
        <v>279791.14821052633</v>
      </c>
      <c r="H12" s="321">
        <v>538489.47889473685</v>
      </c>
      <c r="I12" s="321">
        <v>1441184.0137376734</v>
      </c>
      <c r="J12" s="321">
        <v>25955985.091280088</v>
      </c>
      <c r="K12" s="321">
        <v>20106239.917853165</v>
      </c>
      <c r="L12" s="321">
        <v>3593727.0309365424</v>
      </c>
      <c r="M12" s="321">
        <v>219538.45960632438</v>
      </c>
      <c r="N12" s="321">
        <v>2036479.6828840582</v>
      </c>
      <c r="O12" s="321">
        <v>1826228.5033518716</v>
      </c>
      <c r="P12" s="321">
        <v>1826228.5033518716</v>
      </c>
      <c r="Q12" s="321">
        <v>0</v>
      </c>
      <c r="R12" s="321">
        <v>195018640.02528796</v>
      </c>
      <c r="S12" s="321">
        <v>193381620.61562583</v>
      </c>
      <c r="T12" s="321">
        <v>408882.91499999998</v>
      </c>
      <c r="U12" s="321">
        <v>25521.275000000001</v>
      </c>
      <c r="V12" s="321">
        <v>1202615.2196620801</v>
      </c>
      <c r="W12" s="321">
        <v>844272.11809</v>
      </c>
      <c r="X12" s="321">
        <v>0</v>
      </c>
      <c r="Y12" s="321">
        <v>3033456.2462336496</v>
      </c>
      <c r="Z12" s="321">
        <v>998030</v>
      </c>
      <c r="AA12" s="321">
        <v>178487</v>
      </c>
      <c r="AB12" s="321">
        <v>7909.83</v>
      </c>
      <c r="AC12" s="321">
        <v>0</v>
      </c>
      <c r="AD12" s="321">
        <v>84343.06186999999</v>
      </c>
      <c r="AE12" s="322">
        <f t="shared" si="0"/>
        <v>281740406.29524219</v>
      </c>
    </row>
    <row r="13" spans="1:31" s="315" customFormat="1" ht="25.5">
      <c r="A13" s="320" t="s">
        <v>506</v>
      </c>
      <c r="B13" s="321">
        <v>9108142.6081246026</v>
      </c>
      <c r="C13" s="321">
        <v>255855.6971039084</v>
      </c>
      <c r="D13" s="321">
        <v>4681077.3105427381</v>
      </c>
      <c r="E13" s="321">
        <v>158962487.83472264</v>
      </c>
      <c r="F13" s="321">
        <v>1853585.3506913164</v>
      </c>
      <c r="G13" s="321">
        <v>2751622.3318222631</v>
      </c>
      <c r="H13" s="321">
        <v>10941084.269937474</v>
      </c>
      <c r="I13" s="321">
        <v>7069778.3296979899</v>
      </c>
      <c r="J13" s="321">
        <v>84779358.940772399</v>
      </c>
      <c r="K13" s="321">
        <v>58850915.759647287</v>
      </c>
      <c r="L13" s="321">
        <v>18944347.57088365</v>
      </c>
      <c r="M13" s="321">
        <v>5487159.3149541272</v>
      </c>
      <c r="N13" s="321">
        <v>1496936.2952873486</v>
      </c>
      <c r="O13" s="321">
        <v>4350094.5071777655</v>
      </c>
      <c r="P13" s="321">
        <v>4037855.0942618609</v>
      </c>
      <c r="Q13" s="321">
        <v>312239.41291590541</v>
      </c>
      <c r="R13" s="321">
        <v>915542808.86374986</v>
      </c>
      <c r="S13" s="321">
        <v>895807754.12344658</v>
      </c>
      <c r="T13" s="321">
        <v>11170760.157047706</v>
      </c>
      <c r="U13" s="321">
        <v>1718217.0881999999</v>
      </c>
      <c r="V13" s="321">
        <v>6846077.4950554566</v>
      </c>
      <c r="W13" s="321">
        <v>679235.2422154533</v>
      </c>
      <c r="X13" s="321">
        <v>873281.58755956206</v>
      </c>
      <c r="Y13" s="321">
        <v>34780124.313088365</v>
      </c>
      <c r="Z13" s="321">
        <v>3816263.8352193646</v>
      </c>
      <c r="AA13" s="321">
        <v>5902728.1336228559</v>
      </c>
      <c r="AB13" s="321">
        <v>1703595.933321157</v>
      </c>
      <c r="AC13" s="321">
        <v>0</v>
      </c>
      <c r="AD13" s="321">
        <v>4836691.8172684945</v>
      </c>
      <c r="AE13" s="322">
        <f t="shared" si="0"/>
        <v>1252631961.2095344</v>
      </c>
    </row>
    <row r="14" spans="1:31" s="315" customFormat="1">
      <c r="A14" s="323" t="s">
        <v>504</v>
      </c>
      <c r="B14" s="321">
        <v>1013457.1383336182</v>
      </c>
      <c r="C14" s="321">
        <v>24168.28</v>
      </c>
      <c r="D14" s="321">
        <v>63586</v>
      </c>
      <c r="E14" s="321">
        <v>25271707.396580424</v>
      </c>
      <c r="F14" s="321">
        <v>1425293.4316666671</v>
      </c>
      <c r="G14" s="321">
        <v>2495231.3801742601</v>
      </c>
      <c r="H14" s="321">
        <v>2857800.2029560506</v>
      </c>
      <c r="I14" s="321">
        <v>2373104.6717074709</v>
      </c>
      <c r="J14" s="321">
        <v>40715698.663997456</v>
      </c>
      <c r="K14" s="321">
        <v>30435007.36714372</v>
      </c>
      <c r="L14" s="321">
        <v>7586377.7141111335</v>
      </c>
      <c r="M14" s="321">
        <v>2648915.8006572546</v>
      </c>
      <c r="N14" s="321">
        <v>45397.782085344777</v>
      </c>
      <c r="O14" s="321">
        <v>1199465.7960216466</v>
      </c>
      <c r="P14" s="321">
        <v>1199465.7960216466</v>
      </c>
      <c r="Q14" s="321">
        <v>0</v>
      </c>
      <c r="R14" s="321">
        <v>423336157.02967572</v>
      </c>
      <c r="S14" s="321">
        <v>416773755.69670725</v>
      </c>
      <c r="T14" s="321">
        <v>3518428.4624040993</v>
      </c>
      <c r="U14" s="321">
        <v>406070.69340000005</v>
      </c>
      <c r="V14" s="321">
        <v>2637902.17716444</v>
      </c>
      <c r="W14" s="321">
        <v>524017.8619213468</v>
      </c>
      <c r="X14" s="321">
        <v>647987.07304772048</v>
      </c>
      <c r="Y14" s="321">
        <v>8964212.3600107227</v>
      </c>
      <c r="Z14" s="321">
        <v>1044011.5183333333</v>
      </c>
      <c r="AA14" s="321">
        <v>5291044.5459879357</v>
      </c>
      <c r="AB14" s="321">
        <v>47.03313742248455</v>
      </c>
      <c r="AC14" s="321">
        <v>0</v>
      </c>
      <c r="AD14" s="321">
        <v>2006.0649159814229</v>
      </c>
      <c r="AE14" s="322">
        <f t="shared" si="0"/>
        <v>517224828.16846782</v>
      </c>
    </row>
    <row r="15" spans="1:31">
      <c r="A15" s="320" t="s">
        <v>507</v>
      </c>
      <c r="B15" s="321">
        <v>9311597.7561666388</v>
      </c>
      <c r="C15" s="321">
        <v>337607.77555232652</v>
      </c>
      <c r="D15" s="321">
        <v>6373870.3980677668</v>
      </c>
      <c r="E15" s="321">
        <v>149025883.26359418</v>
      </c>
      <c r="F15" s="321">
        <v>1933737.4243471222</v>
      </c>
      <c r="G15" s="321">
        <v>6313770.8707843004</v>
      </c>
      <c r="H15" s="321">
        <v>6508068.2892550947</v>
      </c>
      <c r="I15" s="321">
        <v>8285973.4586903937</v>
      </c>
      <c r="J15" s="321">
        <v>148365591.01380485</v>
      </c>
      <c r="K15" s="321">
        <v>103583205.62699759</v>
      </c>
      <c r="L15" s="321">
        <v>38179281.135530032</v>
      </c>
      <c r="M15" s="321">
        <v>5351350.8088309383</v>
      </c>
      <c r="N15" s="321">
        <v>1251753.4424463019</v>
      </c>
      <c r="O15" s="321">
        <v>4698790.0914521404</v>
      </c>
      <c r="P15" s="321">
        <v>4438729.706419575</v>
      </c>
      <c r="Q15" s="321">
        <v>260060.38503256667</v>
      </c>
      <c r="R15" s="321">
        <v>1019884605.5749184</v>
      </c>
      <c r="S15" s="321">
        <v>994145247.16443014</v>
      </c>
      <c r="T15" s="321">
        <v>10039316.341972239</v>
      </c>
      <c r="U15" s="321">
        <v>7363068.859505401</v>
      </c>
      <c r="V15" s="321">
        <v>8336973.2090105666</v>
      </c>
      <c r="W15" s="321">
        <v>447870.5138716721</v>
      </c>
      <c r="X15" s="321">
        <v>799279.49847049115</v>
      </c>
      <c r="Y15" s="321">
        <v>38314253.247507393</v>
      </c>
      <c r="Z15" s="321">
        <v>2699717.2889462272</v>
      </c>
      <c r="AA15" s="321">
        <v>14872792.758466873</v>
      </c>
      <c r="AB15" s="321">
        <v>1935532.1072690182</v>
      </c>
      <c r="AC15" s="321">
        <v>3870</v>
      </c>
      <c r="AD15" s="321">
        <v>4631698.2505881451</v>
      </c>
      <c r="AE15" s="322">
        <f t="shared" si="0"/>
        <v>1424406901.8062007</v>
      </c>
    </row>
    <row r="16" spans="1:31">
      <c r="A16" s="323" t="s">
        <v>504</v>
      </c>
      <c r="B16" s="321">
        <v>1034698.3191642404</v>
      </c>
      <c r="C16" s="321">
        <v>21053.73</v>
      </c>
      <c r="D16" s="321">
        <v>85867.829999999987</v>
      </c>
      <c r="E16" s="321">
        <v>24501306.448219683</v>
      </c>
      <c r="F16" s="321">
        <v>1449653.5016666669</v>
      </c>
      <c r="G16" s="321">
        <v>5335411.1185567034</v>
      </c>
      <c r="H16" s="321">
        <v>2243397.8086473076</v>
      </c>
      <c r="I16" s="321">
        <v>3097320.0210365732</v>
      </c>
      <c r="J16" s="321">
        <v>99490854.796015099</v>
      </c>
      <c r="K16" s="321">
        <v>71606035.187027097</v>
      </c>
      <c r="L16" s="321">
        <v>25225389.431303177</v>
      </c>
      <c r="M16" s="321">
        <v>2287878.8218836547</v>
      </c>
      <c r="N16" s="321">
        <v>371551.35580113711</v>
      </c>
      <c r="O16" s="321">
        <v>796761.88887865876</v>
      </c>
      <c r="P16" s="321">
        <v>796761.88887865876</v>
      </c>
      <c r="Q16" s="321">
        <v>0</v>
      </c>
      <c r="R16" s="321">
        <v>487363229.27606499</v>
      </c>
      <c r="S16" s="321">
        <v>477436601.72412163</v>
      </c>
      <c r="T16" s="321">
        <v>2833828.0010958714</v>
      </c>
      <c r="U16" s="321">
        <v>3686415.9672301761</v>
      </c>
      <c r="V16" s="321">
        <v>3406383.5836173124</v>
      </c>
      <c r="W16" s="321">
        <v>264619.9784988538</v>
      </c>
      <c r="X16" s="321">
        <v>593972.01988111727</v>
      </c>
      <c r="Y16" s="321">
        <v>9009631.0056651346</v>
      </c>
      <c r="Z16" s="321">
        <v>571493.74222222215</v>
      </c>
      <c r="AA16" s="321">
        <v>14436640.324294399</v>
      </c>
      <c r="AB16" s="321">
        <v>52.992275229534371</v>
      </c>
      <c r="AC16" s="321">
        <v>0</v>
      </c>
      <c r="AD16" s="321">
        <v>278.87090512581273</v>
      </c>
      <c r="AE16" s="322">
        <f t="shared" si="0"/>
        <v>650275189.94199216</v>
      </c>
    </row>
    <row r="17" spans="1:251" s="326" customFormat="1" ht="38.25">
      <c r="A17" s="324" t="s">
        <v>508</v>
      </c>
      <c r="B17" s="321">
        <v>16135887.515570333</v>
      </c>
      <c r="C17" s="321">
        <v>1339081.8378163921</v>
      </c>
      <c r="D17" s="321">
        <v>13476186.281241253</v>
      </c>
      <c r="E17" s="321">
        <v>219260258.03931534</v>
      </c>
      <c r="F17" s="321">
        <v>2946398.6249881168</v>
      </c>
      <c r="G17" s="321">
        <v>1926655.4942450263</v>
      </c>
      <c r="H17" s="321">
        <v>1332625.1904689132</v>
      </c>
      <c r="I17" s="321">
        <v>10042250.179668965</v>
      </c>
      <c r="J17" s="321">
        <v>95046227.786316216</v>
      </c>
      <c r="K17" s="321">
        <v>45593153.84551318</v>
      </c>
      <c r="L17" s="321">
        <v>37933714.343364052</v>
      </c>
      <c r="M17" s="321">
        <v>3535303.2306311568</v>
      </c>
      <c r="N17" s="321">
        <v>7268569.3063430768</v>
      </c>
      <c r="O17" s="321">
        <v>9256606.4174834434</v>
      </c>
      <c r="P17" s="321">
        <v>8732732.5977711957</v>
      </c>
      <c r="Q17" s="321">
        <v>439522.80697517196</v>
      </c>
      <c r="R17" s="321">
        <v>189611133.59736565</v>
      </c>
      <c r="S17" s="321">
        <v>182371466.36341926</v>
      </c>
      <c r="T17" s="321">
        <v>4287848.9489011979</v>
      </c>
      <c r="U17" s="321">
        <v>1131242.0589406844</v>
      </c>
      <c r="V17" s="321">
        <v>1820576.2261044623</v>
      </c>
      <c r="W17" s="321">
        <v>1087038.6342819743</v>
      </c>
      <c r="X17" s="321">
        <v>287614.68981921312</v>
      </c>
      <c r="Y17" s="321">
        <v>15719322.032864323</v>
      </c>
      <c r="Z17" s="321">
        <v>2233591.4206118034</v>
      </c>
      <c r="AA17" s="321">
        <v>5814163.3662669631</v>
      </c>
      <c r="AB17" s="321">
        <v>7682885.1064554024</v>
      </c>
      <c r="AC17" s="321">
        <v>2651.3476981070698</v>
      </c>
      <c r="AD17" s="321">
        <v>11899869.19835631</v>
      </c>
      <c r="AE17" s="322">
        <f t="shared" si="0"/>
        <v>603761364.92301738</v>
      </c>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5"/>
      <c r="BX17" s="325"/>
      <c r="BY17" s="325"/>
      <c r="BZ17" s="325"/>
      <c r="CA17" s="325"/>
      <c r="CB17" s="325"/>
      <c r="CC17" s="325"/>
      <c r="CD17" s="325"/>
      <c r="CE17" s="325"/>
      <c r="CF17" s="325"/>
      <c r="CG17" s="325"/>
      <c r="CH17" s="325"/>
      <c r="CI17" s="325"/>
      <c r="CJ17" s="325"/>
      <c r="CK17" s="325"/>
      <c r="CL17" s="325"/>
      <c r="CM17" s="325"/>
      <c r="CN17" s="325"/>
      <c r="CO17" s="325"/>
      <c r="CP17" s="325"/>
      <c r="CQ17" s="325"/>
      <c r="CR17" s="325"/>
      <c r="CS17" s="325"/>
      <c r="CT17" s="325"/>
      <c r="CU17" s="325"/>
      <c r="CV17" s="325"/>
      <c r="CW17" s="325"/>
      <c r="CX17" s="325"/>
      <c r="CY17" s="325"/>
      <c r="CZ17" s="325"/>
      <c r="DA17" s="325"/>
      <c r="DB17" s="325"/>
      <c r="DC17" s="325"/>
      <c r="DD17" s="325"/>
      <c r="DE17" s="325"/>
      <c r="DF17" s="325"/>
      <c r="DG17" s="325"/>
      <c r="DH17" s="325"/>
      <c r="DI17" s="325"/>
      <c r="DJ17" s="325"/>
      <c r="DK17" s="325"/>
      <c r="DL17" s="325"/>
      <c r="DM17" s="325"/>
      <c r="DN17" s="325"/>
      <c r="DO17" s="325"/>
      <c r="DP17" s="325"/>
      <c r="DQ17" s="325"/>
      <c r="DR17" s="325"/>
      <c r="DS17" s="325"/>
      <c r="DT17" s="325"/>
      <c r="DU17" s="325"/>
      <c r="DV17" s="325"/>
      <c r="DW17" s="325"/>
      <c r="DX17" s="325"/>
      <c r="DY17" s="325"/>
      <c r="DZ17" s="325"/>
      <c r="EA17" s="325"/>
      <c r="EB17" s="325"/>
      <c r="EC17" s="325"/>
      <c r="ED17" s="325"/>
      <c r="EE17" s="325"/>
      <c r="EF17" s="325"/>
      <c r="EG17" s="325"/>
      <c r="EH17" s="325"/>
      <c r="EI17" s="325"/>
      <c r="EJ17" s="325"/>
      <c r="EK17" s="325"/>
      <c r="EL17" s="325"/>
      <c r="EM17" s="325"/>
      <c r="EN17" s="325"/>
      <c r="EO17" s="325"/>
      <c r="EP17" s="325"/>
      <c r="EQ17" s="325"/>
      <c r="ER17" s="325"/>
      <c r="ES17" s="325"/>
      <c r="ET17" s="325"/>
      <c r="EU17" s="325"/>
      <c r="EV17" s="325"/>
      <c r="EW17" s="325"/>
      <c r="EX17" s="325"/>
      <c r="EY17" s="325"/>
      <c r="EZ17" s="325"/>
      <c r="FA17" s="325"/>
      <c r="FB17" s="325"/>
      <c r="FC17" s="325"/>
      <c r="FD17" s="325"/>
      <c r="FE17" s="325"/>
      <c r="FF17" s="325"/>
      <c r="FG17" s="325"/>
      <c r="FH17" s="325"/>
      <c r="FI17" s="325"/>
      <c r="FJ17" s="325"/>
      <c r="FK17" s="325"/>
      <c r="FL17" s="325"/>
      <c r="FM17" s="325"/>
      <c r="FN17" s="325"/>
      <c r="FO17" s="325"/>
      <c r="FP17" s="325"/>
      <c r="FQ17" s="325"/>
      <c r="FR17" s="325"/>
      <c r="FS17" s="325"/>
      <c r="FT17" s="325"/>
      <c r="FU17" s="325"/>
      <c r="FV17" s="325"/>
      <c r="FW17" s="325"/>
      <c r="FX17" s="325"/>
      <c r="FY17" s="325"/>
      <c r="FZ17" s="325"/>
      <c r="GA17" s="325"/>
      <c r="GB17" s="325"/>
      <c r="GC17" s="325"/>
      <c r="GD17" s="325"/>
      <c r="GE17" s="325"/>
      <c r="GF17" s="325"/>
      <c r="GG17" s="325"/>
      <c r="GH17" s="325"/>
      <c r="GI17" s="325"/>
      <c r="GJ17" s="325"/>
      <c r="GK17" s="325"/>
      <c r="GL17" s="325"/>
      <c r="GM17" s="325"/>
      <c r="GN17" s="325"/>
      <c r="GO17" s="325"/>
      <c r="GP17" s="325"/>
      <c r="GQ17" s="325"/>
      <c r="GR17" s="325"/>
      <c r="GS17" s="325"/>
      <c r="GT17" s="325"/>
      <c r="GU17" s="325"/>
      <c r="GV17" s="325"/>
      <c r="GW17" s="325"/>
      <c r="GX17" s="325"/>
      <c r="GY17" s="325"/>
      <c r="GZ17" s="325"/>
      <c r="HA17" s="325"/>
      <c r="HB17" s="325"/>
      <c r="HC17" s="325"/>
      <c r="HD17" s="325"/>
      <c r="HE17" s="325"/>
      <c r="HF17" s="325"/>
      <c r="HG17" s="325"/>
      <c r="HH17" s="325"/>
      <c r="HI17" s="325"/>
      <c r="HJ17" s="325"/>
      <c r="HK17" s="325"/>
      <c r="HL17" s="325"/>
      <c r="HM17" s="325"/>
      <c r="HN17" s="325"/>
      <c r="HO17" s="325"/>
      <c r="HP17" s="325"/>
      <c r="HQ17" s="325"/>
      <c r="HR17" s="325"/>
      <c r="HS17" s="325"/>
      <c r="HT17" s="325"/>
      <c r="HU17" s="325"/>
      <c r="HV17" s="325"/>
      <c r="HW17" s="325"/>
      <c r="HX17" s="325"/>
      <c r="HY17" s="325"/>
      <c r="HZ17" s="325"/>
      <c r="IA17" s="325"/>
      <c r="IB17" s="325"/>
      <c r="IC17" s="325"/>
      <c r="ID17" s="325"/>
      <c r="IE17" s="325"/>
      <c r="IF17" s="325"/>
      <c r="IG17" s="325"/>
      <c r="IH17" s="325"/>
      <c r="II17" s="325"/>
      <c r="IJ17" s="325"/>
      <c r="IK17" s="325"/>
      <c r="IL17" s="325"/>
      <c r="IM17" s="325"/>
      <c r="IN17" s="325"/>
      <c r="IO17" s="325"/>
      <c r="IP17" s="325"/>
      <c r="IQ17" s="325"/>
    </row>
    <row r="18" spans="1:251">
      <c r="A18" s="324" t="s">
        <v>503</v>
      </c>
      <c r="B18" s="321">
        <v>109511.68356579963</v>
      </c>
      <c r="C18" s="321">
        <v>1349.3711324007834</v>
      </c>
      <c r="D18" s="321">
        <v>384904.62075180747</v>
      </c>
      <c r="E18" s="321">
        <v>6081162.7912386376</v>
      </c>
      <c r="F18" s="321">
        <v>0</v>
      </c>
      <c r="G18" s="321">
        <v>0</v>
      </c>
      <c r="H18" s="321">
        <v>0</v>
      </c>
      <c r="I18" s="321">
        <v>1405.0362604440597</v>
      </c>
      <c r="J18" s="321">
        <v>808651.03727190767</v>
      </c>
      <c r="K18" s="321">
        <v>467527.99062328727</v>
      </c>
      <c r="L18" s="321">
        <v>237334.65127876899</v>
      </c>
      <c r="M18" s="321">
        <v>59144.258408810914</v>
      </c>
      <c r="N18" s="321">
        <v>44644.136961040465</v>
      </c>
      <c r="O18" s="321">
        <v>1104.5235015917631</v>
      </c>
      <c r="P18" s="321">
        <v>0</v>
      </c>
      <c r="Q18" s="321">
        <v>1104.5235015917631</v>
      </c>
      <c r="R18" s="321">
        <v>2994126.5674564522</v>
      </c>
      <c r="S18" s="321">
        <v>2719121.5689710244</v>
      </c>
      <c r="T18" s="321">
        <v>0</v>
      </c>
      <c r="U18" s="321">
        <v>0</v>
      </c>
      <c r="V18" s="321">
        <v>275004.9984854277</v>
      </c>
      <c r="W18" s="321">
        <v>250000</v>
      </c>
      <c r="X18" s="321">
        <v>250000</v>
      </c>
      <c r="Y18" s="321">
        <v>73461.114702114312</v>
      </c>
      <c r="Z18" s="321">
        <v>0</v>
      </c>
      <c r="AA18" s="321">
        <v>0</v>
      </c>
      <c r="AB18" s="321">
        <v>340954.82951467484</v>
      </c>
      <c r="AC18" s="321">
        <v>0</v>
      </c>
      <c r="AD18" s="321">
        <v>229261.35587708157</v>
      </c>
      <c r="AE18" s="322">
        <f t="shared" si="0"/>
        <v>11524543.560140509</v>
      </c>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25"/>
      <c r="CQ18" s="325"/>
      <c r="CR18" s="325"/>
      <c r="CS18" s="325"/>
      <c r="CT18" s="325"/>
      <c r="CU18" s="325"/>
      <c r="CV18" s="325"/>
      <c r="CW18" s="325"/>
      <c r="CX18" s="325"/>
      <c r="CY18" s="325"/>
      <c r="CZ18" s="325"/>
      <c r="DA18" s="325"/>
      <c r="DB18" s="325"/>
      <c r="DC18" s="325"/>
      <c r="DD18" s="325"/>
      <c r="DE18" s="325"/>
      <c r="DF18" s="325"/>
      <c r="DG18" s="325"/>
      <c r="DH18" s="325"/>
      <c r="DI18" s="325"/>
      <c r="DJ18" s="325"/>
      <c r="DK18" s="325"/>
      <c r="DL18" s="325"/>
      <c r="DM18" s="325"/>
      <c r="DN18" s="325"/>
      <c r="DO18" s="325"/>
      <c r="DP18" s="325"/>
      <c r="DQ18" s="325"/>
      <c r="DR18" s="325"/>
      <c r="DS18" s="325"/>
      <c r="DT18" s="325"/>
      <c r="DU18" s="325"/>
      <c r="DV18" s="325"/>
      <c r="DW18" s="325"/>
      <c r="DX18" s="325"/>
      <c r="DY18" s="325"/>
      <c r="DZ18" s="325"/>
      <c r="EA18" s="325"/>
      <c r="EB18" s="325"/>
      <c r="EC18" s="325"/>
      <c r="ED18" s="325"/>
      <c r="EE18" s="325"/>
      <c r="EF18" s="325"/>
      <c r="EG18" s="325"/>
      <c r="EH18" s="325"/>
      <c r="EI18" s="325"/>
      <c r="EJ18" s="325"/>
      <c r="EK18" s="325"/>
      <c r="EL18" s="325"/>
      <c r="EM18" s="325"/>
      <c r="EN18" s="325"/>
      <c r="EO18" s="325"/>
      <c r="EP18" s="325"/>
      <c r="EQ18" s="325"/>
      <c r="ER18" s="325"/>
      <c r="ES18" s="325"/>
      <c r="ET18" s="325"/>
      <c r="EU18" s="325"/>
      <c r="EV18" s="325"/>
      <c r="EW18" s="325"/>
      <c r="EX18" s="325"/>
      <c r="EY18" s="325"/>
      <c r="EZ18" s="325"/>
      <c r="FA18" s="325"/>
      <c r="FB18" s="325"/>
      <c r="FC18" s="325"/>
      <c r="FD18" s="325"/>
      <c r="FE18" s="325"/>
      <c r="FF18" s="325"/>
      <c r="FG18" s="325"/>
      <c r="FH18" s="325"/>
      <c r="FI18" s="325"/>
      <c r="FJ18" s="325"/>
      <c r="FK18" s="325"/>
      <c r="FL18" s="325"/>
      <c r="FM18" s="325"/>
      <c r="FN18" s="325"/>
      <c r="FO18" s="325"/>
      <c r="FP18" s="325"/>
      <c r="FQ18" s="325"/>
      <c r="FR18" s="325"/>
      <c r="FS18" s="325"/>
      <c r="FT18" s="325"/>
      <c r="FU18" s="325"/>
      <c r="FV18" s="325"/>
      <c r="FW18" s="325"/>
      <c r="FX18" s="325"/>
      <c r="FY18" s="325"/>
      <c r="FZ18" s="325"/>
      <c r="GA18" s="325"/>
      <c r="GB18" s="325"/>
      <c r="GC18" s="325"/>
      <c r="GD18" s="325"/>
      <c r="GE18" s="325"/>
      <c r="GF18" s="325"/>
      <c r="GG18" s="325"/>
      <c r="GH18" s="325"/>
      <c r="GI18" s="325"/>
      <c r="GJ18" s="325"/>
      <c r="GK18" s="325"/>
      <c r="GL18" s="325"/>
      <c r="GM18" s="325"/>
      <c r="GN18" s="325"/>
      <c r="GO18" s="325"/>
      <c r="GP18" s="325"/>
      <c r="GQ18" s="325"/>
      <c r="GR18" s="325"/>
      <c r="GS18" s="325"/>
      <c r="GT18" s="325"/>
      <c r="GU18" s="325"/>
      <c r="GV18" s="325"/>
      <c r="GW18" s="325"/>
      <c r="GX18" s="325"/>
      <c r="GY18" s="325"/>
      <c r="GZ18" s="325"/>
      <c r="HA18" s="325"/>
      <c r="HB18" s="325"/>
      <c r="HC18" s="325"/>
      <c r="HD18" s="325"/>
      <c r="HE18" s="325"/>
      <c r="HF18" s="325"/>
      <c r="HG18" s="325"/>
      <c r="HH18" s="325"/>
      <c r="HI18" s="325"/>
      <c r="HJ18" s="325"/>
      <c r="HK18" s="325"/>
      <c r="HL18" s="325"/>
      <c r="HM18" s="325"/>
      <c r="HN18" s="325"/>
      <c r="HO18" s="325"/>
      <c r="HP18" s="325"/>
      <c r="HQ18" s="325"/>
      <c r="HR18" s="325"/>
      <c r="HS18" s="325"/>
      <c r="HT18" s="325"/>
      <c r="HU18" s="325"/>
      <c r="HV18" s="325"/>
      <c r="HW18" s="325"/>
      <c r="HX18" s="325"/>
      <c r="HY18" s="325"/>
      <c r="HZ18" s="325"/>
      <c r="IA18" s="325"/>
      <c r="IB18" s="325"/>
      <c r="IC18" s="325"/>
      <c r="ID18" s="325"/>
      <c r="IE18" s="325"/>
      <c r="IF18" s="325"/>
      <c r="IG18" s="325"/>
      <c r="IH18" s="325"/>
      <c r="II18" s="325"/>
      <c r="IJ18" s="325"/>
      <c r="IK18" s="325"/>
      <c r="IL18" s="325"/>
      <c r="IM18" s="325"/>
      <c r="IN18" s="325"/>
      <c r="IO18" s="325"/>
      <c r="IP18" s="325"/>
      <c r="IQ18" s="325"/>
    </row>
    <row r="19" spans="1:251">
      <c r="A19" s="324" t="s">
        <v>505</v>
      </c>
      <c r="B19" s="321">
        <v>0</v>
      </c>
      <c r="C19" s="321">
        <v>0</v>
      </c>
      <c r="D19" s="321">
        <v>817683.85134013731</v>
      </c>
      <c r="E19" s="321">
        <v>1187067.1848973192</v>
      </c>
      <c r="F19" s="321">
        <v>0</v>
      </c>
      <c r="G19" s="321">
        <v>180345.95648341856</v>
      </c>
      <c r="H19" s="321">
        <v>233.7222907880423</v>
      </c>
      <c r="I19" s="321">
        <v>10.073502152082002</v>
      </c>
      <c r="J19" s="321">
        <v>14764.81</v>
      </c>
      <c r="K19" s="321">
        <v>14764.81</v>
      </c>
      <c r="L19" s="321">
        <v>0</v>
      </c>
      <c r="M19" s="321">
        <v>0</v>
      </c>
      <c r="N19" s="321">
        <v>0</v>
      </c>
      <c r="O19" s="321">
        <v>0</v>
      </c>
      <c r="P19" s="321">
        <v>0</v>
      </c>
      <c r="Q19" s="321">
        <v>0</v>
      </c>
      <c r="R19" s="321">
        <v>18304620.85863068</v>
      </c>
      <c r="S19" s="321">
        <v>18236152.486598887</v>
      </c>
      <c r="T19" s="321">
        <v>0</v>
      </c>
      <c r="U19" s="321">
        <v>531.92241599999988</v>
      </c>
      <c r="V19" s="321">
        <v>67936.449615797625</v>
      </c>
      <c r="W19" s="321">
        <v>0</v>
      </c>
      <c r="X19" s="321">
        <v>0</v>
      </c>
      <c r="Y19" s="321">
        <v>0</v>
      </c>
      <c r="Z19" s="321">
        <v>0</v>
      </c>
      <c r="AA19" s="321">
        <v>0</v>
      </c>
      <c r="AB19" s="321">
        <v>0</v>
      </c>
      <c r="AC19" s="321">
        <v>0</v>
      </c>
      <c r="AD19" s="321">
        <v>114079.37341751256</v>
      </c>
      <c r="AE19" s="322">
        <f t="shared" si="0"/>
        <v>20618805.830562007</v>
      </c>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c r="CF19" s="325"/>
      <c r="CG19" s="325"/>
      <c r="CH19" s="325"/>
      <c r="CI19" s="325"/>
      <c r="CJ19" s="325"/>
      <c r="CK19" s="325"/>
      <c r="CL19" s="325"/>
      <c r="CM19" s="325"/>
      <c r="CN19" s="325"/>
      <c r="CO19" s="325"/>
      <c r="CP19" s="325"/>
      <c r="CQ19" s="325"/>
      <c r="CR19" s="325"/>
      <c r="CS19" s="325"/>
      <c r="CT19" s="325"/>
      <c r="CU19" s="325"/>
      <c r="CV19" s="325"/>
      <c r="CW19" s="325"/>
      <c r="CX19" s="325"/>
      <c r="CY19" s="325"/>
      <c r="CZ19" s="325"/>
      <c r="DA19" s="325"/>
      <c r="DB19" s="325"/>
      <c r="DC19" s="325"/>
      <c r="DD19" s="325"/>
      <c r="DE19" s="325"/>
      <c r="DF19" s="325"/>
      <c r="DG19" s="325"/>
      <c r="DH19" s="325"/>
      <c r="DI19" s="325"/>
      <c r="DJ19" s="325"/>
      <c r="DK19" s="325"/>
      <c r="DL19" s="325"/>
      <c r="DM19" s="325"/>
      <c r="DN19" s="325"/>
      <c r="DO19" s="325"/>
      <c r="DP19" s="325"/>
      <c r="DQ19" s="325"/>
      <c r="DR19" s="325"/>
      <c r="DS19" s="325"/>
      <c r="DT19" s="325"/>
      <c r="DU19" s="325"/>
      <c r="DV19" s="325"/>
      <c r="DW19" s="325"/>
      <c r="DX19" s="325"/>
      <c r="DY19" s="325"/>
      <c r="DZ19" s="325"/>
      <c r="EA19" s="325"/>
      <c r="EB19" s="325"/>
      <c r="EC19" s="325"/>
      <c r="ED19" s="325"/>
      <c r="EE19" s="325"/>
      <c r="EF19" s="325"/>
      <c r="EG19" s="325"/>
      <c r="EH19" s="325"/>
      <c r="EI19" s="325"/>
      <c r="EJ19" s="325"/>
      <c r="EK19" s="325"/>
      <c r="EL19" s="325"/>
      <c r="EM19" s="325"/>
      <c r="EN19" s="325"/>
      <c r="EO19" s="325"/>
      <c r="EP19" s="325"/>
      <c r="EQ19" s="325"/>
      <c r="ER19" s="325"/>
      <c r="ES19" s="325"/>
      <c r="ET19" s="325"/>
      <c r="EU19" s="325"/>
      <c r="EV19" s="325"/>
      <c r="EW19" s="325"/>
      <c r="EX19" s="325"/>
      <c r="EY19" s="325"/>
      <c r="EZ19" s="325"/>
      <c r="FA19" s="325"/>
      <c r="FB19" s="325"/>
      <c r="FC19" s="325"/>
      <c r="FD19" s="325"/>
      <c r="FE19" s="325"/>
      <c r="FF19" s="325"/>
      <c r="FG19" s="325"/>
      <c r="FH19" s="325"/>
      <c r="FI19" s="325"/>
      <c r="FJ19" s="325"/>
      <c r="FK19" s="325"/>
      <c r="FL19" s="325"/>
      <c r="FM19" s="325"/>
      <c r="FN19" s="325"/>
      <c r="FO19" s="325"/>
      <c r="FP19" s="325"/>
      <c r="FQ19" s="325"/>
      <c r="FR19" s="325"/>
      <c r="FS19" s="325"/>
      <c r="FT19" s="325"/>
      <c r="FU19" s="325"/>
      <c r="FV19" s="325"/>
      <c r="FW19" s="325"/>
      <c r="FX19" s="325"/>
      <c r="FY19" s="325"/>
      <c r="FZ19" s="325"/>
      <c r="GA19" s="325"/>
      <c r="GB19" s="325"/>
      <c r="GC19" s="325"/>
      <c r="GD19" s="325"/>
      <c r="GE19" s="325"/>
      <c r="GF19" s="325"/>
      <c r="GG19" s="325"/>
      <c r="GH19" s="325"/>
      <c r="GI19" s="325"/>
      <c r="GJ19" s="325"/>
      <c r="GK19" s="325"/>
      <c r="GL19" s="325"/>
      <c r="GM19" s="325"/>
      <c r="GN19" s="325"/>
      <c r="GO19" s="325"/>
      <c r="GP19" s="325"/>
      <c r="GQ19" s="325"/>
      <c r="GR19" s="325"/>
      <c r="GS19" s="325"/>
      <c r="GT19" s="325"/>
      <c r="GU19" s="325"/>
      <c r="GV19" s="325"/>
      <c r="GW19" s="325"/>
      <c r="GX19" s="325"/>
      <c r="GY19" s="325"/>
      <c r="GZ19" s="325"/>
      <c r="HA19" s="325"/>
      <c r="HB19" s="325"/>
      <c r="HC19" s="325"/>
      <c r="HD19" s="325"/>
      <c r="HE19" s="325"/>
      <c r="HF19" s="325"/>
      <c r="HG19" s="325"/>
      <c r="HH19" s="325"/>
      <c r="HI19" s="325"/>
      <c r="HJ19" s="325"/>
      <c r="HK19" s="325"/>
      <c r="HL19" s="325"/>
      <c r="HM19" s="325"/>
      <c r="HN19" s="325"/>
      <c r="HO19" s="325"/>
      <c r="HP19" s="325"/>
      <c r="HQ19" s="325"/>
      <c r="HR19" s="325"/>
      <c r="HS19" s="325"/>
      <c r="HT19" s="325"/>
      <c r="HU19" s="325"/>
      <c r="HV19" s="325"/>
      <c r="HW19" s="325"/>
      <c r="HX19" s="325"/>
      <c r="HY19" s="325"/>
      <c r="HZ19" s="325"/>
      <c r="IA19" s="325"/>
      <c r="IB19" s="325"/>
      <c r="IC19" s="325"/>
      <c r="ID19" s="325"/>
      <c r="IE19" s="325"/>
      <c r="IF19" s="325"/>
      <c r="IG19" s="325"/>
      <c r="IH19" s="325"/>
      <c r="II19" s="325"/>
      <c r="IJ19" s="325"/>
      <c r="IK19" s="325"/>
      <c r="IL19" s="325"/>
      <c r="IM19" s="325"/>
      <c r="IN19" s="325"/>
      <c r="IO19" s="325"/>
      <c r="IP19" s="325"/>
      <c r="IQ19" s="325"/>
    </row>
    <row r="20" spans="1:251" ht="25.5">
      <c r="A20" s="324" t="s">
        <v>509</v>
      </c>
      <c r="B20" s="321">
        <v>507984.63965547964</v>
      </c>
      <c r="C20" s="321">
        <v>16722.649660454485</v>
      </c>
      <c r="D20" s="321">
        <v>10894.457486009234</v>
      </c>
      <c r="E20" s="321">
        <v>807142.53927156888</v>
      </c>
      <c r="F20" s="321">
        <v>5001.3647200063424</v>
      </c>
      <c r="G20" s="321">
        <v>520772.16852559755</v>
      </c>
      <c r="H20" s="321">
        <v>14352.264020134144</v>
      </c>
      <c r="I20" s="321">
        <v>134627.85914866399</v>
      </c>
      <c r="J20" s="321">
        <v>3342065.7190173296</v>
      </c>
      <c r="K20" s="321">
        <v>2853272.2450546413</v>
      </c>
      <c r="L20" s="321">
        <v>273105.08625756204</v>
      </c>
      <c r="M20" s="321">
        <v>53482.201075544654</v>
      </c>
      <c r="N20" s="321">
        <v>162206.18662958191</v>
      </c>
      <c r="O20" s="321">
        <v>112843.92716654894</v>
      </c>
      <c r="P20" s="321">
        <v>96668.326191301487</v>
      </c>
      <c r="Q20" s="321">
        <v>16175.600975247431</v>
      </c>
      <c r="R20" s="321">
        <v>248481.70489743256</v>
      </c>
      <c r="S20" s="321">
        <v>247467.67489743256</v>
      </c>
      <c r="T20" s="321">
        <v>0</v>
      </c>
      <c r="U20" s="321">
        <v>0</v>
      </c>
      <c r="V20" s="321">
        <v>1014.0299999999999</v>
      </c>
      <c r="W20" s="321">
        <v>96171.81760192693</v>
      </c>
      <c r="X20" s="321">
        <v>0</v>
      </c>
      <c r="Y20" s="321">
        <v>30383.351311144852</v>
      </c>
      <c r="Z20" s="321">
        <v>1032261.9299999997</v>
      </c>
      <c r="AA20" s="321">
        <v>0</v>
      </c>
      <c r="AB20" s="321">
        <v>19057.398468500483</v>
      </c>
      <c r="AC20" s="321">
        <v>0</v>
      </c>
      <c r="AD20" s="321">
        <v>143745.02883492896</v>
      </c>
      <c r="AE20" s="322">
        <f t="shared" si="0"/>
        <v>7025786.1701252712</v>
      </c>
    </row>
    <row r="21" spans="1:251">
      <c r="A21" s="324" t="s">
        <v>510</v>
      </c>
      <c r="B21" s="321">
        <v>537265.66535525466</v>
      </c>
      <c r="C21" s="321">
        <v>18645.738116153141</v>
      </c>
      <c r="D21" s="321">
        <v>40308.481231749378</v>
      </c>
      <c r="E21" s="321">
        <v>847858.84635249444</v>
      </c>
      <c r="F21" s="321">
        <v>3403.3743627455997</v>
      </c>
      <c r="G21" s="321">
        <v>537390.7515184721</v>
      </c>
      <c r="H21" s="321">
        <v>8926.0796831742209</v>
      </c>
      <c r="I21" s="321">
        <v>174992.2747228677</v>
      </c>
      <c r="J21" s="321">
        <v>3536932.4988783221</v>
      </c>
      <c r="K21" s="321">
        <v>2744896.825749509</v>
      </c>
      <c r="L21" s="321">
        <v>342334.21469287004</v>
      </c>
      <c r="M21" s="321">
        <v>59609.417602236172</v>
      </c>
      <c r="N21" s="321">
        <v>390092.04083370714</v>
      </c>
      <c r="O21" s="321">
        <v>84113.675507595923</v>
      </c>
      <c r="P21" s="321">
        <v>46821.628105889162</v>
      </c>
      <c r="Q21" s="321">
        <v>37292.047401706754</v>
      </c>
      <c r="R21" s="321">
        <v>251036.64269743257</v>
      </c>
      <c r="S21" s="321">
        <v>250022.61269743257</v>
      </c>
      <c r="T21" s="321">
        <v>0</v>
      </c>
      <c r="U21" s="321">
        <v>0</v>
      </c>
      <c r="V21" s="321">
        <v>1014.0299999999999</v>
      </c>
      <c r="W21" s="321">
        <v>92225.4683296</v>
      </c>
      <c r="X21" s="321">
        <v>0</v>
      </c>
      <c r="Y21" s="321">
        <v>13897.894057859707</v>
      </c>
      <c r="Z21" s="321">
        <v>1062076.92</v>
      </c>
      <c r="AA21" s="321">
        <v>0</v>
      </c>
      <c r="AB21" s="321">
        <v>16873.933155743161</v>
      </c>
      <c r="AC21" s="321">
        <v>0</v>
      </c>
      <c r="AD21" s="321">
        <v>153684.22911988024</v>
      </c>
      <c r="AE21" s="322">
        <f t="shared" si="0"/>
        <v>7360986.7349731922</v>
      </c>
    </row>
    <row r="22" spans="1:251">
      <c r="A22" s="324" t="s">
        <v>511</v>
      </c>
      <c r="B22" s="321">
        <v>65557.265076567288</v>
      </c>
      <c r="C22" s="321">
        <v>0</v>
      </c>
      <c r="D22" s="321">
        <v>62.26</v>
      </c>
      <c r="E22" s="321">
        <v>6425546.7308328114</v>
      </c>
      <c r="F22" s="321">
        <v>0</v>
      </c>
      <c r="G22" s="321">
        <v>0</v>
      </c>
      <c r="H22" s="321">
        <v>129739.25721141437</v>
      </c>
      <c r="I22" s="321">
        <v>157612.01544260705</v>
      </c>
      <c r="J22" s="321">
        <v>643758.27826182859</v>
      </c>
      <c r="K22" s="321">
        <v>130407.89881727354</v>
      </c>
      <c r="L22" s="321">
        <v>280001.94431489514</v>
      </c>
      <c r="M22" s="321">
        <v>7169.2511048727174</v>
      </c>
      <c r="N22" s="321">
        <v>226179.18402478713</v>
      </c>
      <c r="O22" s="321">
        <v>102611.17399875338</v>
      </c>
      <c r="P22" s="321">
        <v>102611.17399875338</v>
      </c>
      <c r="Q22" s="321">
        <v>0</v>
      </c>
      <c r="R22" s="321">
        <v>26490975.961470701</v>
      </c>
      <c r="S22" s="321">
        <v>26229746.221615337</v>
      </c>
      <c r="T22" s="321">
        <v>0</v>
      </c>
      <c r="U22" s="321">
        <v>0</v>
      </c>
      <c r="V22" s="321">
        <v>261229.73985536746</v>
      </c>
      <c r="W22" s="321">
        <v>0</v>
      </c>
      <c r="X22" s="321">
        <v>0</v>
      </c>
      <c r="Y22" s="321">
        <v>55538.023751245943</v>
      </c>
      <c r="Z22" s="321">
        <v>0</v>
      </c>
      <c r="AA22" s="321">
        <v>0</v>
      </c>
      <c r="AB22" s="321">
        <v>1083.5852569853255</v>
      </c>
      <c r="AC22" s="321">
        <v>0</v>
      </c>
      <c r="AD22" s="321">
        <v>822953.19861972402</v>
      </c>
      <c r="AE22" s="322">
        <f t="shared" si="0"/>
        <v>34895437.749922633</v>
      </c>
    </row>
    <row r="23" spans="1:251">
      <c r="A23" s="323" t="s">
        <v>504</v>
      </c>
      <c r="B23" s="321">
        <v>0</v>
      </c>
      <c r="C23" s="321">
        <v>0</v>
      </c>
      <c r="D23" s="321">
        <v>0</v>
      </c>
      <c r="E23" s="321">
        <v>56839.587733822002</v>
      </c>
      <c r="F23" s="321">
        <v>0</v>
      </c>
      <c r="G23" s="321">
        <v>485820.40474262164</v>
      </c>
      <c r="H23" s="321">
        <v>44244.210818144733</v>
      </c>
      <c r="I23" s="321">
        <v>0</v>
      </c>
      <c r="J23" s="321">
        <v>266547.63226605981</v>
      </c>
      <c r="K23" s="321">
        <v>83036.713671077843</v>
      </c>
      <c r="L23" s="321">
        <v>178443.9012060558</v>
      </c>
      <c r="M23" s="321">
        <v>5067.0173889261587</v>
      </c>
      <c r="N23" s="321">
        <v>0</v>
      </c>
      <c r="O23" s="321">
        <v>0</v>
      </c>
      <c r="P23" s="321">
        <v>0</v>
      </c>
      <c r="Q23" s="321">
        <v>0</v>
      </c>
      <c r="R23" s="321">
        <v>931301.18965241394</v>
      </c>
      <c r="S23" s="321">
        <v>931301.18965241394</v>
      </c>
      <c r="T23" s="321">
        <v>0</v>
      </c>
      <c r="U23" s="321">
        <v>0</v>
      </c>
      <c r="V23" s="321">
        <v>0</v>
      </c>
      <c r="W23" s="321">
        <v>93478.02541462316</v>
      </c>
      <c r="X23" s="321">
        <v>0</v>
      </c>
      <c r="Y23" s="321">
        <v>2217.0709653263925</v>
      </c>
      <c r="Z23" s="321">
        <v>0</v>
      </c>
      <c r="AA23" s="321">
        <v>0</v>
      </c>
      <c r="AB23" s="321">
        <v>0</v>
      </c>
      <c r="AC23" s="321">
        <v>0</v>
      </c>
      <c r="AD23" s="321">
        <v>0</v>
      </c>
      <c r="AE23" s="322">
        <f t="shared" si="0"/>
        <v>1880448.1215930118</v>
      </c>
    </row>
    <row r="24" spans="1:251">
      <c r="A24" s="324" t="s">
        <v>512</v>
      </c>
      <c r="B24" s="321">
        <v>5405.5166613427564</v>
      </c>
      <c r="C24" s="321">
        <v>0</v>
      </c>
      <c r="D24" s="321">
        <v>0</v>
      </c>
      <c r="E24" s="321">
        <v>11448.053997319559</v>
      </c>
      <c r="F24" s="321">
        <v>0</v>
      </c>
      <c r="G24" s="321">
        <v>0</v>
      </c>
      <c r="H24" s="321">
        <v>0</v>
      </c>
      <c r="I24" s="321">
        <v>19.539569532745286</v>
      </c>
      <c r="J24" s="321">
        <v>34340.511840597144</v>
      </c>
      <c r="K24" s="321">
        <v>14151.268854414198</v>
      </c>
      <c r="L24" s="321">
        <v>20189.242986182944</v>
      </c>
      <c r="M24" s="321">
        <v>0</v>
      </c>
      <c r="N24" s="321">
        <v>0</v>
      </c>
      <c r="O24" s="321">
        <v>0</v>
      </c>
      <c r="P24" s="321">
        <v>0</v>
      </c>
      <c r="Q24" s="321">
        <v>0</v>
      </c>
      <c r="R24" s="321">
        <v>281056.08884982311</v>
      </c>
      <c r="S24" s="321">
        <v>281056.08884982311</v>
      </c>
      <c r="T24" s="321">
        <v>0</v>
      </c>
      <c r="U24" s="321">
        <v>0</v>
      </c>
      <c r="V24" s="321">
        <v>0</v>
      </c>
      <c r="W24" s="321">
        <v>0</v>
      </c>
      <c r="X24" s="321">
        <v>0</v>
      </c>
      <c r="Y24" s="321">
        <v>500.33892299740523</v>
      </c>
      <c r="Z24" s="321">
        <v>0</v>
      </c>
      <c r="AA24" s="321">
        <v>0</v>
      </c>
      <c r="AB24" s="321">
        <v>504.15680022469019</v>
      </c>
      <c r="AC24" s="321">
        <v>0</v>
      </c>
      <c r="AD24" s="321">
        <v>95171.004952749747</v>
      </c>
      <c r="AE24" s="322">
        <f t="shared" si="0"/>
        <v>428445.21159458719</v>
      </c>
    </row>
    <row r="25" spans="1:251">
      <c r="A25" s="323" t="s">
        <v>504</v>
      </c>
      <c r="B25" s="321">
        <v>0</v>
      </c>
      <c r="C25" s="321">
        <v>0</v>
      </c>
      <c r="D25" s="321">
        <v>0</v>
      </c>
      <c r="E25" s="321">
        <v>0</v>
      </c>
      <c r="F25" s="321">
        <v>0</v>
      </c>
      <c r="G25" s="321">
        <v>500176.518586285</v>
      </c>
      <c r="H25" s="321">
        <v>0</v>
      </c>
      <c r="I25" s="321">
        <v>0</v>
      </c>
      <c r="J25" s="321">
        <v>0</v>
      </c>
      <c r="K25" s="321">
        <v>0</v>
      </c>
      <c r="L25" s="321">
        <v>0</v>
      </c>
      <c r="M25" s="321">
        <v>0</v>
      </c>
      <c r="N25" s="321">
        <v>0</v>
      </c>
      <c r="O25" s="321">
        <v>0</v>
      </c>
      <c r="P25" s="321">
        <v>0</v>
      </c>
      <c r="Q25" s="321">
        <v>0</v>
      </c>
      <c r="R25" s="321">
        <v>0</v>
      </c>
      <c r="S25" s="321">
        <v>0</v>
      </c>
      <c r="T25" s="321">
        <v>0</v>
      </c>
      <c r="U25" s="321">
        <v>0</v>
      </c>
      <c r="V25" s="321">
        <v>0</v>
      </c>
      <c r="W25" s="321">
        <v>87956.487856146879</v>
      </c>
      <c r="X25" s="321">
        <v>0</v>
      </c>
      <c r="Y25" s="321">
        <v>0</v>
      </c>
      <c r="Z25" s="321">
        <v>0</v>
      </c>
      <c r="AA25" s="321">
        <v>0</v>
      </c>
      <c r="AB25" s="321">
        <v>0</v>
      </c>
      <c r="AC25" s="321">
        <v>0</v>
      </c>
      <c r="AD25" s="321">
        <v>0</v>
      </c>
      <c r="AE25" s="322">
        <f t="shared" si="0"/>
        <v>588133.00644243183</v>
      </c>
    </row>
    <row r="26" spans="1:251" ht="38.25">
      <c r="A26" s="324" t="s">
        <v>513</v>
      </c>
      <c r="B26" s="321">
        <v>1289962.65099817</v>
      </c>
      <c r="C26" s="321">
        <v>0</v>
      </c>
      <c r="D26" s="321">
        <v>144035.14295182959</v>
      </c>
      <c r="E26" s="321">
        <v>24038104.07028025</v>
      </c>
      <c r="F26" s="321">
        <v>581005.67207108799</v>
      </c>
      <c r="G26" s="321">
        <v>631289.02106808533</v>
      </c>
      <c r="H26" s="321">
        <v>313359.71971281798</v>
      </c>
      <c r="I26" s="321">
        <v>964112.67241181398</v>
      </c>
      <c r="J26" s="321">
        <v>14687503.463456089</v>
      </c>
      <c r="K26" s="321">
        <v>10480420.616687939</v>
      </c>
      <c r="L26" s="321">
        <v>3255290.4616138511</v>
      </c>
      <c r="M26" s="321">
        <v>889117.35542929976</v>
      </c>
      <c r="N26" s="321">
        <v>62675.029724999978</v>
      </c>
      <c r="O26" s="321">
        <v>1326588.8111732174</v>
      </c>
      <c r="P26" s="321">
        <v>1326588.8111732174</v>
      </c>
      <c r="Q26" s="321">
        <v>0</v>
      </c>
      <c r="R26" s="321">
        <v>69603417.678951398</v>
      </c>
      <c r="S26" s="321">
        <v>68624117.527073666</v>
      </c>
      <c r="T26" s="321">
        <v>81630.216901373686</v>
      </c>
      <c r="U26" s="321">
        <v>5925.4463612620584</v>
      </c>
      <c r="V26" s="321">
        <v>891744.48861511052</v>
      </c>
      <c r="W26" s="321">
        <v>198127.09955121618</v>
      </c>
      <c r="X26" s="321">
        <v>91642.97110000001</v>
      </c>
      <c r="Y26" s="321">
        <v>3144705.6931713056</v>
      </c>
      <c r="Z26" s="321">
        <v>664097</v>
      </c>
      <c r="AA26" s="321">
        <v>135688</v>
      </c>
      <c r="AB26" s="321">
        <v>24595.083458600002</v>
      </c>
      <c r="AC26" s="321">
        <v>0</v>
      </c>
      <c r="AD26" s="321">
        <v>46113.962831500001</v>
      </c>
      <c r="AE26" s="322">
        <f t="shared" si="0"/>
        <v>117884348.71318738</v>
      </c>
    </row>
    <row r="27" spans="1:251" ht="25.5">
      <c r="A27" s="324" t="s">
        <v>454</v>
      </c>
      <c r="B27" s="321">
        <v>0</v>
      </c>
      <c r="C27" s="321">
        <v>0</v>
      </c>
      <c r="D27" s="321">
        <v>0</v>
      </c>
      <c r="E27" s="321">
        <v>2045717.27</v>
      </c>
      <c r="F27" s="321">
        <v>32358.150399467784</v>
      </c>
      <c r="G27" s="321">
        <v>6660.29</v>
      </c>
      <c r="H27" s="321">
        <v>-2092.3526826227153</v>
      </c>
      <c r="I27" s="321">
        <v>167547.52990614649</v>
      </c>
      <c r="J27" s="321">
        <v>660672.26</v>
      </c>
      <c r="K27" s="321">
        <v>628580.26</v>
      </c>
      <c r="L27" s="321">
        <v>9925</v>
      </c>
      <c r="M27" s="321">
        <v>22167</v>
      </c>
      <c r="N27" s="321">
        <v>0</v>
      </c>
      <c r="O27" s="321">
        <v>0</v>
      </c>
      <c r="P27" s="321">
        <v>0</v>
      </c>
      <c r="Q27" s="321">
        <v>0</v>
      </c>
      <c r="R27" s="321">
        <v>-1957952.3112217258</v>
      </c>
      <c r="S27" s="321">
        <v>-1983855.7199999997</v>
      </c>
      <c r="T27" s="321">
        <v>0</v>
      </c>
      <c r="U27" s="321">
        <v>0</v>
      </c>
      <c r="V27" s="321">
        <v>25903.408778273912</v>
      </c>
      <c r="W27" s="321">
        <v>0</v>
      </c>
      <c r="X27" s="321">
        <v>0</v>
      </c>
      <c r="Y27" s="321">
        <v>19503.65788734144</v>
      </c>
      <c r="Z27" s="321">
        <v>0</v>
      </c>
      <c r="AA27" s="321">
        <v>0</v>
      </c>
      <c r="AB27" s="321">
        <v>2349</v>
      </c>
      <c r="AC27" s="321">
        <v>0</v>
      </c>
      <c r="AD27" s="321">
        <v>0</v>
      </c>
      <c r="AE27" s="322">
        <f t="shared" si="0"/>
        <v>974763.49428860703</v>
      </c>
    </row>
    <row r="28" spans="1:251">
      <c r="A28" s="327" t="s">
        <v>514</v>
      </c>
      <c r="B28" s="328">
        <f>B5+B7-B9-B11+B13-B15-B17+B18-B19+B20-B21+B22-B24</f>
        <v>8203737.7624189733</v>
      </c>
      <c r="C28" s="328">
        <f t="shared" ref="C28:AC28" si="1">C5+C7-C9-C11+C13-C15-C17+C18-C19+C20-C21+C22-C24</f>
        <v>1814764.4364686105</v>
      </c>
      <c r="D28" s="328">
        <f t="shared" si="1"/>
        <v>-1543816.409774594</v>
      </c>
      <c r="E28" s="328">
        <f t="shared" si="1"/>
        <v>29242696.899660289</v>
      </c>
      <c r="F28" s="328">
        <f t="shared" si="1"/>
        <v>4307904.4345589597</v>
      </c>
      <c r="G28" s="328">
        <f t="shared" si="1"/>
        <v>42997.691454553977</v>
      </c>
      <c r="H28" s="328">
        <f t="shared" si="1"/>
        <v>2781144.0091869137</v>
      </c>
      <c r="I28" s="328">
        <f t="shared" si="1"/>
        <v>5536611.1822473835</v>
      </c>
      <c r="J28" s="328">
        <f t="shared" si="1"/>
        <v>26341023.437182497</v>
      </c>
      <c r="K28" s="328">
        <f t="shared" si="1"/>
        <v>34613312.077586636</v>
      </c>
      <c r="L28" s="328">
        <f t="shared" si="1"/>
        <v>-7476270.9834635276</v>
      </c>
      <c r="M28" s="328">
        <f t="shared" si="1"/>
        <v>3413986.8568728315</v>
      </c>
      <c r="N28" s="328">
        <f t="shared" si="1"/>
        <v>-3494517.4533486799</v>
      </c>
      <c r="O28" s="328">
        <f t="shared" si="1"/>
        <v>7288851.8206329402</v>
      </c>
      <c r="P28" s="328">
        <f t="shared" si="1"/>
        <v>6995721.9195992881</v>
      </c>
      <c r="Q28" s="328">
        <f t="shared" si="1"/>
        <v>377480.91377072828</v>
      </c>
      <c r="R28" s="328">
        <f t="shared" si="1"/>
        <v>-55019032.161018118</v>
      </c>
      <c r="S28" s="328">
        <f t="shared" si="1"/>
        <v>-49472654.52807343</v>
      </c>
      <c r="T28" s="328">
        <f t="shared" si="1"/>
        <v>-3944948.5515575567</v>
      </c>
      <c r="U28" s="328">
        <f t="shared" si="1"/>
        <v>-933599.78030489979</v>
      </c>
      <c r="V28" s="328">
        <f t="shared" si="1"/>
        <v>-667829.30108227511</v>
      </c>
      <c r="W28" s="328">
        <f t="shared" si="1"/>
        <v>3933916.5649957708</v>
      </c>
      <c r="X28" s="328">
        <f t="shared" si="1"/>
        <v>1347037.0065960563</v>
      </c>
      <c r="Y28" s="328">
        <f t="shared" si="1"/>
        <v>10939793.928903975</v>
      </c>
      <c r="Z28" s="328">
        <f t="shared" si="1"/>
        <v>2234723.8643605765</v>
      </c>
      <c r="AA28" s="328">
        <f t="shared" si="1"/>
        <v>-5534145.0767858</v>
      </c>
      <c r="AB28" s="328">
        <f t="shared" si="1"/>
        <v>3499379.6068102052</v>
      </c>
      <c r="AC28" s="328">
        <f t="shared" si="1"/>
        <v>-2427.9076981070698</v>
      </c>
      <c r="AD28" s="328">
        <f>AD5+AD7-AD9-AD11+AD13-AD15-AD17+AD18-AD19+AD20-AD21+AD22-AD24</f>
        <v>3830965.2621805673</v>
      </c>
      <c r="AE28" s="328">
        <f>AE5+AE7-AE9-AE11+AE13-AE15-AE17+AE18-AE19+AE20-AE21+AE22-AE24</f>
        <v>47431361.915913366</v>
      </c>
    </row>
    <row r="29" spans="1:251">
      <c r="A29" s="327" t="s">
        <v>515</v>
      </c>
      <c r="B29" s="328">
        <f>B5-B6+B7-B8-B9+B10-B11+B12+B13-B14-B15+B16-B17+B18-B19+B20-B21+B22-B23-B24+B25+B26+B27</f>
        <v>6708154.0312693175</v>
      </c>
      <c r="C29" s="328">
        <f t="shared" ref="C29:AB29" si="2">C5-C6+C7-C8-C9+C10-C11+C12+C13-C14-C15+C16-C17+C18-C19+C20-C21+C22-C23-C24+C25+C26+C27</f>
        <v>1747357.3111355347</v>
      </c>
      <c r="D29" s="328">
        <f t="shared" si="2"/>
        <v>-1650091.3180149233</v>
      </c>
      <c r="E29" s="328">
        <f t="shared" si="2"/>
        <v>35268261.970717698</v>
      </c>
      <c r="F29" s="328">
        <f t="shared" si="2"/>
        <v>714198.21570623701</v>
      </c>
      <c r="G29" s="328">
        <f t="shared" si="2"/>
        <v>-2887220.3181747627</v>
      </c>
      <c r="H29" s="328">
        <f t="shared" si="2"/>
        <v>925609.54279547965</v>
      </c>
      <c r="I29" s="328">
        <f t="shared" si="2"/>
        <v>3201690.3957462367</v>
      </c>
      <c r="J29" s="328">
        <f t="shared" si="2"/>
        <v>5209409.4753795229</v>
      </c>
      <c r="K29" s="328">
        <f t="shared" si="2"/>
        <v>17083174.208550155</v>
      </c>
      <c r="L29" s="328">
        <f t="shared" si="2"/>
        <v>-8487136.0608210769</v>
      </c>
      <c r="M29" s="328">
        <f t="shared" si="2"/>
        <v>-517959.83206413302</v>
      </c>
      <c r="N29" s="328">
        <f t="shared" si="2"/>
        <v>-2067700.7598207311</v>
      </c>
      <c r="O29" s="328">
        <f t="shared" si="2"/>
        <v>5205997.6976928115</v>
      </c>
      <c r="P29" s="328">
        <f t="shared" si="2"/>
        <v>4966946.9779680884</v>
      </c>
      <c r="Q29" s="328">
        <f t="shared" si="2"/>
        <v>323401.73246179894</v>
      </c>
      <c r="R29" s="328">
        <f t="shared" si="2"/>
        <v>50706204.631470151</v>
      </c>
      <c r="S29" s="328">
        <f t="shared" si="2"/>
        <v>52943013.395481408</v>
      </c>
      <c r="T29" s="328">
        <f t="shared" si="2"/>
        <v>-4657019.6416454148</v>
      </c>
      <c r="U29" s="328">
        <f t="shared" si="2"/>
        <v>2561355.3424103851</v>
      </c>
      <c r="V29" s="328">
        <f t="shared" si="2"/>
        <v>-141144.46477632091</v>
      </c>
      <c r="W29" s="328">
        <f t="shared" si="2"/>
        <v>1378105.6031907778</v>
      </c>
      <c r="X29" s="328">
        <f t="shared" si="2"/>
        <v>272920.14338652213</v>
      </c>
      <c r="Y29" s="328">
        <f t="shared" si="2"/>
        <v>4476073.3870658036</v>
      </c>
      <c r="Z29" s="328">
        <f t="shared" si="2"/>
        <v>1104093.7882494624</v>
      </c>
      <c r="AA29" s="328">
        <f t="shared" si="2"/>
        <v>-1117440.2984793382</v>
      </c>
      <c r="AB29" s="328">
        <f t="shared" si="2"/>
        <v>3031065.7232405562</v>
      </c>
      <c r="AC29" s="328">
        <f>AC5-AC6+AC7-AC8-AC9+AC10-AC11+AC12+AC13-AC14-AC15+AC16-AC17+AC18-AC19+AC20-AC21+AC22-AC23-AC24+AC25+AC26+AC27</f>
        <v>-2427.9076981070698</v>
      </c>
      <c r="AD29" s="328">
        <f>AD5-AD6+AD7-AD8-AD9+AD10-AD11+AD12+AD13-AD14-AD15+AD16-AD17+AD18-AD19+AD20-AD21+AD22-AD23-AD24+AD25+AD26+AD27</f>
        <v>3272394.5035985387</v>
      </c>
      <c r="AE29" s="328">
        <f>AE5-AE6+AE7-AE8-AE9+AE10-AE11+AE12+AE13-AE14-AE15+AE16-AE17+AE18-AE19+AE20-AE21+AE22-AE23-AE24+AE25+AE26+AE27</f>
        <v>115816999.26714216</v>
      </c>
    </row>
    <row r="30" spans="1:251">
      <c r="A30" s="316"/>
      <c r="B30" s="329"/>
    </row>
    <row r="31" spans="1:251" s="315" customFormat="1" ht="15.75">
      <c r="A31" s="140" t="s">
        <v>402</v>
      </c>
      <c r="B31" s="330"/>
    </row>
    <row r="32" spans="1:251" s="315" customFormat="1">
      <c r="A32" s="315" t="s">
        <v>501</v>
      </c>
      <c r="B32" s="330"/>
    </row>
    <row r="33" spans="1:2" s="315" customFormat="1">
      <c r="B33" s="330"/>
    </row>
    <row r="34" spans="1:2" s="315" customFormat="1">
      <c r="A34" s="331"/>
      <c r="B34" s="330"/>
    </row>
    <row r="35" spans="1:2" s="315" customFormat="1">
      <c r="A35" s="331"/>
      <c r="B35" s="330"/>
    </row>
    <row r="36" spans="1:2" s="315" customFormat="1">
      <c r="A36" s="331"/>
      <c r="B36" s="330"/>
    </row>
    <row r="37" spans="1:2" s="315" customFormat="1">
      <c r="B37" s="330"/>
    </row>
    <row r="38" spans="1:2" s="315" customFormat="1">
      <c r="B38" s="330"/>
    </row>
    <row r="39" spans="1:2" s="315" customFormat="1">
      <c r="B39" s="330"/>
    </row>
    <row r="40" spans="1:2" s="315" customFormat="1">
      <c r="B40" s="330"/>
    </row>
  </sheetData>
  <mergeCells count="2">
    <mergeCell ref="B2:O2"/>
    <mergeCell ref="P2:AE2"/>
  </mergeCells>
  <conditionalFormatting sqref="P2 B30:AE30 A31:AE65535 AF2:IS65535 A3:AE29">
    <cfRule type="cellIs" dxfId="2" priority="3" operator="lessThan">
      <formula>0</formula>
    </cfRule>
  </conditionalFormatting>
  <conditionalFormatting sqref="B2">
    <cfRule type="cellIs" dxfId="1" priority="2" operator="lessThan">
      <formula>0</formula>
    </cfRule>
  </conditionalFormatting>
  <conditionalFormatting sqref="A2">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47" orientation="landscape" r:id="rId1"/>
  <colBreaks count="1" manualBreakCount="1">
    <brk id="13"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85" zoomScaleNormal="100" zoomScaleSheetLayoutView="85" workbookViewId="0">
      <pane xSplit="2" ySplit="4" topLeftCell="C5" activePane="bottomRight" state="frozen"/>
      <selection activeCell="B1" sqref="A1:B1"/>
      <selection pane="topRight" activeCell="B1" sqref="A1:B1"/>
      <selection pane="bottomLeft" activeCell="B1" sqref="A1:B1"/>
      <selection pane="bottomRight" activeCell="B1" sqref="A1:B1"/>
    </sheetView>
  </sheetViews>
  <sheetFormatPr defaultRowHeight="12.75"/>
  <cols>
    <col min="1" max="1" width="6.140625" style="2" customWidth="1"/>
    <col min="2" max="2" width="40.85546875" style="2" customWidth="1"/>
    <col min="3" max="3" width="12.28515625" style="2" customWidth="1"/>
    <col min="4" max="4" width="11.5703125" style="2" customWidth="1"/>
    <col min="5" max="5" width="12.7109375" style="2" customWidth="1"/>
    <col min="6" max="8" width="11.85546875" style="2" customWidth="1"/>
    <col min="9" max="12" width="13" style="2" customWidth="1"/>
    <col min="13" max="13" width="13.7109375" style="2" customWidth="1"/>
    <col min="14" max="14" width="15.28515625" style="2" customWidth="1"/>
    <col min="15" max="15" width="11.85546875" style="2" customWidth="1"/>
    <col min="16" max="16" width="13.140625" style="2" customWidth="1"/>
    <col min="17" max="17" width="10.85546875" style="2" customWidth="1"/>
    <col min="18" max="18" width="12" style="2" customWidth="1"/>
    <col min="19" max="19" width="12.5703125" style="2" bestFit="1" customWidth="1"/>
    <col min="20" max="20" width="12.28515625" style="2" customWidth="1"/>
    <col min="21" max="21" width="11.7109375" style="2" customWidth="1"/>
    <col min="22" max="22" width="12.5703125" style="2" customWidth="1"/>
    <col min="23" max="16384" width="9.140625" style="2"/>
  </cols>
  <sheetData>
    <row r="1" spans="1:22" ht="15.75">
      <c r="B1" s="7"/>
    </row>
    <row r="2" spans="1:22" s="8" customFormat="1" ht="18.75">
      <c r="A2" s="413" t="s">
        <v>306</v>
      </c>
      <c r="B2" s="413"/>
      <c r="C2" s="413"/>
      <c r="D2" s="413"/>
      <c r="E2" s="413"/>
      <c r="F2" s="413"/>
      <c r="G2" s="413"/>
      <c r="H2" s="413"/>
      <c r="I2" s="413"/>
      <c r="J2" s="413"/>
      <c r="K2" s="413"/>
      <c r="L2" s="413"/>
      <c r="M2" s="413"/>
      <c r="N2" s="413"/>
      <c r="O2" s="413"/>
      <c r="P2" s="413"/>
      <c r="Q2" s="413"/>
      <c r="R2" s="413"/>
      <c r="S2" s="413"/>
      <c r="T2" s="413"/>
      <c r="U2" s="413"/>
      <c r="V2" s="413"/>
    </row>
    <row r="3" spans="1:22" ht="15.75">
      <c r="B3" s="11"/>
      <c r="E3" s="9"/>
      <c r="I3" s="9"/>
      <c r="V3" s="9" t="s">
        <v>303</v>
      </c>
    </row>
    <row r="4" spans="1:22" s="12" customFormat="1" ht="84.75" customHeight="1">
      <c r="A4" s="141" t="s">
        <v>0</v>
      </c>
      <c r="B4" s="141" t="s">
        <v>95</v>
      </c>
      <c r="C4" s="141">
        <v>2008</v>
      </c>
      <c r="D4" s="173" t="s">
        <v>307</v>
      </c>
      <c r="E4" s="141">
        <v>2009</v>
      </c>
      <c r="F4" s="173" t="s">
        <v>307</v>
      </c>
      <c r="G4" s="141">
        <v>2010</v>
      </c>
      <c r="H4" s="173" t="s">
        <v>307</v>
      </c>
      <c r="I4" s="141">
        <v>2011</v>
      </c>
      <c r="J4" s="173" t="s">
        <v>307</v>
      </c>
      <c r="K4" s="141">
        <v>2012</v>
      </c>
      <c r="L4" s="173" t="s">
        <v>307</v>
      </c>
      <c r="M4" s="141">
        <v>2013</v>
      </c>
      <c r="N4" s="173" t="s">
        <v>307</v>
      </c>
      <c r="O4" s="141">
        <v>2014</v>
      </c>
      <c r="P4" s="173" t="s">
        <v>307</v>
      </c>
      <c r="Q4" s="141">
        <v>2015</v>
      </c>
      <c r="R4" s="173" t="s">
        <v>307</v>
      </c>
      <c r="S4" s="141">
        <v>2016</v>
      </c>
      <c r="T4" s="173" t="s">
        <v>307</v>
      </c>
      <c r="U4" s="141">
        <v>2017</v>
      </c>
      <c r="V4" s="173" t="s">
        <v>307</v>
      </c>
    </row>
    <row r="5" spans="1:22">
      <c r="A5" s="26">
        <v>1</v>
      </c>
      <c r="B5" s="182" t="s">
        <v>39</v>
      </c>
      <c r="C5" s="13">
        <v>2683671.9500000002</v>
      </c>
      <c r="D5" s="39">
        <v>9.8036706306240992E-2</v>
      </c>
      <c r="E5" s="13">
        <v>1557685.1785946393</v>
      </c>
      <c r="F5" s="39">
        <v>5.5116944703001769E-2</v>
      </c>
      <c r="G5" s="13">
        <v>784599.24077000015</v>
      </c>
      <c r="H5" s="39">
        <v>3.2671811422422946E-2</v>
      </c>
      <c r="I5" s="13">
        <v>5051390.9012999991</v>
      </c>
      <c r="J5" s="39">
        <v>0.20395471753703581</v>
      </c>
      <c r="K5" s="13">
        <v>6077349.0631800015</v>
      </c>
      <c r="L5" s="39">
        <v>0.23393398990191527</v>
      </c>
      <c r="M5" s="13">
        <v>3719784.9625368142</v>
      </c>
      <c r="N5" s="39">
        <v>0.14616534530989486</v>
      </c>
      <c r="O5" s="13">
        <v>2678948.3208192126</v>
      </c>
      <c r="P5" s="39">
        <v>9.9810227426860632E-2</v>
      </c>
      <c r="Q5" s="42">
        <v>3485197.0007660836</v>
      </c>
      <c r="R5" s="39">
        <v>0.10558098201161151</v>
      </c>
      <c r="S5" s="13">
        <v>4205796.9079245757</v>
      </c>
      <c r="T5" s="39">
        <v>0.13248407584638872</v>
      </c>
      <c r="U5" s="13">
        <v>4429527.9669258473</v>
      </c>
      <c r="V5" s="38">
        <f>U5/Premiums!BC5</f>
        <v>0.11611706408150681</v>
      </c>
    </row>
    <row r="6" spans="1:22">
      <c r="A6" s="26">
        <v>2</v>
      </c>
      <c r="B6" s="182" t="s">
        <v>41</v>
      </c>
      <c r="C6" s="13">
        <v>0</v>
      </c>
      <c r="D6" s="39">
        <v>0</v>
      </c>
      <c r="E6" s="13">
        <v>0</v>
      </c>
      <c r="F6" s="39">
        <v>0</v>
      </c>
      <c r="G6" s="13">
        <v>0</v>
      </c>
      <c r="H6" s="39">
        <v>0</v>
      </c>
      <c r="I6" s="13">
        <v>0</v>
      </c>
      <c r="J6" s="39">
        <v>0</v>
      </c>
      <c r="K6" s="13">
        <v>0</v>
      </c>
      <c r="L6" s="39">
        <v>0</v>
      </c>
      <c r="M6" s="13">
        <v>0</v>
      </c>
      <c r="N6" s="39">
        <v>0.13677540371492694</v>
      </c>
      <c r="O6" s="13">
        <v>599516.05098048504</v>
      </c>
      <c r="P6" s="39">
        <v>0.11394819719134643</v>
      </c>
      <c r="Q6" s="42">
        <v>260249.17382844377</v>
      </c>
      <c r="R6" s="39">
        <v>5.9751149237685383E-3</v>
      </c>
      <c r="S6" s="13">
        <v>605262.34196530981</v>
      </c>
      <c r="T6" s="39">
        <v>1.035003144116887E-2</v>
      </c>
      <c r="U6" s="13">
        <v>821678.42606290546</v>
      </c>
      <c r="V6" s="38">
        <f>U6/Premiums!BC7</f>
        <v>1.5877535776446423E-2</v>
      </c>
    </row>
    <row r="7" spans="1:22">
      <c r="A7" s="26">
        <v>3</v>
      </c>
      <c r="B7" s="182" t="s">
        <v>42</v>
      </c>
      <c r="C7" s="13">
        <v>58953989.434500001</v>
      </c>
      <c r="D7" s="39">
        <v>8.5320182553974708E-2</v>
      </c>
      <c r="E7" s="13">
        <v>32989693.473836634</v>
      </c>
      <c r="F7" s="39">
        <v>5.4733759861797335E-2</v>
      </c>
      <c r="G7" s="13">
        <v>28171776.998772129</v>
      </c>
      <c r="H7" s="39">
        <v>5.6382340658036385E-2</v>
      </c>
      <c r="I7" s="13">
        <v>26640004.18230176</v>
      </c>
      <c r="J7" s="39">
        <v>6.0157663222307943E-2</v>
      </c>
      <c r="K7" s="13">
        <v>25731001.591236521</v>
      </c>
      <c r="L7" s="39">
        <v>6.1756846268516588E-2</v>
      </c>
      <c r="M7" s="13">
        <v>24259781.652666882</v>
      </c>
      <c r="N7" s="39">
        <v>0</v>
      </c>
      <c r="O7" s="13">
        <v>33418.32</v>
      </c>
      <c r="P7" s="39">
        <v>7.6273821596325086E-4</v>
      </c>
      <c r="Q7" s="42">
        <v>33093261.980149064</v>
      </c>
      <c r="R7" s="39">
        <v>6.8343064493350383E-2</v>
      </c>
      <c r="S7" s="13">
        <v>66200538.956970267</v>
      </c>
      <c r="T7" s="39">
        <v>1.3594686502219875E-2</v>
      </c>
      <c r="U7" s="13">
        <v>74355687.64329204</v>
      </c>
      <c r="V7" s="38">
        <f>U7/Premiums!BC8</f>
        <v>0.13137072524583951</v>
      </c>
    </row>
    <row r="8" spans="1:22">
      <c r="A8" s="26">
        <v>4</v>
      </c>
      <c r="B8" s="182" t="s">
        <v>43</v>
      </c>
      <c r="C8" s="13">
        <v>2005605.99</v>
      </c>
      <c r="D8" s="39">
        <v>0.26101841245660684</v>
      </c>
      <c r="E8" s="13">
        <v>557</v>
      </c>
      <c r="F8" s="39">
        <v>2.018059641089723E-3</v>
      </c>
      <c r="G8" s="13">
        <v>0</v>
      </c>
      <c r="H8" s="39">
        <v>0</v>
      </c>
      <c r="I8" s="13">
        <v>773677.45</v>
      </c>
      <c r="J8" s="39">
        <v>0.19949999620044187</v>
      </c>
      <c r="K8" s="13">
        <v>3047476.51</v>
      </c>
      <c r="L8" s="39">
        <v>0.85414014012064698</v>
      </c>
      <c r="M8" s="13">
        <v>2818822.5633610771</v>
      </c>
      <c r="N8" s="39">
        <v>5.9089394926514285E-2</v>
      </c>
      <c r="O8" s="13">
        <v>26594759.550136343</v>
      </c>
      <c r="P8" s="39">
        <v>6.1655446287223963E-2</v>
      </c>
      <c r="Q8" s="42">
        <v>2080262.8855323149</v>
      </c>
      <c r="R8" s="39">
        <v>0.40204594916033815</v>
      </c>
      <c r="S8" s="13">
        <v>3463781.2612392288</v>
      </c>
      <c r="T8" s="39">
        <v>0.12931755521934576</v>
      </c>
      <c r="U8" s="13">
        <v>2960984.9416752034</v>
      </c>
      <c r="V8" s="38">
        <f>U8/Premiums!BC9</f>
        <v>0.4211632640392356</v>
      </c>
    </row>
    <row r="9" spans="1:22">
      <c r="A9" s="26">
        <v>5</v>
      </c>
      <c r="B9" s="182" t="s">
        <v>44</v>
      </c>
      <c r="C9" s="13">
        <v>6202128.2599999998</v>
      </c>
      <c r="D9" s="39">
        <v>0.88294714761195514</v>
      </c>
      <c r="E9" s="13">
        <v>10881996.030000001</v>
      </c>
      <c r="F9" s="39">
        <v>0.91278838931899053</v>
      </c>
      <c r="G9" s="13">
        <v>12551534.83</v>
      </c>
      <c r="H9" s="39">
        <v>0.85892543096597229</v>
      </c>
      <c r="I9" s="13">
        <v>14263098.220000001</v>
      </c>
      <c r="J9" s="39">
        <v>1.0116918002543205</v>
      </c>
      <c r="K9" s="13">
        <v>14148377.256762501</v>
      </c>
      <c r="L9" s="39">
        <v>0.96015815064181942</v>
      </c>
      <c r="M9" s="13">
        <v>10378843.718525879</v>
      </c>
      <c r="N9" s="39">
        <v>0.79666451868202548</v>
      </c>
      <c r="O9" s="13">
        <v>1939781.2209029971</v>
      </c>
      <c r="P9" s="39">
        <v>0.35706797147373642</v>
      </c>
      <c r="Q9" s="42">
        <v>10667562.154399998</v>
      </c>
      <c r="R9" s="39">
        <v>1.0540737552961192</v>
      </c>
      <c r="S9" s="13">
        <v>7197508.3898117281</v>
      </c>
      <c r="T9" s="39">
        <v>0.47307066601560738</v>
      </c>
      <c r="U9" s="13">
        <v>6918546.1073239231</v>
      </c>
      <c r="V9" s="38">
        <f>U9/Premiums!BC10</f>
        <v>1.1377583953617048</v>
      </c>
    </row>
    <row r="10" spans="1:22">
      <c r="A10" s="26">
        <v>6</v>
      </c>
      <c r="B10" s="182" t="s">
        <v>45</v>
      </c>
      <c r="C10" s="13">
        <v>15228078.92152762</v>
      </c>
      <c r="D10" s="39">
        <v>0.69201254865310824</v>
      </c>
      <c r="E10" s="13">
        <v>5590036.0852199607</v>
      </c>
      <c r="F10" s="39">
        <v>0.54487653567601169</v>
      </c>
      <c r="G10" s="13">
        <v>6224650.0385980047</v>
      </c>
      <c r="H10" s="39">
        <v>0.73295787010663005</v>
      </c>
      <c r="I10" s="13">
        <v>5416564.3843037738</v>
      </c>
      <c r="J10" s="39">
        <v>0.77729778737192279</v>
      </c>
      <c r="K10" s="13">
        <v>5042052.3098111907</v>
      </c>
      <c r="L10" s="39">
        <v>0.70066369462673883</v>
      </c>
      <c r="M10" s="13">
        <v>4931099.0642274553</v>
      </c>
      <c r="N10" s="39">
        <v>1.1132766093730879</v>
      </c>
      <c r="O10" s="13">
        <v>7358475.0838166801</v>
      </c>
      <c r="P10" s="39">
        <v>0.99722493789098277</v>
      </c>
      <c r="Q10" s="42">
        <v>2930060.5934299193</v>
      </c>
      <c r="R10" s="39">
        <v>0.4510204631176758</v>
      </c>
      <c r="S10" s="13">
        <v>2145779.6311592646</v>
      </c>
      <c r="T10" s="39">
        <v>1.1609399305026817</v>
      </c>
      <c r="U10" s="13">
        <v>1906021.6838628771</v>
      </c>
      <c r="V10" s="38">
        <f>U10/Premiums!BC11</f>
        <v>0.48942265681789443</v>
      </c>
    </row>
    <row r="11" spans="1:22">
      <c r="A11" s="26">
        <v>7</v>
      </c>
      <c r="B11" s="182" t="s">
        <v>46</v>
      </c>
      <c r="C11" s="13">
        <v>6330521.7160102595</v>
      </c>
      <c r="D11" s="39">
        <v>0.34541551176860902</v>
      </c>
      <c r="E11" s="13">
        <v>5352300.3953631828</v>
      </c>
      <c r="F11" s="39">
        <v>0.39020074620580253</v>
      </c>
      <c r="G11" s="13">
        <v>5872840.8180165207</v>
      </c>
      <c r="H11" s="39">
        <v>0.4270983870024902</v>
      </c>
      <c r="I11" s="13">
        <v>5440755.2486142004</v>
      </c>
      <c r="J11" s="39">
        <v>0.35992565491107331</v>
      </c>
      <c r="K11" s="13">
        <v>5985088.1344593717</v>
      </c>
      <c r="L11" s="39">
        <v>0.410543511289859</v>
      </c>
      <c r="M11" s="13">
        <v>6554872.6193227768</v>
      </c>
      <c r="N11" s="39">
        <v>0.55033738772570018</v>
      </c>
      <c r="O11" s="13">
        <v>5062722.4278442198</v>
      </c>
      <c r="P11" s="39">
        <v>0.43413998397709935</v>
      </c>
      <c r="Q11" s="42">
        <v>6755977.8027649196</v>
      </c>
      <c r="R11" s="39">
        <v>0.39392368156904189</v>
      </c>
      <c r="S11" s="13">
        <v>6399087.3272280293</v>
      </c>
      <c r="T11" s="39">
        <v>0.491577909234026</v>
      </c>
      <c r="U11" s="13">
        <v>5936238.2590206107</v>
      </c>
      <c r="V11" s="38">
        <f>U11/Premiums!BC12</f>
        <v>0.28013785938696317</v>
      </c>
    </row>
    <row r="12" spans="1:22">
      <c r="A12" s="26">
        <v>8</v>
      </c>
      <c r="B12" s="182" t="s">
        <v>47</v>
      </c>
      <c r="C12" s="13">
        <v>75029101.91493924</v>
      </c>
      <c r="D12" s="39">
        <v>0.37401527422791847</v>
      </c>
      <c r="E12" s="13">
        <v>80725011.999495134</v>
      </c>
      <c r="F12" s="39">
        <v>0.35991057432066931</v>
      </c>
      <c r="G12" s="13">
        <v>68282720.158250228</v>
      </c>
      <c r="H12" s="39">
        <v>0.33692001160840124</v>
      </c>
      <c r="I12" s="13">
        <v>71890586.27169098</v>
      </c>
      <c r="J12" s="39">
        <v>0.35544606705511822</v>
      </c>
      <c r="K12" s="13">
        <v>72929181.249655157</v>
      </c>
      <c r="L12" s="39">
        <v>0.36410504053754872</v>
      </c>
      <c r="M12" s="13">
        <v>74503177.874019876</v>
      </c>
      <c r="N12" s="39">
        <v>0.41472146068075721</v>
      </c>
      <c r="O12" s="13">
        <v>7507311.5532875303</v>
      </c>
      <c r="P12" s="39">
        <v>0.48063838863519026</v>
      </c>
      <c r="Q12" s="42">
        <v>103549781.37493928</v>
      </c>
      <c r="R12" s="39">
        <v>0.41745172354443016</v>
      </c>
      <c r="S12" s="13">
        <v>117547332.29168844</v>
      </c>
      <c r="T12" s="39">
        <v>0.35154880357559126</v>
      </c>
      <c r="U12" s="13">
        <v>122519611.21432064</v>
      </c>
      <c r="V12" s="38">
        <f>U12/Premiums!BC13</f>
        <v>0.46278841008319777</v>
      </c>
    </row>
    <row r="13" spans="1:22">
      <c r="A13" s="26">
        <v>9</v>
      </c>
      <c r="B13" s="182" t="s">
        <v>52</v>
      </c>
      <c r="C13" s="13">
        <v>24809415.003739294</v>
      </c>
      <c r="D13" s="39">
        <v>0.4195549160649687</v>
      </c>
      <c r="E13" s="13">
        <v>27118045.860910557</v>
      </c>
      <c r="F13" s="39">
        <v>0.42338260956146451</v>
      </c>
      <c r="G13" s="13">
        <v>22883316.330036875</v>
      </c>
      <c r="H13" s="39">
        <v>0.38754278981724449</v>
      </c>
      <c r="I13" s="13">
        <v>21802000.344892997</v>
      </c>
      <c r="J13" s="39">
        <v>0.38706121294573276</v>
      </c>
      <c r="K13" s="13">
        <v>24535464.578005917</v>
      </c>
      <c r="L13" s="39">
        <v>0.41163946929353912</v>
      </c>
      <c r="M13" s="13">
        <v>19188668.358032044</v>
      </c>
      <c r="N13" s="39">
        <v>0.35870783773430198</v>
      </c>
      <c r="O13" s="13">
        <v>81914407.09053272</v>
      </c>
      <c r="P13" s="39">
        <v>0.3708758292515022</v>
      </c>
      <c r="Q13" s="13">
        <v>17340181.49940579</v>
      </c>
      <c r="R13" s="39">
        <v>0.3666175880949375</v>
      </c>
      <c r="S13" s="13">
        <v>9715859.7347144615</v>
      </c>
      <c r="T13" s="39">
        <v>0.48477426251567868</v>
      </c>
      <c r="U13" s="13">
        <v>4241127.6784533663</v>
      </c>
      <c r="V13" s="38">
        <f>U13/Premiums!BC18</f>
        <v>0.19915148181566103</v>
      </c>
    </row>
    <row r="14" spans="1:22">
      <c r="A14" s="26">
        <v>10</v>
      </c>
      <c r="B14" s="181" t="s">
        <v>55</v>
      </c>
      <c r="C14" s="13">
        <v>50914438.813750014</v>
      </c>
      <c r="D14" s="39">
        <v>0.13263271005092464</v>
      </c>
      <c r="E14" s="13">
        <v>20854933.763070568</v>
      </c>
      <c r="F14" s="39">
        <v>4.7337515165228335E-2</v>
      </c>
      <c r="G14" s="13">
        <v>62081981.025406741</v>
      </c>
      <c r="H14" s="39">
        <v>0.12768440074473325</v>
      </c>
      <c r="I14" s="13">
        <v>62372070.625021487</v>
      </c>
      <c r="J14" s="39">
        <v>0.11871930941036581</v>
      </c>
      <c r="K14" s="13">
        <v>53886372.876250215</v>
      </c>
      <c r="L14" s="39">
        <v>0.10305892406455672</v>
      </c>
      <c r="M14" s="13">
        <v>54413912.45767267</v>
      </c>
      <c r="N14" s="39">
        <v>0.35046892198705326</v>
      </c>
      <c r="O14" s="13">
        <v>18799169.948957112</v>
      </c>
      <c r="P14" s="39">
        <v>0.40970853729929729</v>
      </c>
      <c r="Q14" s="13">
        <v>171166336.77365562</v>
      </c>
      <c r="R14" s="39">
        <v>0.29000533428288772</v>
      </c>
      <c r="S14" s="13">
        <v>194566210.45193768</v>
      </c>
      <c r="T14" s="39">
        <v>0.31797932521956324</v>
      </c>
      <c r="U14" s="13">
        <v>251316524.489254</v>
      </c>
      <c r="V14" s="38">
        <f>U14/Premiums!BC21</f>
        <v>0.38122882256008528</v>
      </c>
    </row>
    <row r="15" spans="1:22">
      <c r="A15" s="26">
        <v>11</v>
      </c>
      <c r="B15" s="181" t="s">
        <v>60</v>
      </c>
      <c r="C15" s="13">
        <v>7633960.9400000004</v>
      </c>
      <c r="D15" s="39">
        <v>0.96949275666081758</v>
      </c>
      <c r="E15" s="13">
        <v>8799147.9999999981</v>
      </c>
      <c r="F15" s="39">
        <v>0.97068589607393552</v>
      </c>
      <c r="G15" s="13">
        <v>8811615.8099999987</v>
      </c>
      <c r="H15" s="39">
        <v>0.95264204759246929</v>
      </c>
      <c r="I15" s="13">
        <v>8712942.8800000008</v>
      </c>
      <c r="J15" s="39">
        <v>0.97511539662285651</v>
      </c>
      <c r="K15" s="13">
        <v>6028112.9911799999</v>
      </c>
      <c r="L15" s="39">
        <v>0.8837770468780547</v>
      </c>
      <c r="M15" s="13">
        <v>6044776.2699999996</v>
      </c>
      <c r="N15" s="39">
        <v>9.3230690501619404E-2</v>
      </c>
      <c r="O15" s="13">
        <v>4893317.1717300005</v>
      </c>
      <c r="P15" s="39">
        <v>9.4315683572712986E-2</v>
      </c>
      <c r="Q15" s="13">
        <v>6146138.4900000002</v>
      </c>
      <c r="R15" s="39">
        <v>0.74285144938497383</v>
      </c>
      <c r="S15" s="13">
        <v>3393730.2399999998</v>
      </c>
      <c r="T15" s="39">
        <v>0.31383295003778444</v>
      </c>
      <c r="U15" s="13">
        <v>3582834.4652263997</v>
      </c>
      <c r="V15" s="38">
        <f>'Repremiums '!U15/Premiums!BC26</f>
        <v>0.61687356547321648</v>
      </c>
    </row>
    <row r="16" spans="1:22">
      <c r="A16" s="26">
        <v>12</v>
      </c>
      <c r="B16" s="181" t="s">
        <v>61</v>
      </c>
      <c r="C16" s="13">
        <v>1374477.48</v>
      </c>
      <c r="D16" s="39">
        <v>0.71272809176400709</v>
      </c>
      <c r="E16" s="13">
        <v>1327393.1299999999</v>
      </c>
      <c r="F16" s="39">
        <v>0.49786748223623517</v>
      </c>
      <c r="G16" s="13">
        <v>1496953.5899999999</v>
      </c>
      <c r="H16" s="39">
        <v>0.61911145513947086</v>
      </c>
      <c r="I16" s="13">
        <v>1459069.52</v>
      </c>
      <c r="J16" s="39">
        <v>0.66700676090778599</v>
      </c>
      <c r="K16" s="13">
        <v>1222160.3899999999</v>
      </c>
      <c r="L16" s="39">
        <v>0.75166753260644825</v>
      </c>
      <c r="M16" s="13">
        <v>902790.46500000008</v>
      </c>
      <c r="N16" s="39">
        <v>6.6006477554052728E-2</v>
      </c>
      <c r="O16" s="13">
        <v>1043470.21</v>
      </c>
      <c r="P16" s="39">
        <v>8.9955074295580237E-2</v>
      </c>
      <c r="Q16" s="13">
        <v>1155952.855</v>
      </c>
      <c r="R16" s="39">
        <v>0.83167543863511062</v>
      </c>
      <c r="S16" s="13">
        <v>1323895.425</v>
      </c>
      <c r="T16" s="39">
        <v>0.41414537483603064</v>
      </c>
      <c r="U16" s="13">
        <v>1012990.2782248</v>
      </c>
      <c r="V16" s="38">
        <f>U16/Premiums!BC27</f>
        <v>0.83765869914575164</v>
      </c>
    </row>
    <row r="17" spans="1:22">
      <c r="A17" s="26">
        <v>13</v>
      </c>
      <c r="B17" s="181" t="s">
        <v>62</v>
      </c>
      <c r="C17" s="13">
        <v>10544643.208000001</v>
      </c>
      <c r="D17" s="39">
        <v>0.33250064391898021</v>
      </c>
      <c r="E17" s="13">
        <v>11991401.066504052</v>
      </c>
      <c r="F17" s="39">
        <v>0.39825800443602716</v>
      </c>
      <c r="G17" s="13">
        <v>11653717.993773542</v>
      </c>
      <c r="H17" s="39">
        <v>0.38454242579906284</v>
      </c>
      <c r="I17" s="13">
        <v>10787967.713693794</v>
      </c>
      <c r="J17" s="39">
        <v>0.36721649807882945</v>
      </c>
      <c r="K17" s="13">
        <v>13208995.165998206</v>
      </c>
      <c r="L17" s="39">
        <v>0.40464908073023564</v>
      </c>
      <c r="M17" s="13">
        <v>12607175.746091833</v>
      </c>
      <c r="N17" s="39">
        <v>4.3698054468021247E-2</v>
      </c>
      <c r="O17" s="13">
        <v>11667886.067071196</v>
      </c>
      <c r="P17" s="39">
        <v>5.5564631623151568E-2</v>
      </c>
      <c r="Q17" s="13">
        <v>13341695.292541839</v>
      </c>
      <c r="R17" s="39">
        <v>0.3559630401659063</v>
      </c>
      <c r="S17" s="13">
        <v>13360246.459481083</v>
      </c>
      <c r="T17" s="39">
        <v>0.15393598042753717</v>
      </c>
      <c r="U17" s="13">
        <v>13289189.2151214</v>
      </c>
      <c r="V17" s="38">
        <f>U17/Premiums!BC28</f>
        <v>0.31811708151076878</v>
      </c>
    </row>
    <row r="18" spans="1:22">
      <c r="A18" s="26">
        <v>14</v>
      </c>
      <c r="B18" s="181" t="s">
        <v>63</v>
      </c>
      <c r="C18" s="13">
        <v>1542044.7199999997</v>
      </c>
      <c r="D18" s="39">
        <v>5.1361370707804298E-2</v>
      </c>
      <c r="E18" s="13">
        <v>1713169.1075564902</v>
      </c>
      <c r="F18" s="39">
        <v>0.14034491208344146</v>
      </c>
      <c r="G18" s="13">
        <v>2369417.8404014502</v>
      </c>
      <c r="H18" s="39">
        <v>0.29521777446393616</v>
      </c>
      <c r="I18" s="13">
        <v>2008269.3670000001</v>
      </c>
      <c r="J18" s="39">
        <v>0.24603171382988712</v>
      </c>
      <c r="K18" s="13">
        <v>2340779.0840758155</v>
      </c>
      <c r="L18" s="39">
        <v>0.27113880382292976</v>
      </c>
      <c r="M18" s="13">
        <v>2596834.8921014769</v>
      </c>
      <c r="N18" s="39">
        <v>0.37989025143227495</v>
      </c>
      <c r="O18" s="13">
        <v>2869022.5243972065</v>
      </c>
      <c r="P18" s="39">
        <v>0.35423222833128082</v>
      </c>
      <c r="Q18" s="13">
        <v>3297013</v>
      </c>
      <c r="R18" s="39">
        <v>0.38664280929079498</v>
      </c>
      <c r="S18" s="13">
        <v>2898554.44</v>
      </c>
      <c r="T18" s="39">
        <v>0.4718849344772571</v>
      </c>
      <c r="U18" s="13">
        <v>2418637</v>
      </c>
      <c r="V18" s="38">
        <f>U18/Premiums!BC29</f>
        <v>0.40871640576276724</v>
      </c>
    </row>
    <row r="19" spans="1:22">
      <c r="A19" s="26">
        <v>15</v>
      </c>
      <c r="B19" s="181" t="s">
        <v>64</v>
      </c>
      <c r="C19" s="13">
        <v>1449917.45</v>
      </c>
      <c r="D19" s="39">
        <v>0.41255372943314772</v>
      </c>
      <c r="E19" s="13">
        <v>1335937.67</v>
      </c>
      <c r="F19" s="39">
        <v>0.48406190154071377</v>
      </c>
      <c r="G19" s="13">
        <v>2516044.98</v>
      </c>
      <c r="H19" s="39">
        <v>0.65420353180454982</v>
      </c>
      <c r="I19" s="13">
        <v>1625626.47</v>
      </c>
      <c r="J19" s="39">
        <v>0.55141164474924065</v>
      </c>
      <c r="K19" s="13">
        <v>0</v>
      </c>
      <c r="L19" s="39">
        <v>0</v>
      </c>
      <c r="M19" s="13">
        <v>0</v>
      </c>
      <c r="N19" s="39">
        <v>0.71630090603546615</v>
      </c>
      <c r="O19" s="13">
        <v>10000.16</v>
      </c>
      <c r="P19" s="39">
        <v>0.63736918774048457</v>
      </c>
      <c r="Q19" s="13">
        <v>1166245.58</v>
      </c>
      <c r="R19" s="39">
        <v>0.32607736202640786</v>
      </c>
      <c r="S19" s="13">
        <v>5638575.6100000003</v>
      </c>
      <c r="T19" s="39">
        <v>0.6566778864117474</v>
      </c>
      <c r="U19" s="13">
        <v>9231605</v>
      </c>
      <c r="V19" s="38">
        <f>U19/Premiums!BC30</f>
        <v>0.5796580658607734</v>
      </c>
    </row>
    <row r="20" spans="1:22">
      <c r="A20" s="26">
        <v>16</v>
      </c>
      <c r="B20" s="181" t="s">
        <v>65</v>
      </c>
      <c r="C20" s="13">
        <v>1177391.8905497</v>
      </c>
      <c r="D20" s="39">
        <v>3.7626484774826711E-2</v>
      </c>
      <c r="E20" s="13">
        <v>77693.582319778012</v>
      </c>
      <c r="F20" s="39">
        <v>6.4517804911661258E-3</v>
      </c>
      <c r="G20" s="13">
        <v>446641.91999999998</v>
      </c>
      <c r="H20" s="39">
        <v>4.4043406306340696E-2</v>
      </c>
      <c r="I20" s="13">
        <v>398721.16500000004</v>
      </c>
      <c r="J20" s="39">
        <v>5.274735434595175E-2</v>
      </c>
      <c r="K20" s="13">
        <v>335280.20999999996</v>
      </c>
      <c r="L20" s="39">
        <v>6.0313430003091292E-2</v>
      </c>
      <c r="M20" s="13">
        <v>527198.35</v>
      </c>
      <c r="N20" s="39">
        <v>0.77870055710599717</v>
      </c>
      <c r="O20" s="13">
        <v>720387.9</v>
      </c>
      <c r="P20" s="39">
        <v>0.78220322366112294</v>
      </c>
      <c r="Q20" s="13">
        <v>682599.54317134374</v>
      </c>
      <c r="R20" s="39">
        <v>5.8656428883924659E-2</v>
      </c>
      <c r="S20" s="13">
        <v>499982.10000000003</v>
      </c>
      <c r="T20" s="39">
        <v>0.86154933413205925</v>
      </c>
      <c r="U20" s="13">
        <v>459112.6</v>
      </c>
      <c r="V20" s="38">
        <f>U20/Premiums!BC31</f>
        <v>2.5942492300808605E-2</v>
      </c>
    </row>
    <row r="21" spans="1:22">
      <c r="A21" s="26">
        <v>17</v>
      </c>
      <c r="B21" s="181" t="s">
        <v>66</v>
      </c>
      <c r="C21" s="13">
        <v>0</v>
      </c>
      <c r="D21" s="39">
        <v>0</v>
      </c>
      <c r="E21" s="13">
        <v>0</v>
      </c>
      <c r="F21" s="39">
        <v>0</v>
      </c>
      <c r="G21" s="13">
        <v>0</v>
      </c>
      <c r="H21" s="39">
        <v>0</v>
      </c>
      <c r="I21" s="13">
        <v>0</v>
      </c>
      <c r="J21" s="39">
        <v>0</v>
      </c>
      <c r="K21" s="13">
        <v>0</v>
      </c>
      <c r="L21" s="39">
        <v>0</v>
      </c>
      <c r="M21" s="13">
        <v>0</v>
      </c>
      <c r="N21" s="39">
        <v>0.37235227054706216</v>
      </c>
      <c r="O21" s="13">
        <v>0</v>
      </c>
      <c r="P21" s="39">
        <v>0.33671235957912216</v>
      </c>
      <c r="Q21" s="13">
        <v>0</v>
      </c>
      <c r="R21" s="39">
        <v>0</v>
      </c>
      <c r="S21" s="13">
        <v>0</v>
      </c>
      <c r="T21" s="39">
        <v>0.33212985511577814</v>
      </c>
      <c r="U21" s="13">
        <v>0</v>
      </c>
      <c r="V21" s="38">
        <f>U21/Premiums!BC32</f>
        <v>0</v>
      </c>
    </row>
    <row r="22" spans="1:22">
      <c r="A22" s="26">
        <v>18</v>
      </c>
      <c r="B22" s="181" t="s">
        <v>67</v>
      </c>
      <c r="C22" s="13">
        <v>1135077.55</v>
      </c>
      <c r="D22" s="39">
        <v>0.1078862409996469</v>
      </c>
      <c r="E22" s="13">
        <v>1292006.4882478039</v>
      </c>
      <c r="F22" s="39">
        <v>0.12944102098188406</v>
      </c>
      <c r="G22" s="13">
        <v>1222052.6791250804</v>
      </c>
      <c r="H22" s="39">
        <v>0.1225191122891955</v>
      </c>
      <c r="I22" s="13">
        <v>987760.43453000009</v>
      </c>
      <c r="J22" s="39">
        <v>8.8765382864664039E-2</v>
      </c>
      <c r="K22" s="13">
        <v>1067512.35867</v>
      </c>
      <c r="L22" s="39">
        <v>8.384346753800305E-2</v>
      </c>
      <c r="M22" s="13">
        <v>562954.23277953384</v>
      </c>
      <c r="N22" s="39">
        <v>0.3436918776956891</v>
      </c>
      <c r="O22" s="13">
        <v>440322.82913127402</v>
      </c>
      <c r="P22" s="39">
        <v>0.36078879652014867</v>
      </c>
      <c r="Q22" s="13">
        <v>292906.38595881441</v>
      </c>
      <c r="R22" s="39">
        <v>1.7370164992549758E-2</v>
      </c>
      <c r="S22" s="13">
        <v>521000.2752173529</v>
      </c>
      <c r="T22" s="39">
        <v>0.46624806143341013</v>
      </c>
      <c r="U22" s="13">
        <v>689564.11564429989</v>
      </c>
      <c r="V22" s="38">
        <f>U22/Premiums!BC33</f>
        <v>3.2706517956860831E-2</v>
      </c>
    </row>
    <row r="23" spans="1:22">
      <c r="A23" s="80"/>
      <c r="B23" s="172" t="s">
        <v>38</v>
      </c>
      <c r="C23" s="40">
        <v>267014465.24301609</v>
      </c>
      <c r="D23" s="43">
        <v>0.17407537353640051</v>
      </c>
      <c r="E23" s="40">
        <v>211607008.84395814</v>
      </c>
      <c r="F23" s="43">
        <v>0.14346793473370362</v>
      </c>
      <c r="G23" s="40">
        <v>235369864.24911171</v>
      </c>
      <c r="H23" s="43">
        <v>0.17020460959657424</v>
      </c>
      <c r="I23" s="40">
        <v>239630505.17746904</v>
      </c>
      <c r="J23" s="43">
        <v>0.17593291384578474</v>
      </c>
      <c r="K23" s="40">
        <v>235585203.76928487</v>
      </c>
      <c r="L23" s="43">
        <v>0.17632809961930707</v>
      </c>
      <c r="M23" s="40">
        <v>224010693.22633833</v>
      </c>
      <c r="N23" s="43">
        <v>0.157</v>
      </c>
      <c r="O23" s="40">
        <v>225803248.76173276</v>
      </c>
      <c r="P23" s="43">
        <v>0.158</v>
      </c>
      <c r="Q23" s="40">
        <v>377411422.38554347</v>
      </c>
      <c r="R23" s="43">
        <v>0.2399231982490537</v>
      </c>
      <c r="S23" s="40">
        <v>439683141.8443374</v>
      </c>
      <c r="T23" s="43">
        <v>0.28944167376530128</v>
      </c>
      <c r="U23" s="40">
        <v>506089881.0844084</v>
      </c>
      <c r="V23" s="43">
        <f>U23/Premiums!BC34</f>
        <v>0.2893962630486796</v>
      </c>
    </row>
    <row r="24" spans="1:22" ht="15.75">
      <c r="A24" s="140" t="s">
        <v>402</v>
      </c>
    </row>
    <row r="25" spans="1:22" ht="15.75">
      <c r="A25" s="140" t="s">
        <v>517</v>
      </c>
    </row>
  </sheetData>
  <mergeCells count="1">
    <mergeCell ref="A2:V2"/>
  </mergeCells>
  <printOptions horizontalCentered="1"/>
  <pageMargins left="0" right="0" top="0.59055118110236227" bottom="0" header="0.39370078740157483" footer="0"/>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topLeftCell="A7" zoomScaleNormal="110" zoomScaleSheetLayoutView="100" workbookViewId="0">
      <selection activeCell="F9" sqref="F9"/>
    </sheetView>
  </sheetViews>
  <sheetFormatPr defaultRowHeight="12.75"/>
  <cols>
    <col min="1" max="1" width="8" style="2" customWidth="1"/>
    <col min="2" max="2" width="38.140625" style="2" customWidth="1"/>
    <col min="3" max="3" width="12" style="2" customWidth="1"/>
    <col min="4" max="5" width="11" style="2" customWidth="1"/>
    <col min="6" max="9" width="12.28515625" style="2" customWidth="1"/>
    <col min="10" max="10" width="13.42578125" style="2" customWidth="1"/>
    <col min="11" max="11" width="13.140625" style="2" customWidth="1"/>
    <col min="12" max="12" width="12.42578125" style="2" bestFit="1" customWidth="1"/>
    <col min="13" max="16384" width="9.140625" style="2"/>
  </cols>
  <sheetData>
    <row r="1" spans="1:12" ht="14.25" customHeight="1">
      <c r="B1" s="7"/>
    </row>
    <row r="2" spans="1:12" s="8" customFormat="1" ht="19.5" customHeight="1">
      <c r="B2" s="183" t="s">
        <v>305</v>
      </c>
      <c r="C2" s="57"/>
      <c r="D2" s="57"/>
      <c r="E2" s="57"/>
      <c r="F2" s="57"/>
      <c r="G2" s="57"/>
      <c r="H2" s="57"/>
      <c r="I2" s="57"/>
      <c r="J2" s="57"/>
      <c r="K2" s="57"/>
    </row>
    <row r="3" spans="1:12" ht="15.75">
      <c r="B3" s="11"/>
      <c r="F3" s="10"/>
      <c r="L3" s="11" t="s">
        <v>303</v>
      </c>
    </row>
    <row r="4" spans="1:12" s="54" customFormat="1" ht="38.25" customHeight="1">
      <c r="A4" s="180" t="s">
        <v>0</v>
      </c>
      <c r="B4" s="180" t="s">
        <v>95</v>
      </c>
      <c r="C4" s="179">
        <v>2008</v>
      </c>
      <c r="D4" s="179">
        <v>2009</v>
      </c>
      <c r="E4" s="179">
        <v>2010</v>
      </c>
      <c r="F4" s="179">
        <v>2011</v>
      </c>
      <c r="G4" s="179">
        <v>2012</v>
      </c>
      <c r="H4" s="179">
        <v>2013</v>
      </c>
      <c r="I4" s="179">
        <v>2014</v>
      </c>
      <c r="J4" s="179">
        <v>2015</v>
      </c>
      <c r="K4" s="179">
        <v>2016</v>
      </c>
      <c r="L4" s="179">
        <v>2017</v>
      </c>
    </row>
    <row r="5" spans="1:12" ht="15">
      <c r="A5" s="178">
        <v>1</v>
      </c>
      <c r="B5" s="177" t="s">
        <v>39</v>
      </c>
      <c r="C5" s="176">
        <v>953081.11</v>
      </c>
      <c r="D5" s="176">
        <v>519758.73000000004</v>
      </c>
      <c r="E5" s="176">
        <v>494277.32</v>
      </c>
      <c r="F5" s="176">
        <v>765010.17999999993</v>
      </c>
      <c r="G5" s="176">
        <v>1398049.4400000002</v>
      </c>
      <c r="H5" s="176">
        <v>1903562.1099999999</v>
      </c>
      <c r="I5" s="176">
        <v>911223.95000000007</v>
      </c>
      <c r="J5" s="176">
        <v>1516461.9595345</v>
      </c>
      <c r="K5" s="176">
        <v>1811586.02</v>
      </c>
      <c r="L5" s="176">
        <v>1595067.56</v>
      </c>
    </row>
    <row r="6" spans="1:12" ht="15">
      <c r="A6" s="178">
        <v>2</v>
      </c>
      <c r="B6" s="177" t="s">
        <v>41</v>
      </c>
      <c r="C6" s="176">
        <v>0</v>
      </c>
      <c r="D6" s="176">
        <v>0</v>
      </c>
      <c r="E6" s="176">
        <v>0</v>
      </c>
      <c r="F6" s="176">
        <v>0</v>
      </c>
      <c r="G6" s="176">
        <v>0</v>
      </c>
      <c r="H6" s="176">
        <v>0</v>
      </c>
      <c r="I6" s="176">
        <v>6516.7199999999993</v>
      </c>
      <c r="J6" s="176">
        <v>50396.45</v>
      </c>
      <c r="K6" s="176">
        <v>357256.93</v>
      </c>
      <c r="L6" s="176">
        <v>564795.78000000014</v>
      </c>
    </row>
    <row r="7" spans="1:12" ht="30">
      <c r="A7" s="178">
        <v>3</v>
      </c>
      <c r="B7" s="177" t="s">
        <v>42</v>
      </c>
      <c r="C7" s="176">
        <v>37224826.995759994</v>
      </c>
      <c r="D7" s="176">
        <v>31836994.420500007</v>
      </c>
      <c r="E7" s="176">
        <v>20623945.399999999</v>
      </c>
      <c r="F7" s="176">
        <v>16662156.100000001</v>
      </c>
      <c r="G7" s="176">
        <v>13928973.880999999</v>
      </c>
      <c r="H7" s="176">
        <v>12547517.464397606</v>
      </c>
      <c r="I7" s="176">
        <v>81572773.235851124</v>
      </c>
      <c r="J7" s="176">
        <v>45485607.314169943</v>
      </c>
      <c r="K7" s="176">
        <v>34357338.243286967</v>
      </c>
      <c r="L7" s="176">
        <v>49373334.872285746</v>
      </c>
    </row>
    <row r="8" spans="1:12" ht="15">
      <c r="A8" s="178">
        <v>4</v>
      </c>
      <c r="B8" s="177" t="s">
        <v>43</v>
      </c>
      <c r="C8" s="176">
        <v>22365.93</v>
      </c>
      <c r="D8" s="176">
        <v>787710.53</v>
      </c>
      <c r="E8" s="176">
        <v>0</v>
      </c>
      <c r="F8" s="176">
        <v>162468.84</v>
      </c>
      <c r="G8" s="176">
        <v>0</v>
      </c>
      <c r="H8" s="176">
        <v>0</v>
      </c>
      <c r="I8" s="176">
        <v>0</v>
      </c>
      <c r="J8" s="176">
        <v>72721.58</v>
      </c>
      <c r="K8" s="176">
        <v>1371859.6863060079</v>
      </c>
      <c r="L8" s="176">
        <v>391.56599999999997</v>
      </c>
    </row>
    <row r="9" spans="1:12" ht="15">
      <c r="A9" s="178">
        <v>5</v>
      </c>
      <c r="B9" s="177" t="s">
        <v>44</v>
      </c>
      <c r="C9" s="176">
        <v>945225.11</v>
      </c>
      <c r="D9" s="176">
        <v>2499488.96</v>
      </c>
      <c r="E9" s="176">
        <v>49768.42</v>
      </c>
      <c r="F9" s="176">
        <v>2367501.3200000003</v>
      </c>
      <c r="G9" s="176">
        <v>1171593.2800000003</v>
      </c>
      <c r="H9" s="176">
        <v>2669004.5300000003</v>
      </c>
      <c r="I9" s="176">
        <v>3155761.4357125</v>
      </c>
      <c r="J9" s="176">
        <v>771143.15728249995</v>
      </c>
      <c r="K9" s="176">
        <v>287573.23939866101</v>
      </c>
      <c r="L9" s="176">
        <v>279791.14821052633</v>
      </c>
    </row>
    <row r="10" spans="1:12" ht="15">
      <c r="A10" s="178">
        <v>6</v>
      </c>
      <c r="B10" s="177" t="s">
        <v>45</v>
      </c>
      <c r="C10" s="176">
        <v>9565006.8752863761</v>
      </c>
      <c r="D10" s="176">
        <v>4461752.1765986895</v>
      </c>
      <c r="E10" s="176">
        <v>7062142.2855302002</v>
      </c>
      <c r="F10" s="176">
        <v>1279993.89542735</v>
      </c>
      <c r="G10" s="176">
        <v>1456873.34</v>
      </c>
      <c r="H10" s="176">
        <v>1103065.1749999998</v>
      </c>
      <c r="I10" s="176">
        <v>2889974.8199999994</v>
      </c>
      <c r="J10" s="176">
        <v>3279832.7300000004</v>
      </c>
      <c r="K10" s="176">
        <v>366554.24</v>
      </c>
      <c r="L10" s="176">
        <v>538489.47889473685</v>
      </c>
    </row>
    <row r="11" spans="1:12" ht="15">
      <c r="A11" s="178">
        <v>7</v>
      </c>
      <c r="B11" s="177" t="s">
        <v>46</v>
      </c>
      <c r="C11" s="176">
        <v>1294825.7529367546</v>
      </c>
      <c r="D11" s="176">
        <v>678072.20538290974</v>
      </c>
      <c r="E11" s="176">
        <v>4425969.2005316</v>
      </c>
      <c r="F11" s="176">
        <v>248723.86176458996</v>
      </c>
      <c r="G11" s="176">
        <v>211452.22</v>
      </c>
      <c r="H11" s="176">
        <v>470830.88000000006</v>
      </c>
      <c r="I11" s="176">
        <v>578530.85467759566</v>
      </c>
      <c r="J11" s="176">
        <v>917372.98090055992</v>
      </c>
      <c r="K11" s="176">
        <v>1063484.3186842105</v>
      </c>
      <c r="L11" s="176">
        <v>1441184.0137376734</v>
      </c>
    </row>
    <row r="12" spans="1:12" ht="15">
      <c r="A12" s="178">
        <v>8</v>
      </c>
      <c r="B12" s="177" t="s">
        <v>47</v>
      </c>
      <c r="C12" s="176">
        <v>11567599.364441432</v>
      </c>
      <c r="D12" s="176">
        <v>6101772.3125585327</v>
      </c>
      <c r="E12" s="176">
        <v>10979510.400005216</v>
      </c>
      <c r="F12" s="176">
        <v>9200616.5747681689</v>
      </c>
      <c r="G12" s="176">
        <v>13151654.74889951</v>
      </c>
      <c r="H12" s="176">
        <v>22806056.505290959</v>
      </c>
      <c r="I12" s="176">
        <v>29329583.364719074</v>
      </c>
      <c r="J12" s="176">
        <v>53175582.999812432</v>
      </c>
      <c r="K12" s="176">
        <v>33635691.791158549</v>
      </c>
      <c r="L12" s="176">
        <v>25955985.091280088</v>
      </c>
    </row>
    <row r="13" spans="1:12" ht="15">
      <c r="A13" s="178">
        <v>9</v>
      </c>
      <c r="B13" s="177" t="s">
        <v>52</v>
      </c>
      <c r="C13" s="176">
        <v>2491521.103388478</v>
      </c>
      <c r="D13" s="176">
        <v>5758529.1372924345</v>
      </c>
      <c r="E13" s="176">
        <v>9586924.0831543896</v>
      </c>
      <c r="F13" s="176">
        <v>4033514.3067073487</v>
      </c>
      <c r="G13" s="176">
        <v>8953517.7937170994</v>
      </c>
      <c r="H13" s="176">
        <v>3848294.2532927911</v>
      </c>
      <c r="I13" s="176">
        <v>6953774.6109541506</v>
      </c>
      <c r="J13" s="176">
        <v>10397800.484950304</v>
      </c>
      <c r="K13" s="176">
        <v>1204783.4486483913</v>
      </c>
      <c r="L13" s="176">
        <v>1826228.5033518716</v>
      </c>
    </row>
    <row r="14" spans="1:12" ht="15">
      <c r="A14" s="178">
        <v>10</v>
      </c>
      <c r="B14" s="175" t="s">
        <v>55</v>
      </c>
      <c r="C14" s="176">
        <v>26537438.713287372</v>
      </c>
      <c r="D14" s="176">
        <v>39931434.095000006</v>
      </c>
      <c r="E14" s="176">
        <v>26856096.605892114</v>
      </c>
      <c r="F14" s="176">
        <v>45847831.967371397</v>
      </c>
      <c r="G14" s="176">
        <v>41215493.543199994</v>
      </c>
      <c r="H14" s="176">
        <v>54364775.010047197</v>
      </c>
      <c r="I14" s="176">
        <v>64492679.146364182</v>
      </c>
      <c r="J14" s="176">
        <v>103982083.56127599</v>
      </c>
      <c r="K14" s="176">
        <v>188569609.79737008</v>
      </c>
      <c r="L14" s="176">
        <v>195018640.02528796</v>
      </c>
    </row>
    <row r="15" spans="1:12" ht="15">
      <c r="A15" s="178">
        <v>11</v>
      </c>
      <c r="B15" s="175" t="s">
        <v>60</v>
      </c>
      <c r="C15" s="176">
        <v>130914.6</v>
      </c>
      <c r="D15" s="176">
        <v>0</v>
      </c>
      <c r="E15" s="176">
        <v>0</v>
      </c>
      <c r="F15" s="176">
        <v>486915.56</v>
      </c>
      <c r="G15" s="176">
        <v>26142.969999999998</v>
      </c>
      <c r="H15" s="176">
        <v>0</v>
      </c>
      <c r="I15" s="176">
        <v>0</v>
      </c>
      <c r="J15" s="176">
        <v>0</v>
      </c>
      <c r="K15" s="176">
        <v>0</v>
      </c>
      <c r="L15" s="176">
        <v>844272.11809</v>
      </c>
    </row>
    <row r="16" spans="1:12" ht="15">
      <c r="A16" s="178">
        <v>12</v>
      </c>
      <c r="B16" s="175" t="s">
        <v>61</v>
      </c>
      <c r="C16" s="176">
        <v>33888.94</v>
      </c>
      <c r="D16" s="176">
        <v>1499135.14</v>
      </c>
      <c r="E16" s="176">
        <v>7100</v>
      </c>
      <c r="F16" s="176">
        <v>60618.710000000006</v>
      </c>
      <c r="G16" s="176">
        <v>0</v>
      </c>
      <c r="H16" s="176">
        <v>0</v>
      </c>
      <c r="I16" s="176">
        <v>1129.0400000000002</v>
      </c>
      <c r="J16" s="176">
        <v>2175.09</v>
      </c>
      <c r="K16" s="176">
        <v>162.215</v>
      </c>
      <c r="L16" s="176">
        <v>0</v>
      </c>
    </row>
    <row r="17" spans="1:12" ht="15">
      <c r="A17" s="178">
        <v>13</v>
      </c>
      <c r="B17" s="175" t="s">
        <v>62</v>
      </c>
      <c r="C17" s="176">
        <v>556384.57999999973</v>
      </c>
      <c r="D17" s="176">
        <v>1240351.28</v>
      </c>
      <c r="E17" s="176">
        <v>750486.59479300003</v>
      </c>
      <c r="F17" s="176">
        <v>927240.10602159996</v>
      </c>
      <c r="G17" s="176">
        <v>1933375.8855641002</v>
      </c>
      <c r="H17" s="176">
        <v>1573850.2449999999</v>
      </c>
      <c r="I17" s="176">
        <v>2029930.0598061685</v>
      </c>
      <c r="J17" s="176">
        <v>2968737.7265860997</v>
      </c>
      <c r="K17" s="176">
        <v>1944806.245751994</v>
      </c>
      <c r="L17" s="176">
        <v>3033456.2462336496</v>
      </c>
    </row>
    <row r="18" spans="1:12" ht="15">
      <c r="A18" s="178">
        <v>14</v>
      </c>
      <c r="B18" s="175" t="s">
        <v>63</v>
      </c>
      <c r="C18" s="176">
        <v>607046.6</v>
      </c>
      <c r="D18" s="176">
        <v>938039.09470599995</v>
      </c>
      <c r="E18" s="176">
        <v>1194146.58</v>
      </c>
      <c r="F18" s="176">
        <v>1299823.7849999999</v>
      </c>
      <c r="G18" s="176">
        <v>1121632.73</v>
      </c>
      <c r="H18" s="176">
        <v>2525825.4780000006</v>
      </c>
      <c r="I18" s="176">
        <v>1482395.04</v>
      </c>
      <c r="J18" s="176">
        <v>1661150.5250000001</v>
      </c>
      <c r="K18" s="176">
        <v>2499262.14</v>
      </c>
      <c r="L18" s="176">
        <v>998030</v>
      </c>
    </row>
    <row r="19" spans="1:12" ht="15">
      <c r="A19" s="178">
        <v>15</v>
      </c>
      <c r="B19" s="175" t="s">
        <v>64</v>
      </c>
      <c r="C19" s="176">
        <v>474360.08</v>
      </c>
      <c r="D19" s="176">
        <v>157722.88</v>
      </c>
      <c r="E19" s="176">
        <v>428203.98</v>
      </c>
      <c r="F19" s="176">
        <v>43077.24</v>
      </c>
      <c r="G19" s="176">
        <v>23445.11</v>
      </c>
      <c r="H19" s="176">
        <v>0</v>
      </c>
      <c r="I19" s="176">
        <v>0</v>
      </c>
      <c r="J19" s="176">
        <v>643310.41</v>
      </c>
      <c r="K19" s="176">
        <v>0</v>
      </c>
      <c r="L19" s="176">
        <v>178487</v>
      </c>
    </row>
    <row r="20" spans="1:12" ht="15">
      <c r="A20" s="178">
        <v>16</v>
      </c>
      <c r="B20" s="175" t="s">
        <v>65</v>
      </c>
      <c r="C20" s="176">
        <v>23783.520000000004</v>
      </c>
      <c r="D20" s="176">
        <v>415706.04</v>
      </c>
      <c r="E20" s="176">
        <v>345936.05</v>
      </c>
      <c r="F20" s="176">
        <v>62638.792999999998</v>
      </c>
      <c r="G20" s="176">
        <v>48797.31</v>
      </c>
      <c r="H20" s="176">
        <v>744674.53999999992</v>
      </c>
      <c r="I20" s="176">
        <v>360584.16000000003</v>
      </c>
      <c r="J20" s="176">
        <v>383168.47</v>
      </c>
      <c r="K20" s="176">
        <v>46972.81</v>
      </c>
      <c r="L20" s="176">
        <v>7909.83</v>
      </c>
    </row>
    <row r="21" spans="1:12" ht="15">
      <c r="A21" s="178">
        <v>17</v>
      </c>
      <c r="B21" s="175" t="s">
        <v>66</v>
      </c>
      <c r="C21" s="176">
        <v>0</v>
      </c>
      <c r="D21" s="176">
        <v>0</v>
      </c>
      <c r="E21" s="176">
        <v>0</v>
      </c>
      <c r="F21" s="176">
        <v>0</v>
      </c>
      <c r="G21" s="176">
        <v>0</v>
      </c>
      <c r="H21" s="176">
        <v>0</v>
      </c>
      <c r="I21" s="176">
        <v>0</v>
      </c>
      <c r="J21" s="176">
        <v>0</v>
      </c>
      <c r="K21" s="176">
        <v>0</v>
      </c>
      <c r="L21" s="176">
        <v>0</v>
      </c>
    </row>
    <row r="22" spans="1:12" ht="15">
      <c r="A22" s="178">
        <v>18</v>
      </c>
      <c r="B22" s="175" t="s">
        <v>67</v>
      </c>
      <c r="C22" s="176">
        <v>190582.67</v>
      </c>
      <c r="D22" s="176">
        <v>376850.08499999996</v>
      </c>
      <c r="E22" s="176">
        <v>195378.44800070001</v>
      </c>
      <c r="F22" s="176">
        <v>-12009.45</v>
      </c>
      <c r="G22" s="176">
        <v>238989.16</v>
      </c>
      <c r="H22" s="176">
        <v>197414.5986084</v>
      </c>
      <c r="I22" s="176">
        <v>104723.75</v>
      </c>
      <c r="J22" s="176">
        <v>152768.26000000018</v>
      </c>
      <c r="K22" s="176">
        <v>90489.579999999987</v>
      </c>
      <c r="L22" s="176">
        <v>84343.06186999999</v>
      </c>
    </row>
    <row r="23" spans="1:12" ht="14.25">
      <c r="A23" s="414" t="s">
        <v>38</v>
      </c>
      <c r="B23" s="415"/>
      <c r="C23" s="174">
        <v>92618851.945100442</v>
      </c>
      <c r="D23" s="174">
        <v>97201488.723438561</v>
      </c>
      <c r="E23" s="174">
        <v>83991914.007907197</v>
      </c>
      <c r="F23" s="174">
        <v>83436121.790060461</v>
      </c>
      <c r="G23" s="174">
        <v>84879991.41238071</v>
      </c>
      <c r="H23" s="174">
        <v>104754870.78963694</v>
      </c>
      <c r="I23" s="174">
        <v>193869580.18808475</v>
      </c>
      <c r="J23" s="174">
        <v>225460313.69951236</v>
      </c>
      <c r="K23" s="174">
        <v>267607430.70560485</v>
      </c>
      <c r="L23" s="174">
        <v>281740406.29524213</v>
      </c>
    </row>
    <row r="24" spans="1:12" ht="15.75">
      <c r="A24" s="140" t="s">
        <v>402</v>
      </c>
      <c r="I24" s="1"/>
    </row>
    <row r="25" spans="1:12" ht="15.75">
      <c r="A25" s="140" t="s">
        <v>517</v>
      </c>
      <c r="D25" s="1"/>
      <c r="E25" s="1"/>
      <c r="I25" s="1"/>
    </row>
    <row r="26" spans="1:12">
      <c r="I26" s="1"/>
    </row>
    <row r="27" spans="1:12">
      <c r="I27" s="1"/>
    </row>
  </sheetData>
  <mergeCells count="1">
    <mergeCell ref="A23:B23"/>
  </mergeCells>
  <printOptions horizontalCentered="1"/>
  <pageMargins left="0" right="0" top="0.98425196850393704" bottom="0" header="0.39370078740157483" footer="0"/>
  <pageSetup paperSize="9" scale="60"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37"/>
  <sheetViews>
    <sheetView view="pageBreakPreview" zoomScale="70" zoomScaleNormal="100" zoomScaleSheetLayoutView="70" workbookViewId="0">
      <selection activeCell="B1" sqref="A1:B1"/>
    </sheetView>
  </sheetViews>
  <sheetFormatPr defaultColWidth="7.85546875" defaultRowHeight="15.75"/>
  <cols>
    <col min="1" max="1" width="5.7109375" style="216" bestFit="1" customWidth="1"/>
    <col min="2" max="2" width="51.42578125" style="208" customWidth="1"/>
    <col min="3" max="10" width="21" style="208" customWidth="1"/>
    <col min="11" max="11" width="15.7109375" style="208" customWidth="1"/>
    <col min="12" max="256" width="7.85546875" style="208"/>
    <col min="257" max="257" width="65.5703125" style="208" customWidth="1"/>
    <col min="258" max="266" width="21" style="208" customWidth="1"/>
    <col min="267" max="267" width="15.7109375" style="208" customWidth="1"/>
    <col min="268" max="512" width="7.85546875" style="208"/>
    <col min="513" max="513" width="65.5703125" style="208" customWidth="1"/>
    <col min="514" max="522" width="21" style="208" customWidth="1"/>
    <col min="523" max="523" width="15.7109375" style="208" customWidth="1"/>
    <col min="524" max="768" width="7.85546875" style="208"/>
    <col min="769" max="769" width="65.5703125" style="208" customWidth="1"/>
    <col min="770" max="778" width="21" style="208" customWidth="1"/>
    <col min="779" max="779" width="15.7109375" style="208" customWidth="1"/>
    <col min="780" max="1024" width="7.85546875" style="208"/>
    <col min="1025" max="1025" width="65.5703125" style="208" customWidth="1"/>
    <col min="1026" max="1034" width="21" style="208" customWidth="1"/>
    <col min="1035" max="1035" width="15.7109375" style="208" customWidth="1"/>
    <col min="1036" max="1280" width="7.85546875" style="208"/>
    <col min="1281" max="1281" width="65.5703125" style="208" customWidth="1"/>
    <col min="1282" max="1290" width="21" style="208" customWidth="1"/>
    <col min="1291" max="1291" width="15.7109375" style="208" customWidth="1"/>
    <col min="1292" max="1536" width="7.85546875" style="208"/>
    <col min="1537" max="1537" width="65.5703125" style="208" customWidth="1"/>
    <col min="1538" max="1546" width="21" style="208" customWidth="1"/>
    <col min="1547" max="1547" width="15.7109375" style="208" customWidth="1"/>
    <col min="1548" max="1792" width="7.85546875" style="208"/>
    <col min="1793" max="1793" width="65.5703125" style="208" customWidth="1"/>
    <col min="1794" max="1802" width="21" style="208" customWidth="1"/>
    <col min="1803" max="1803" width="15.7109375" style="208" customWidth="1"/>
    <col min="1804" max="2048" width="7.85546875" style="208"/>
    <col min="2049" max="2049" width="65.5703125" style="208" customWidth="1"/>
    <col min="2050" max="2058" width="21" style="208" customWidth="1"/>
    <col min="2059" max="2059" width="15.7109375" style="208" customWidth="1"/>
    <col min="2060" max="2304" width="7.85546875" style="208"/>
    <col min="2305" max="2305" width="65.5703125" style="208" customWidth="1"/>
    <col min="2306" max="2314" width="21" style="208" customWidth="1"/>
    <col min="2315" max="2315" width="15.7109375" style="208" customWidth="1"/>
    <col min="2316" max="2560" width="7.85546875" style="208"/>
    <col min="2561" max="2561" width="65.5703125" style="208" customWidth="1"/>
    <col min="2562" max="2570" width="21" style="208" customWidth="1"/>
    <col min="2571" max="2571" width="15.7109375" style="208" customWidth="1"/>
    <col min="2572" max="2816" width="7.85546875" style="208"/>
    <col min="2817" max="2817" width="65.5703125" style="208" customWidth="1"/>
    <col min="2818" max="2826" width="21" style="208" customWidth="1"/>
    <col min="2827" max="2827" width="15.7109375" style="208" customWidth="1"/>
    <col min="2828" max="3072" width="7.85546875" style="208"/>
    <col min="3073" max="3073" width="65.5703125" style="208" customWidth="1"/>
    <col min="3074" max="3082" width="21" style="208" customWidth="1"/>
    <col min="3083" max="3083" width="15.7109375" style="208" customWidth="1"/>
    <col min="3084" max="3328" width="7.85546875" style="208"/>
    <col min="3329" max="3329" width="65.5703125" style="208" customWidth="1"/>
    <col min="3330" max="3338" width="21" style="208" customWidth="1"/>
    <col min="3339" max="3339" width="15.7109375" style="208" customWidth="1"/>
    <col min="3340" max="3584" width="7.85546875" style="208"/>
    <col min="3585" max="3585" width="65.5703125" style="208" customWidth="1"/>
    <col min="3586" max="3594" width="21" style="208" customWidth="1"/>
    <col min="3595" max="3595" width="15.7109375" style="208" customWidth="1"/>
    <col min="3596" max="3840" width="7.85546875" style="208"/>
    <col min="3841" max="3841" width="65.5703125" style="208" customWidth="1"/>
    <col min="3842" max="3850" width="21" style="208" customWidth="1"/>
    <col min="3851" max="3851" width="15.7109375" style="208" customWidth="1"/>
    <col min="3852" max="4096" width="7.85546875" style="208"/>
    <col min="4097" max="4097" width="65.5703125" style="208" customWidth="1"/>
    <col min="4098" max="4106" width="21" style="208" customWidth="1"/>
    <col min="4107" max="4107" width="15.7109375" style="208" customWidth="1"/>
    <col min="4108" max="4352" width="7.85546875" style="208"/>
    <col min="4353" max="4353" width="65.5703125" style="208" customWidth="1"/>
    <col min="4354" max="4362" width="21" style="208" customWidth="1"/>
    <col min="4363" max="4363" width="15.7109375" style="208" customWidth="1"/>
    <col min="4364" max="4608" width="7.85546875" style="208"/>
    <col min="4609" max="4609" width="65.5703125" style="208" customWidth="1"/>
    <col min="4610" max="4618" width="21" style="208" customWidth="1"/>
    <col min="4619" max="4619" width="15.7109375" style="208" customWidth="1"/>
    <col min="4620" max="4864" width="7.85546875" style="208"/>
    <col min="4865" max="4865" width="65.5703125" style="208" customWidth="1"/>
    <col min="4866" max="4874" width="21" style="208" customWidth="1"/>
    <col min="4875" max="4875" width="15.7109375" style="208" customWidth="1"/>
    <col min="4876" max="5120" width="7.85546875" style="208"/>
    <col min="5121" max="5121" width="65.5703125" style="208" customWidth="1"/>
    <col min="5122" max="5130" width="21" style="208" customWidth="1"/>
    <col min="5131" max="5131" width="15.7109375" style="208" customWidth="1"/>
    <col min="5132" max="5376" width="7.85546875" style="208"/>
    <col min="5377" max="5377" width="65.5703125" style="208" customWidth="1"/>
    <col min="5378" max="5386" width="21" style="208" customWidth="1"/>
    <col min="5387" max="5387" width="15.7109375" style="208" customWidth="1"/>
    <col min="5388" max="5632" width="7.85546875" style="208"/>
    <col min="5633" max="5633" width="65.5703125" style="208" customWidth="1"/>
    <col min="5634" max="5642" width="21" style="208" customWidth="1"/>
    <col min="5643" max="5643" width="15.7109375" style="208" customWidth="1"/>
    <col min="5644" max="5888" width="7.85546875" style="208"/>
    <col min="5889" max="5889" width="65.5703125" style="208" customWidth="1"/>
    <col min="5890" max="5898" width="21" style="208" customWidth="1"/>
    <col min="5899" max="5899" width="15.7109375" style="208" customWidth="1"/>
    <col min="5900" max="6144" width="7.85546875" style="208"/>
    <col min="6145" max="6145" width="65.5703125" style="208" customWidth="1"/>
    <col min="6146" max="6154" width="21" style="208" customWidth="1"/>
    <col min="6155" max="6155" width="15.7109375" style="208" customWidth="1"/>
    <col min="6156" max="6400" width="7.85546875" style="208"/>
    <col min="6401" max="6401" width="65.5703125" style="208" customWidth="1"/>
    <col min="6402" max="6410" width="21" style="208" customWidth="1"/>
    <col min="6411" max="6411" width="15.7109375" style="208" customWidth="1"/>
    <col min="6412" max="6656" width="7.85546875" style="208"/>
    <col min="6657" max="6657" width="65.5703125" style="208" customWidth="1"/>
    <col min="6658" max="6666" width="21" style="208" customWidth="1"/>
    <col min="6667" max="6667" width="15.7109375" style="208" customWidth="1"/>
    <col min="6668" max="6912" width="7.85546875" style="208"/>
    <col min="6913" max="6913" width="65.5703125" style="208" customWidth="1"/>
    <col min="6914" max="6922" width="21" style="208" customWidth="1"/>
    <col min="6923" max="6923" width="15.7109375" style="208" customWidth="1"/>
    <col min="6924" max="7168" width="7.85546875" style="208"/>
    <col min="7169" max="7169" width="65.5703125" style="208" customWidth="1"/>
    <col min="7170" max="7178" width="21" style="208" customWidth="1"/>
    <col min="7179" max="7179" width="15.7109375" style="208" customWidth="1"/>
    <col min="7180" max="7424" width="7.85546875" style="208"/>
    <col min="7425" max="7425" width="65.5703125" style="208" customWidth="1"/>
    <col min="7426" max="7434" width="21" style="208" customWidth="1"/>
    <col min="7435" max="7435" width="15.7109375" style="208" customWidth="1"/>
    <col min="7436" max="7680" width="7.85546875" style="208"/>
    <col min="7681" max="7681" width="65.5703125" style="208" customWidth="1"/>
    <col min="7682" max="7690" width="21" style="208" customWidth="1"/>
    <col min="7691" max="7691" width="15.7109375" style="208" customWidth="1"/>
    <col min="7692" max="7936" width="7.85546875" style="208"/>
    <col min="7937" max="7937" width="65.5703125" style="208" customWidth="1"/>
    <col min="7938" max="7946" width="21" style="208" customWidth="1"/>
    <col min="7947" max="7947" width="15.7109375" style="208" customWidth="1"/>
    <col min="7948" max="8192" width="7.85546875" style="208"/>
    <col min="8193" max="8193" width="65.5703125" style="208" customWidth="1"/>
    <col min="8194" max="8202" width="21" style="208" customWidth="1"/>
    <col min="8203" max="8203" width="15.7109375" style="208" customWidth="1"/>
    <col min="8204" max="8448" width="7.85546875" style="208"/>
    <col min="8449" max="8449" width="65.5703125" style="208" customWidth="1"/>
    <col min="8450" max="8458" width="21" style="208" customWidth="1"/>
    <col min="8459" max="8459" width="15.7109375" style="208" customWidth="1"/>
    <col min="8460" max="8704" width="7.85546875" style="208"/>
    <col min="8705" max="8705" width="65.5703125" style="208" customWidth="1"/>
    <col min="8706" max="8714" width="21" style="208" customWidth="1"/>
    <col min="8715" max="8715" width="15.7109375" style="208" customWidth="1"/>
    <col min="8716" max="8960" width="7.85546875" style="208"/>
    <col min="8961" max="8961" width="65.5703125" style="208" customWidth="1"/>
    <col min="8962" max="8970" width="21" style="208" customWidth="1"/>
    <col min="8971" max="8971" width="15.7109375" style="208" customWidth="1"/>
    <col min="8972" max="9216" width="7.85546875" style="208"/>
    <col min="9217" max="9217" width="65.5703125" style="208" customWidth="1"/>
    <col min="9218" max="9226" width="21" style="208" customWidth="1"/>
    <col min="9227" max="9227" width="15.7109375" style="208" customWidth="1"/>
    <col min="9228" max="9472" width="7.85546875" style="208"/>
    <col min="9473" max="9473" width="65.5703125" style="208" customWidth="1"/>
    <col min="9474" max="9482" width="21" style="208" customWidth="1"/>
    <col min="9483" max="9483" width="15.7109375" style="208" customWidth="1"/>
    <col min="9484" max="9728" width="7.85546875" style="208"/>
    <col min="9729" max="9729" width="65.5703125" style="208" customWidth="1"/>
    <col min="9730" max="9738" width="21" style="208" customWidth="1"/>
    <col min="9739" max="9739" width="15.7109375" style="208" customWidth="1"/>
    <col min="9740" max="9984" width="7.85546875" style="208"/>
    <col min="9985" max="9985" width="65.5703125" style="208" customWidth="1"/>
    <col min="9986" max="9994" width="21" style="208" customWidth="1"/>
    <col min="9995" max="9995" width="15.7109375" style="208" customWidth="1"/>
    <col min="9996" max="10240" width="7.85546875" style="208"/>
    <col min="10241" max="10241" width="65.5703125" style="208" customWidth="1"/>
    <col min="10242" max="10250" width="21" style="208" customWidth="1"/>
    <col min="10251" max="10251" width="15.7109375" style="208" customWidth="1"/>
    <col min="10252" max="10496" width="7.85546875" style="208"/>
    <col min="10497" max="10497" width="65.5703125" style="208" customWidth="1"/>
    <col min="10498" max="10506" width="21" style="208" customWidth="1"/>
    <col min="10507" max="10507" width="15.7109375" style="208" customWidth="1"/>
    <col min="10508" max="10752" width="7.85546875" style="208"/>
    <col min="10753" max="10753" width="65.5703125" style="208" customWidth="1"/>
    <col min="10754" max="10762" width="21" style="208" customWidth="1"/>
    <col min="10763" max="10763" width="15.7109375" style="208" customWidth="1"/>
    <col min="10764" max="11008" width="7.85546875" style="208"/>
    <col min="11009" max="11009" width="65.5703125" style="208" customWidth="1"/>
    <col min="11010" max="11018" width="21" style="208" customWidth="1"/>
    <col min="11019" max="11019" width="15.7109375" style="208" customWidth="1"/>
    <col min="11020" max="11264" width="7.85546875" style="208"/>
    <col min="11265" max="11265" width="65.5703125" style="208" customWidth="1"/>
    <col min="11266" max="11274" width="21" style="208" customWidth="1"/>
    <col min="11275" max="11275" width="15.7109375" style="208" customWidth="1"/>
    <col min="11276" max="11520" width="7.85546875" style="208"/>
    <col min="11521" max="11521" width="65.5703125" style="208" customWidth="1"/>
    <col min="11522" max="11530" width="21" style="208" customWidth="1"/>
    <col min="11531" max="11531" width="15.7109375" style="208" customWidth="1"/>
    <col min="11532" max="11776" width="7.85546875" style="208"/>
    <col min="11777" max="11777" width="65.5703125" style="208" customWidth="1"/>
    <col min="11778" max="11786" width="21" style="208" customWidth="1"/>
    <col min="11787" max="11787" width="15.7109375" style="208" customWidth="1"/>
    <col min="11788" max="12032" width="7.85546875" style="208"/>
    <col min="12033" max="12033" width="65.5703125" style="208" customWidth="1"/>
    <col min="12034" max="12042" width="21" style="208" customWidth="1"/>
    <col min="12043" max="12043" width="15.7109375" style="208" customWidth="1"/>
    <col min="12044" max="12288" width="7.85546875" style="208"/>
    <col min="12289" max="12289" width="65.5703125" style="208" customWidth="1"/>
    <col min="12290" max="12298" width="21" style="208" customWidth="1"/>
    <col min="12299" max="12299" width="15.7109375" style="208" customWidth="1"/>
    <col min="12300" max="12544" width="7.85546875" style="208"/>
    <col min="12545" max="12545" width="65.5703125" style="208" customWidth="1"/>
    <col min="12546" max="12554" width="21" style="208" customWidth="1"/>
    <col min="12555" max="12555" width="15.7109375" style="208" customWidth="1"/>
    <col min="12556" max="12800" width="7.85546875" style="208"/>
    <col min="12801" max="12801" width="65.5703125" style="208" customWidth="1"/>
    <col min="12802" max="12810" width="21" style="208" customWidth="1"/>
    <col min="12811" max="12811" width="15.7109375" style="208" customWidth="1"/>
    <col min="12812" max="13056" width="7.85546875" style="208"/>
    <col min="13057" max="13057" width="65.5703125" style="208" customWidth="1"/>
    <col min="13058" max="13066" width="21" style="208" customWidth="1"/>
    <col min="13067" max="13067" width="15.7109375" style="208" customWidth="1"/>
    <col min="13068" max="13312" width="7.85546875" style="208"/>
    <col min="13313" max="13313" width="65.5703125" style="208" customWidth="1"/>
    <col min="13314" max="13322" width="21" style="208" customWidth="1"/>
    <col min="13323" max="13323" width="15.7109375" style="208" customWidth="1"/>
    <col min="13324" max="13568" width="7.85546875" style="208"/>
    <col min="13569" max="13569" width="65.5703125" style="208" customWidth="1"/>
    <col min="13570" max="13578" width="21" style="208" customWidth="1"/>
    <col min="13579" max="13579" width="15.7109375" style="208" customWidth="1"/>
    <col min="13580" max="13824" width="7.85546875" style="208"/>
    <col min="13825" max="13825" width="65.5703125" style="208" customWidth="1"/>
    <col min="13826" max="13834" width="21" style="208" customWidth="1"/>
    <col min="13835" max="13835" width="15.7109375" style="208" customWidth="1"/>
    <col min="13836" max="14080" width="7.85546875" style="208"/>
    <col min="14081" max="14081" width="65.5703125" style="208" customWidth="1"/>
    <col min="14082" max="14090" width="21" style="208" customWidth="1"/>
    <col min="14091" max="14091" width="15.7109375" style="208" customWidth="1"/>
    <col min="14092" max="14336" width="7.85546875" style="208"/>
    <col min="14337" max="14337" width="65.5703125" style="208" customWidth="1"/>
    <col min="14338" max="14346" width="21" style="208" customWidth="1"/>
    <col min="14347" max="14347" width="15.7109375" style="208" customWidth="1"/>
    <col min="14348" max="14592" width="7.85546875" style="208"/>
    <col min="14593" max="14593" width="65.5703125" style="208" customWidth="1"/>
    <col min="14594" max="14602" width="21" style="208" customWidth="1"/>
    <col min="14603" max="14603" width="15.7109375" style="208" customWidth="1"/>
    <col min="14604" max="14848" width="7.85546875" style="208"/>
    <col min="14849" max="14849" width="65.5703125" style="208" customWidth="1"/>
    <col min="14850" max="14858" width="21" style="208" customWidth="1"/>
    <col min="14859" max="14859" width="15.7109375" style="208" customWidth="1"/>
    <col min="14860" max="15104" width="7.85546875" style="208"/>
    <col min="15105" max="15105" width="65.5703125" style="208" customWidth="1"/>
    <col min="15106" max="15114" width="21" style="208" customWidth="1"/>
    <col min="15115" max="15115" width="15.7109375" style="208" customWidth="1"/>
    <col min="15116" max="15360" width="7.85546875" style="208"/>
    <col min="15361" max="15361" width="65.5703125" style="208" customWidth="1"/>
    <col min="15362" max="15370" width="21" style="208" customWidth="1"/>
    <col min="15371" max="15371" width="15.7109375" style="208" customWidth="1"/>
    <col min="15372" max="15616" width="7.85546875" style="208"/>
    <col min="15617" max="15617" width="65.5703125" style="208" customWidth="1"/>
    <col min="15618" max="15626" width="21" style="208" customWidth="1"/>
    <col min="15627" max="15627" width="15.7109375" style="208" customWidth="1"/>
    <col min="15628" max="15872" width="7.85546875" style="208"/>
    <col min="15873" max="15873" width="65.5703125" style="208" customWidth="1"/>
    <col min="15874" max="15882" width="21" style="208" customWidth="1"/>
    <col min="15883" max="15883" width="15.7109375" style="208" customWidth="1"/>
    <col min="15884" max="16128" width="7.85546875" style="208"/>
    <col min="16129" max="16129" width="65.5703125" style="208" customWidth="1"/>
    <col min="16130" max="16138" width="21" style="208" customWidth="1"/>
    <col min="16139" max="16139" width="15.7109375" style="208" customWidth="1"/>
    <col min="16140" max="16384" width="7.85546875" style="208"/>
  </cols>
  <sheetData>
    <row r="1" spans="1:11" ht="27.75" customHeight="1"/>
    <row r="2" spans="1:11" ht="27.75" customHeight="1">
      <c r="A2" s="102"/>
      <c r="B2" s="420" t="s">
        <v>397</v>
      </c>
      <c r="C2" s="420"/>
      <c r="D2" s="420"/>
      <c r="E2" s="420"/>
      <c r="F2" s="420"/>
      <c r="G2" s="420"/>
      <c r="H2" s="420"/>
      <c r="I2" s="420"/>
      <c r="J2" s="420"/>
      <c r="K2" s="207"/>
    </row>
    <row r="3" spans="1:11" ht="27.75" customHeight="1">
      <c r="A3" s="210"/>
      <c r="B3" s="211"/>
      <c r="C3" s="211"/>
      <c r="D3" s="211"/>
      <c r="E3" s="211"/>
      <c r="F3" s="211"/>
      <c r="G3" s="209"/>
      <c r="H3" s="212"/>
      <c r="I3" s="212"/>
      <c r="J3" s="212"/>
      <c r="K3" s="208" t="s">
        <v>303</v>
      </c>
    </row>
    <row r="4" spans="1:11" s="213" customFormat="1" ht="44.25" customHeight="1">
      <c r="A4" s="419" t="s">
        <v>95</v>
      </c>
      <c r="B4" s="419"/>
      <c r="C4" s="421" t="s">
        <v>385</v>
      </c>
      <c r="D4" s="423" t="s">
        <v>386</v>
      </c>
      <c r="E4" s="424"/>
      <c r="F4" s="425" t="s">
        <v>387</v>
      </c>
      <c r="G4" s="425"/>
      <c r="H4" s="423" t="s">
        <v>388</v>
      </c>
      <c r="I4" s="426"/>
      <c r="J4" s="425" t="s">
        <v>389</v>
      </c>
      <c r="K4" s="416" t="s">
        <v>390</v>
      </c>
    </row>
    <row r="5" spans="1:11" s="211" customFormat="1" ht="78.75">
      <c r="A5" s="419"/>
      <c r="B5" s="419"/>
      <c r="C5" s="422"/>
      <c r="D5" s="243" t="s">
        <v>391</v>
      </c>
      <c r="E5" s="243" t="s">
        <v>392</v>
      </c>
      <c r="F5" s="248" t="s">
        <v>393</v>
      </c>
      <c r="G5" s="248" t="s">
        <v>394</v>
      </c>
      <c r="H5" s="248" t="s">
        <v>395</v>
      </c>
      <c r="I5" s="248" t="s">
        <v>396</v>
      </c>
      <c r="J5" s="425"/>
      <c r="K5" s="417"/>
    </row>
    <row r="6" spans="1:11">
      <c r="A6" s="244">
        <v>1</v>
      </c>
      <c r="B6" s="106" t="s">
        <v>39</v>
      </c>
      <c r="C6" s="118">
        <v>328847.18490119133</v>
      </c>
      <c r="D6" s="118">
        <v>9038430.30885127</v>
      </c>
      <c r="E6" s="118">
        <v>1061577.9303465539</v>
      </c>
      <c r="F6" s="118">
        <v>296988.6715224309</v>
      </c>
      <c r="G6" s="118">
        <v>418991.10562612489</v>
      </c>
      <c r="H6" s="118">
        <v>0</v>
      </c>
      <c r="I6" s="118">
        <v>4937262.630883324</v>
      </c>
      <c r="J6" s="118">
        <v>514335.67710594123</v>
      </c>
      <c r="K6" s="253">
        <v>16596433.509236839</v>
      </c>
    </row>
    <row r="7" spans="1:11" ht="31.5">
      <c r="A7" s="244" t="s">
        <v>374</v>
      </c>
      <c r="B7" s="125" t="s">
        <v>96</v>
      </c>
      <c r="C7" s="118">
        <v>3369.7932001644394</v>
      </c>
      <c r="D7" s="118">
        <v>772509.95229794004</v>
      </c>
      <c r="E7" s="118">
        <v>87946.432662706415</v>
      </c>
      <c r="F7" s="118">
        <v>26837.984461491735</v>
      </c>
      <c r="G7" s="118">
        <v>52572.716376530305</v>
      </c>
      <c r="H7" s="118">
        <v>0</v>
      </c>
      <c r="I7" s="118">
        <v>374846.59470432089</v>
      </c>
      <c r="J7" s="118">
        <v>24368.157313402717</v>
      </c>
      <c r="K7" s="253">
        <v>1342451.6310165564</v>
      </c>
    </row>
    <row r="8" spans="1:11">
      <c r="A8" s="244">
        <v>2</v>
      </c>
      <c r="B8" s="106" t="s">
        <v>41</v>
      </c>
      <c r="C8" s="118">
        <v>954732.30139733467</v>
      </c>
      <c r="D8" s="118">
        <v>3704519.8083481807</v>
      </c>
      <c r="E8" s="118">
        <v>877036.21838568104</v>
      </c>
      <c r="F8" s="118">
        <v>264879.81835766218</v>
      </c>
      <c r="G8" s="118">
        <v>1769985.976598521</v>
      </c>
      <c r="H8" s="118">
        <v>0</v>
      </c>
      <c r="I8" s="118">
        <v>7933482.423914534</v>
      </c>
      <c r="J8" s="118">
        <v>20783.166314498652</v>
      </c>
      <c r="K8" s="253">
        <v>15525419.713316411</v>
      </c>
    </row>
    <row r="9" spans="1:11">
      <c r="A9" s="244">
        <v>3</v>
      </c>
      <c r="B9" s="106" t="s">
        <v>42</v>
      </c>
      <c r="C9" s="118">
        <v>19638246.738416974</v>
      </c>
      <c r="D9" s="118">
        <v>128281138.05383475</v>
      </c>
      <c r="E9" s="118">
        <v>11865121.272113984</v>
      </c>
      <c r="F9" s="118">
        <v>3705373.8567496398</v>
      </c>
      <c r="G9" s="118">
        <v>5892533.6662656981</v>
      </c>
      <c r="H9" s="118">
        <v>0</v>
      </c>
      <c r="I9" s="118">
        <v>62331873.544746988</v>
      </c>
      <c r="J9" s="118">
        <v>7185930.4299023971</v>
      </c>
      <c r="K9" s="253">
        <v>238900217.56203046</v>
      </c>
    </row>
    <row r="10" spans="1:11">
      <c r="A10" s="244">
        <v>4</v>
      </c>
      <c r="B10" s="106" t="s">
        <v>43</v>
      </c>
      <c r="C10" s="118">
        <v>7427.4340052036623</v>
      </c>
      <c r="D10" s="118">
        <v>1664122.8492378071</v>
      </c>
      <c r="E10" s="118">
        <v>425309.38462551695</v>
      </c>
      <c r="F10" s="118">
        <v>24733.550377978434</v>
      </c>
      <c r="G10" s="118">
        <v>9684.3389000000043</v>
      </c>
      <c r="H10" s="118">
        <v>0</v>
      </c>
      <c r="I10" s="118">
        <v>821486.17257339228</v>
      </c>
      <c r="J10" s="118">
        <v>1062.3292734223185</v>
      </c>
      <c r="K10" s="253">
        <v>2953826.0589933204</v>
      </c>
    </row>
    <row r="11" spans="1:11">
      <c r="A11" s="244">
        <v>5</v>
      </c>
      <c r="B11" s="106" t="s">
        <v>44</v>
      </c>
      <c r="C11" s="118">
        <v>95241.050081970985</v>
      </c>
      <c r="D11" s="118">
        <v>83877.010000000009</v>
      </c>
      <c r="E11" s="118">
        <v>55837.417592414422</v>
      </c>
      <c r="F11" s="118">
        <v>71619.303134053829</v>
      </c>
      <c r="G11" s="118">
        <v>499.70271143704383</v>
      </c>
      <c r="H11" s="118">
        <v>0</v>
      </c>
      <c r="I11" s="118">
        <v>1632117.9631479606</v>
      </c>
      <c r="J11" s="118">
        <v>82704.097659160572</v>
      </c>
      <c r="K11" s="253">
        <v>2021896.5443269971</v>
      </c>
    </row>
    <row r="12" spans="1:11">
      <c r="A12" s="244">
        <v>6</v>
      </c>
      <c r="B12" s="106" t="s">
        <v>45</v>
      </c>
      <c r="C12" s="118">
        <v>302741.76932556805</v>
      </c>
      <c r="D12" s="118">
        <v>364223.59325919737</v>
      </c>
      <c r="E12" s="118">
        <v>35074.146272498299</v>
      </c>
      <c r="F12" s="118">
        <v>27599.272216878981</v>
      </c>
      <c r="G12" s="118">
        <v>11357.224807635657</v>
      </c>
      <c r="H12" s="118">
        <v>0</v>
      </c>
      <c r="I12" s="118">
        <v>720700.66453345446</v>
      </c>
      <c r="J12" s="118">
        <v>173670.28937924819</v>
      </c>
      <c r="K12" s="253">
        <v>1635366.9597944811</v>
      </c>
    </row>
    <row r="13" spans="1:11">
      <c r="A13" s="244">
        <v>7</v>
      </c>
      <c r="B13" s="106" t="s">
        <v>46</v>
      </c>
      <c r="C13" s="118">
        <v>235409.51545224813</v>
      </c>
      <c r="D13" s="118">
        <v>4699192.2268072525</v>
      </c>
      <c r="E13" s="118">
        <v>501059.17150342109</v>
      </c>
      <c r="F13" s="118">
        <v>99476.535470012313</v>
      </c>
      <c r="G13" s="118">
        <v>31165.636557793154</v>
      </c>
      <c r="H13" s="118">
        <v>0</v>
      </c>
      <c r="I13" s="118">
        <v>4687015.284244027</v>
      </c>
      <c r="J13" s="118">
        <v>24434.325086455585</v>
      </c>
      <c r="K13" s="253">
        <v>10277752.695121212</v>
      </c>
    </row>
    <row r="14" spans="1:11" s="214" customFormat="1">
      <c r="A14" s="244">
        <v>8</v>
      </c>
      <c r="B14" s="106" t="s">
        <v>47</v>
      </c>
      <c r="C14" s="118">
        <v>3910445.0868736613</v>
      </c>
      <c r="D14" s="118">
        <v>48389323.818643481</v>
      </c>
      <c r="E14" s="118">
        <v>7621028.6481175777</v>
      </c>
      <c r="F14" s="118">
        <v>1348770.7123681738</v>
      </c>
      <c r="G14" s="118">
        <v>2467962.7388996528</v>
      </c>
      <c r="H14" s="118">
        <v>0</v>
      </c>
      <c r="I14" s="118">
        <v>34293228.050926588</v>
      </c>
      <c r="J14" s="118">
        <v>1514091.2309256399</v>
      </c>
      <c r="K14" s="254">
        <v>99544850.286754787</v>
      </c>
    </row>
    <row r="15" spans="1:11">
      <c r="A15" s="244" t="s">
        <v>375</v>
      </c>
      <c r="B15" s="125" t="s">
        <v>48</v>
      </c>
      <c r="C15" s="118">
        <v>1426342.9388253086</v>
      </c>
      <c r="D15" s="118">
        <v>21033419.561767731</v>
      </c>
      <c r="E15" s="118">
        <v>4298387.3602522286</v>
      </c>
      <c r="F15" s="118">
        <v>580262.91997196781</v>
      </c>
      <c r="G15" s="118">
        <v>1589936.6395332203</v>
      </c>
      <c r="H15" s="118">
        <v>0</v>
      </c>
      <c r="I15" s="118">
        <v>18780110.414846234</v>
      </c>
      <c r="J15" s="118">
        <v>499367.99255109078</v>
      </c>
      <c r="K15" s="253">
        <v>48207827.827747785</v>
      </c>
    </row>
    <row r="16" spans="1:11">
      <c r="A16" s="244" t="s">
        <v>376</v>
      </c>
      <c r="B16" s="125" t="s">
        <v>49</v>
      </c>
      <c r="C16" s="118">
        <v>1938916.5707878089</v>
      </c>
      <c r="D16" s="118">
        <v>21833551.982362427</v>
      </c>
      <c r="E16" s="118">
        <v>2776433.0670342385</v>
      </c>
      <c r="F16" s="118">
        <v>616538.78252283123</v>
      </c>
      <c r="G16" s="118">
        <v>592878.5551003021</v>
      </c>
      <c r="H16" s="118">
        <v>0</v>
      </c>
      <c r="I16" s="118">
        <v>11808148.517237697</v>
      </c>
      <c r="J16" s="118">
        <v>395576.64960787678</v>
      </c>
      <c r="K16" s="253">
        <v>39962044.124653175</v>
      </c>
    </row>
    <row r="17" spans="1:11">
      <c r="A17" s="244" t="s">
        <v>377</v>
      </c>
      <c r="B17" s="125" t="s">
        <v>50</v>
      </c>
      <c r="C17" s="118">
        <v>80255.729851180557</v>
      </c>
      <c r="D17" s="118">
        <v>2048429.6664159782</v>
      </c>
      <c r="E17" s="118">
        <v>105812.74013237456</v>
      </c>
      <c r="F17" s="118">
        <v>36995.118670849777</v>
      </c>
      <c r="G17" s="118">
        <v>158276.71832332169</v>
      </c>
      <c r="H17" s="118">
        <v>0</v>
      </c>
      <c r="I17" s="118">
        <v>1203095.669098672</v>
      </c>
      <c r="J17" s="118">
        <v>4323.0422024237296</v>
      </c>
      <c r="K17" s="253">
        <v>3637188.684694801</v>
      </c>
    </row>
    <row r="18" spans="1:11">
      <c r="A18" s="244" t="s">
        <v>378</v>
      </c>
      <c r="B18" s="125" t="s">
        <v>51</v>
      </c>
      <c r="C18" s="118">
        <v>464929.84740936331</v>
      </c>
      <c r="D18" s="118">
        <v>3473922.6080973544</v>
      </c>
      <c r="E18" s="118">
        <v>440395.48069873586</v>
      </c>
      <c r="F18" s="118">
        <v>114973.89120252515</v>
      </c>
      <c r="G18" s="118">
        <v>126870.82594280895</v>
      </c>
      <c r="H18" s="118">
        <v>0</v>
      </c>
      <c r="I18" s="118">
        <v>2501873.4497439931</v>
      </c>
      <c r="J18" s="118">
        <v>614823.54656424874</v>
      </c>
      <c r="K18" s="253">
        <v>7737789.6496590283</v>
      </c>
    </row>
    <row r="19" spans="1:11" s="214" customFormat="1">
      <c r="A19" s="244">
        <v>9</v>
      </c>
      <c r="B19" s="106" t="s">
        <v>52</v>
      </c>
      <c r="C19" s="118">
        <v>67767.133065618167</v>
      </c>
      <c r="D19" s="118">
        <v>5060673.4625397744</v>
      </c>
      <c r="E19" s="118">
        <v>826927.23444481648</v>
      </c>
      <c r="F19" s="118">
        <v>77266.790210756822</v>
      </c>
      <c r="G19" s="118">
        <v>452879.26538422931</v>
      </c>
      <c r="H19" s="118">
        <v>0</v>
      </c>
      <c r="I19" s="118">
        <v>2836073.0679596439</v>
      </c>
      <c r="J19" s="118">
        <v>30969.596944224751</v>
      </c>
      <c r="K19" s="254">
        <v>9352556.5505490657</v>
      </c>
    </row>
    <row r="20" spans="1:11">
      <c r="A20" s="244" t="s">
        <v>379</v>
      </c>
      <c r="B20" s="125" t="s">
        <v>53</v>
      </c>
      <c r="C20" s="118">
        <v>49892.919814665984</v>
      </c>
      <c r="D20" s="118">
        <v>4853464.6564057115</v>
      </c>
      <c r="E20" s="118">
        <v>805152.62940582051</v>
      </c>
      <c r="F20" s="118">
        <v>70061.48526617352</v>
      </c>
      <c r="G20" s="118">
        <v>439289.64914971235</v>
      </c>
      <c r="H20" s="118">
        <v>0</v>
      </c>
      <c r="I20" s="118">
        <v>2672012.3142058165</v>
      </c>
      <c r="J20" s="118">
        <v>5285.8760750408564</v>
      </c>
      <c r="K20" s="253">
        <v>8895159.5303229392</v>
      </c>
    </row>
    <row r="21" spans="1:11">
      <c r="A21" s="244" t="s">
        <v>380</v>
      </c>
      <c r="B21" s="125" t="s">
        <v>54</v>
      </c>
      <c r="C21" s="118">
        <v>17874.213250952183</v>
      </c>
      <c r="D21" s="118">
        <v>207208.8061340634</v>
      </c>
      <c r="E21" s="118">
        <v>21774.605038995855</v>
      </c>
      <c r="F21" s="118">
        <v>7205.3049445833058</v>
      </c>
      <c r="G21" s="118">
        <v>13589.616234516945</v>
      </c>
      <c r="H21" s="118">
        <v>0</v>
      </c>
      <c r="I21" s="118">
        <v>164060.75375382853</v>
      </c>
      <c r="J21" s="118">
        <v>25683.72086918389</v>
      </c>
      <c r="K21" s="253">
        <v>457397.02022612409</v>
      </c>
    </row>
    <row r="22" spans="1:11">
      <c r="A22" s="244">
        <v>10</v>
      </c>
      <c r="B22" s="133" t="s">
        <v>55</v>
      </c>
      <c r="C22" s="118">
        <v>19761712.82822692</v>
      </c>
      <c r="D22" s="118">
        <v>110788978.8486643</v>
      </c>
      <c r="E22" s="118">
        <v>10282524.881652193</v>
      </c>
      <c r="F22" s="118">
        <v>2088098.382038997</v>
      </c>
      <c r="G22" s="118">
        <v>12014028.355835052</v>
      </c>
      <c r="H22" s="118">
        <v>0</v>
      </c>
      <c r="I22" s="118">
        <v>50910084.541604586</v>
      </c>
      <c r="J22" s="118">
        <v>3827809.7527039018</v>
      </c>
      <c r="K22" s="254">
        <v>209673237.59072599</v>
      </c>
    </row>
    <row r="23" spans="1:11">
      <c r="A23" s="244" t="s">
        <v>381</v>
      </c>
      <c r="B23" s="106" t="s">
        <v>56</v>
      </c>
      <c r="C23" s="118">
        <v>19353660.535247285</v>
      </c>
      <c r="D23" s="118">
        <v>109501992.47124991</v>
      </c>
      <c r="E23" s="118">
        <v>8800920.4977743812</v>
      </c>
      <c r="F23" s="118">
        <v>2025184.4520473427</v>
      </c>
      <c r="G23" s="118">
        <v>11732753.050715907</v>
      </c>
      <c r="H23" s="118">
        <v>0</v>
      </c>
      <c r="I23" s="118">
        <v>46839023.697126411</v>
      </c>
      <c r="J23" s="118">
        <v>3771983.3596387398</v>
      </c>
      <c r="K23" s="253">
        <v>202025518.06380001</v>
      </c>
    </row>
    <row r="24" spans="1:11">
      <c r="A24" s="244" t="s">
        <v>382</v>
      </c>
      <c r="B24" s="134" t="s">
        <v>57</v>
      </c>
      <c r="C24" s="118">
        <v>229979.93328486066</v>
      </c>
      <c r="D24" s="118">
        <v>235.24</v>
      </c>
      <c r="E24" s="118">
        <v>1417445.9902918641</v>
      </c>
      <c r="F24" s="118">
        <v>6752.6960824795669</v>
      </c>
      <c r="G24" s="118">
        <v>11.65</v>
      </c>
      <c r="H24" s="118">
        <v>0</v>
      </c>
      <c r="I24" s="118">
        <v>2850540.436893905</v>
      </c>
      <c r="J24" s="118">
        <v>12862.935632949015</v>
      </c>
      <c r="K24" s="253">
        <v>4517828.8821860589</v>
      </c>
    </row>
    <row r="25" spans="1:11" s="113" customFormat="1">
      <c r="A25" s="244" t="s">
        <v>383</v>
      </c>
      <c r="B25" s="135" t="s">
        <v>58</v>
      </c>
      <c r="C25" s="118">
        <v>21743.215987001848</v>
      </c>
      <c r="D25" s="118">
        <v>288376.15999999997</v>
      </c>
      <c r="E25" s="118">
        <v>14302.157357927326</v>
      </c>
      <c r="F25" s="118">
        <v>31367.953934192083</v>
      </c>
      <c r="G25" s="118">
        <v>172322.20310000001</v>
      </c>
      <c r="H25" s="118">
        <v>0</v>
      </c>
      <c r="I25" s="118">
        <v>623291.08183406631</v>
      </c>
      <c r="J25" s="118">
        <v>1582.5027144989522</v>
      </c>
      <c r="K25" s="253">
        <v>1152985.2749276867</v>
      </c>
    </row>
    <row r="26" spans="1:11">
      <c r="A26" s="244" t="s">
        <v>384</v>
      </c>
      <c r="B26" s="106" t="s">
        <v>59</v>
      </c>
      <c r="C26" s="118">
        <v>156329.1437077779</v>
      </c>
      <c r="D26" s="118">
        <v>998374.97741439566</v>
      </c>
      <c r="E26" s="118">
        <v>49856.236228018344</v>
      </c>
      <c r="F26" s="118">
        <v>24793.279974982608</v>
      </c>
      <c r="G26" s="118">
        <v>108941.45201914466</v>
      </c>
      <c r="H26" s="118">
        <v>0</v>
      </c>
      <c r="I26" s="118">
        <v>597229.32575020671</v>
      </c>
      <c r="J26" s="118">
        <v>41380.954717714383</v>
      </c>
      <c r="K26" s="253">
        <v>1976905.3698122406</v>
      </c>
    </row>
    <row r="27" spans="1:11">
      <c r="A27" s="244">
        <v>11</v>
      </c>
      <c r="B27" s="133" t="s">
        <v>60</v>
      </c>
      <c r="C27" s="118">
        <v>845.8</v>
      </c>
      <c r="D27" s="118">
        <v>113376.37</v>
      </c>
      <c r="E27" s="118">
        <v>2.31</v>
      </c>
      <c r="F27" s="118">
        <v>18090.293326814615</v>
      </c>
      <c r="G27" s="118">
        <v>5.9694131647274888</v>
      </c>
      <c r="H27" s="118">
        <v>0</v>
      </c>
      <c r="I27" s="118">
        <v>960940.26280012529</v>
      </c>
      <c r="J27" s="118">
        <v>-5376.5712581304469</v>
      </c>
      <c r="K27" s="253">
        <v>1087884.4342819741</v>
      </c>
    </row>
    <row r="28" spans="1:11">
      <c r="A28" s="244">
        <v>12</v>
      </c>
      <c r="B28" s="133" t="s">
        <v>61</v>
      </c>
      <c r="C28" s="118">
        <v>34</v>
      </c>
      <c r="D28" s="118">
        <v>102365.66227414677</v>
      </c>
      <c r="E28" s="118">
        <v>1016.5542645544183</v>
      </c>
      <c r="F28" s="118">
        <v>4061.7628253279231</v>
      </c>
      <c r="G28" s="118">
        <v>2959.6873774148862</v>
      </c>
      <c r="H28" s="118">
        <v>0</v>
      </c>
      <c r="I28" s="118">
        <v>174977.75685247954</v>
      </c>
      <c r="J28" s="118">
        <v>2233.2662252895834</v>
      </c>
      <c r="K28" s="253">
        <v>287648.68981921312</v>
      </c>
    </row>
    <row r="29" spans="1:11">
      <c r="A29" s="244">
        <v>13</v>
      </c>
      <c r="B29" s="133" t="s">
        <v>62</v>
      </c>
      <c r="C29" s="118">
        <v>559044.64917472226</v>
      </c>
      <c r="D29" s="118">
        <v>6611226.3893339233</v>
      </c>
      <c r="E29" s="118">
        <v>1868922.5783228874</v>
      </c>
      <c r="F29" s="118">
        <v>269499.04578379559</v>
      </c>
      <c r="G29" s="118">
        <v>594130.79340099439</v>
      </c>
      <c r="H29" s="118">
        <v>0</v>
      </c>
      <c r="I29" s="118">
        <v>5331037.7915389026</v>
      </c>
      <c r="J29" s="118">
        <v>1059696.6907214606</v>
      </c>
      <c r="K29" s="253">
        <v>16293557.938276688</v>
      </c>
    </row>
    <row r="30" spans="1:11">
      <c r="A30" s="244">
        <v>14</v>
      </c>
      <c r="B30" s="133" t="s">
        <v>63</v>
      </c>
      <c r="C30" s="118">
        <v>21215.556535623076</v>
      </c>
      <c r="D30" s="118">
        <v>425950.05332558288</v>
      </c>
      <c r="E30" s="118">
        <v>23924.351367981872</v>
      </c>
      <c r="F30" s="118">
        <v>8564.3027511034525</v>
      </c>
      <c r="G30" s="118">
        <v>371077.14240157657</v>
      </c>
      <c r="H30" s="118">
        <v>0</v>
      </c>
      <c r="I30" s="118">
        <v>1316723.1107905693</v>
      </c>
      <c r="J30" s="118">
        <v>87352.45997498896</v>
      </c>
      <c r="K30" s="253">
        <v>2254806.9771474265</v>
      </c>
    </row>
    <row r="31" spans="1:11">
      <c r="A31" s="244">
        <v>15</v>
      </c>
      <c r="B31" s="133" t="s">
        <v>64</v>
      </c>
      <c r="C31" s="118">
        <v>56565.994153395615</v>
      </c>
      <c r="D31" s="118">
        <v>2832622.0970021226</v>
      </c>
      <c r="E31" s="118">
        <v>1107316.8378382949</v>
      </c>
      <c r="F31" s="118">
        <v>222390.06549435994</v>
      </c>
      <c r="G31" s="118">
        <v>141069.08381335781</v>
      </c>
      <c r="H31" s="118">
        <v>0</v>
      </c>
      <c r="I31" s="118">
        <v>1502624.0787897571</v>
      </c>
      <c r="J31" s="118">
        <v>8141.2033290701384</v>
      </c>
      <c r="K31" s="253">
        <v>5870729.3604203584</v>
      </c>
    </row>
    <row r="32" spans="1:11">
      <c r="A32" s="244">
        <v>16</v>
      </c>
      <c r="B32" s="133" t="s">
        <v>65</v>
      </c>
      <c r="C32" s="118">
        <v>32332.045122620533</v>
      </c>
      <c r="D32" s="118">
        <v>3739775.3832385219</v>
      </c>
      <c r="E32" s="118">
        <v>114849.20158876512</v>
      </c>
      <c r="F32" s="118">
        <v>153369.10478128126</v>
      </c>
      <c r="G32" s="118">
        <v>456401.58288260299</v>
      </c>
      <c r="H32" s="118">
        <v>0</v>
      </c>
      <c r="I32" s="118">
        <v>2702776.2562675332</v>
      </c>
      <c r="J32" s="118">
        <v>607708.81620459538</v>
      </c>
      <c r="K32" s="253">
        <v>7807212.3900859188</v>
      </c>
    </row>
    <row r="33" spans="1:11">
      <c r="A33" s="244">
        <v>17</v>
      </c>
      <c r="B33" s="133" t="s">
        <v>66</v>
      </c>
      <c r="C33" s="118">
        <v>0</v>
      </c>
      <c r="D33" s="118">
        <v>2256.9100000000003</v>
      </c>
      <c r="E33" s="118">
        <v>0</v>
      </c>
      <c r="F33" s="118">
        <v>9.3322961638559807</v>
      </c>
      <c r="G33" s="118">
        <v>0</v>
      </c>
      <c r="H33" s="118">
        <v>0</v>
      </c>
      <c r="I33" s="118">
        <v>385.10540194321334</v>
      </c>
      <c r="J33" s="118">
        <v>0</v>
      </c>
      <c r="K33" s="253">
        <v>2651.3476981070698</v>
      </c>
    </row>
    <row r="34" spans="1:11">
      <c r="A34" s="244">
        <v>18</v>
      </c>
      <c r="B34" s="252" t="s">
        <v>67</v>
      </c>
      <c r="C34" s="118">
        <v>592906.040024093</v>
      </c>
      <c r="D34" s="118">
        <v>6236438.7247310523</v>
      </c>
      <c r="E34" s="118">
        <v>765018.48276109109</v>
      </c>
      <c r="F34" s="118">
        <v>199590.98039456888</v>
      </c>
      <c r="G34" s="118">
        <v>149161.99489658952</v>
      </c>
      <c r="H34" s="118">
        <v>0</v>
      </c>
      <c r="I34" s="118">
        <v>3549363.2094033388</v>
      </c>
      <c r="J34" s="118">
        <v>926779.36313875718</v>
      </c>
      <c r="K34" s="253">
        <v>12419258.795349492</v>
      </c>
    </row>
    <row r="35" spans="1:11">
      <c r="A35" s="418" t="s">
        <v>304</v>
      </c>
      <c r="B35" s="418"/>
      <c r="C35" s="215">
        <v>46565515.126757145</v>
      </c>
      <c r="D35" s="215">
        <v>332138491.57009131</v>
      </c>
      <c r="E35" s="215">
        <v>37432546.621198229</v>
      </c>
      <c r="F35" s="215">
        <v>8880381.780100001</v>
      </c>
      <c r="G35" s="215">
        <v>24783894.265771843</v>
      </c>
      <c r="H35" s="215">
        <v>0</v>
      </c>
      <c r="I35" s="215">
        <v>186642151.91637915</v>
      </c>
      <c r="J35" s="215">
        <v>16062326.123630922</v>
      </c>
      <c r="K35" s="255">
        <v>652505307.40392852</v>
      </c>
    </row>
    <row r="37" spans="1:11">
      <c r="A37" s="140" t="s">
        <v>402</v>
      </c>
    </row>
  </sheetData>
  <mergeCells count="9">
    <mergeCell ref="K4:K5"/>
    <mergeCell ref="A35:B35"/>
    <mergeCell ref="A4:B5"/>
    <mergeCell ref="B2:J2"/>
    <mergeCell ref="C4:C5"/>
    <mergeCell ref="D4:E4"/>
    <mergeCell ref="F4:G4"/>
    <mergeCell ref="H4:I4"/>
    <mergeCell ref="J4:J5"/>
  </mergeCells>
  <printOptions horizontalCentered="1" verticalCentered="1"/>
  <pageMargins left="0.27559055118110237" right="0.27559055118110237" top="0.43307086614173229" bottom="0.51181102362204722" header="0.19685039370078741" footer="0.23622047244094491"/>
  <pageSetup paperSize="9" scale="60" orientation="landscape" horizontalDpi="300" verticalDpi="300"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Z39"/>
  <sheetViews>
    <sheetView view="pageBreakPreview" zoomScale="60" zoomScaleNormal="100" workbookViewId="0">
      <pane xSplit="2" ySplit="6" topLeftCell="C7" activePane="bottomRight" state="frozen"/>
      <selection activeCell="B1" sqref="A1:B1"/>
      <selection pane="topRight" activeCell="B1" sqref="A1:B1"/>
      <selection pane="bottomLeft" activeCell="B1" sqref="A1:B1"/>
      <selection pane="bottomRight" activeCell="B1" sqref="A1:B1"/>
    </sheetView>
  </sheetViews>
  <sheetFormatPr defaultColWidth="9.85546875" defaultRowHeight="15.75"/>
  <cols>
    <col min="1" max="1" width="9.85546875" style="217"/>
    <col min="2" max="2" width="65.140625" style="217" customWidth="1"/>
    <col min="3" max="3" width="14.7109375" style="217" customWidth="1"/>
    <col min="4" max="5" width="17.28515625" style="217" customWidth="1"/>
    <col min="6" max="6" width="21.28515625" style="217" customWidth="1"/>
    <col min="7" max="7" width="22.140625" style="217" customWidth="1"/>
    <col min="8" max="8" width="14.7109375" style="217" customWidth="1"/>
    <col min="9" max="9" width="18.7109375" style="217" customWidth="1"/>
    <col min="10" max="13" width="17.28515625" style="217" customWidth="1"/>
    <col min="14" max="15" width="18.7109375" style="217" customWidth="1"/>
    <col min="16" max="18" width="15.140625" style="217" customWidth="1"/>
    <col min="19" max="19" width="22" style="217" customWidth="1"/>
    <col min="20" max="20" width="21.7109375" style="217" customWidth="1"/>
    <col min="21" max="21" width="18.7109375" style="217" customWidth="1"/>
    <col min="22" max="22" width="20.140625" style="217" customWidth="1"/>
    <col min="23" max="23" width="20.85546875" style="217" customWidth="1"/>
    <col min="24" max="24" width="23.140625" style="220" customWidth="1"/>
    <col min="25" max="16384" width="9.85546875" style="217"/>
  </cols>
  <sheetData>
    <row r="1" spans="1:26" ht="31.5" customHeight="1"/>
    <row r="2" spans="1:26" ht="31.5" customHeight="1">
      <c r="B2" s="102"/>
      <c r="C2" s="382" t="s">
        <v>405</v>
      </c>
      <c r="D2" s="382"/>
      <c r="E2" s="382"/>
      <c r="F2" s="382"/>
      <c r="G2" s="382"/>
      <c r="H2" s="382"/>
      <c r="I2" s="382"/>
      <c r="J2" s="382"/>
      <c r="K2" s="382"/>
      <c r="L2" s="382"/>
      <c r="M2" s="382"/>
      <c r="N2" s="382"/>
      <c r="O2" s="382"/>
      <c r="P2" s="382"/>
      <c r="Q2" s="382"/>
      <c r="R2" s="382"/>
      <c r="S2" s="382"/>
      <c r="T2" s="382"/>
      <c r="U2" s="382"/>
      <c r="V2" s="382"/>
      <c r="W2" s="382"/>
      <c r="X2" s="382"/>
    </row>
    <row r="3" spans="1:26" ht="31.5" customHeight="1">
      <c r="B3" s="102"/>
      <c r="C3" s="206"/>
      <c r="D3" s="206"/>
      <c r="E3" s="206"/>
      <c r="F3" s="206"/>
      <c r="G3" s="206"/>
      <c r="H3" s="206"/>
      <c r="I3" s="206"/>
      <c r="J3" s="206"/>
      <c r="K3" s="206"/>
      <c r="L3" s="206"/>
      <c r="M3" s="206"/>
      <c r="N3" s="206"/>
      <c r="O3" s="206"/>
      <c r="P3" s="206"/>
      <c r="Q3" s="206"/>
      <c r="R3" s="206"/>
      <c r="S3" s="206"/>
      <c r="T3" s="206"/>
      <c r="U3" s="206"/>
      <c r="V3" s="206"/>
      <c r="W3" s="206"/>
      <c r="X3" s="206" t="s">
        <v>303</v>
      </c>
    </row>
    <row r="4" spans="1:26" s="218" customFormat="1" ht="39.75" customHeight="1">
      <c r="A4" s="419" t="s">
        <v>95</v>
      </c>
      <c r="B4" s="419"/>
      <c r="C4" s="427" t="s">
        <v>398</v>
      </c>
      <c r="D4" s="427"/>
      <c r="E4" s="427"/>
      <c r="F4" s="428" t="s">
        <v>406</v>
      </c>
      <c r="G4" s="428"/>
      <c r="H4" s="428" t="s">
        <v>409</v>
      </c>
      <c r="I4" s="428"/>
      <c r="J4" s="428"/>
      <c r="K4" s="428" t="s">
        <v>410</v>
      </c>
      <c r="L4" s="428"/>
      <c r="M4" s="428"/>
      <c r="N4" s="428"/>
      <c r="O4" s="428"/>
      <c r="P4" s="428"/>
      <c r="Q4" s="428"/>
      <c r="R4" s="428"/>
      <c r="S4" s="428" t="s">
        <v>411</v>
      </c>
      <c r="T4" s="428"/>
      <c r="U4" s="428" t="s">
        <v>412</v>
      </c>
      <c r="V4" s="428"/>
      <c r="W4" s="429" t="s">
        <v>413</v>
      </c>
      <c r="X4" s="404" t="s">
        <v>414</v>
      </c>
    </row>
    <row r="5" spans="1:26" ht="77.25" customHeight="1">
      <c r="A5" s="419"/>
      <c r="B5" s="419"/>
      <c r="C5" s="427" t="s">
        <v>399</v>
      </c>
      <c r="D5" s="427"/>
      <c r="E5" s="427" t="s">
        <v>403</v>
      </c>
      <c r="F5" s="428" t="s">
        <v>407</v>
      </c>
      <c r="G5" s="428" t="s">
        <v>408</v>
      </c>
      <c r="H5" s="428" t="s">
        <v>415</v>
      </c>
      <c r="I5" s="428"/>
      <c r="J5" s="428" t="s">
        <v>417</v>
      </c>
      <c r="K5" s="428" t="s">
        <v>418</v>
      </c>
      <c r="L5" s="428" t="s">
        <v>419</v>
      </c>
      <c r="M5" s="428" t="s">
        <v>420</v>
      </c>
      <c r="N5" s="428" t="s">
        <v>421</v>
      </c>
      <c r="O5" s="428"/>
      <c r="P5" s="428" t="s">
        <v>424</v>
      </c>
      <c r="Q5" s="428"/>
      <c r="R5" s="428"/>
      <c r="S5" s="428"/>
      <c r="T5" s="428"/>
      <c r="U5" s="427" t="s">
        <v>333</v>
      </c>
      <c r="V5" s="427" t="s">
        <v>430</v>
      </c>
      <c r="W5" s="430"/>
      <c r="X5" s="404"/>
    </row>
    <row r="6" spans="1:26" ht="141.75">
      <c r="A6" s="419"/>
      <c r="B6" s="419"/>
      <c r="C6" s="257" t="s">
        <v>38</v>
      </c>
      <c r="D6" s="257" t="s">
        <v>404</v>
      </c>
      <c r="E6" s="427"/>
      <c r="F6" s="428"/>
      <c r="G6" s="428"/>
      <c r="H6" s="257" t="s">
        <v>38</v>
      </c>
      <c r="I6" s="257" t="s">
        <v>416</v>
      </c>
      <c r="J6" s="428"/>
      <c r="K6" s="428"/>
      <c r="L6" s="428"/>
      <c r="M6" s="428"/>
      <c r="N6" s="249" t="s">
        <v>422</v>
      </c>
      <c r="O6" s="249" t="s">
        <v>423</v>
      </c>
      <c r="P6" s="261" t="s">
        <v>425</v>
      </c>
      <c r="Q6" s="257" t="s">
        <v>426</v>
      </c>
      <c r="R6" s="257" t="s">
        <v>427</v>
      </c>
      <c r="S6" s="249" t="s">
        <v>428</v>
      </c>
      <c r="T6" s="249" t="s">
        <v>429</v>
      </c>
      <c r="U6" s="427"/>
      <c r="V6" s="427"/>
      <c r="W6" s="431"/>
      <c r="X6" s="404"/>
    </row>
    <row r="7" spans="1:26">
      <c r="A7" s="244">
        <v>1</v>
      </c>
      <c r="B7" s="106" t="s">
        <v>39</v>
      </c>
      <c r="C7" s="118">
        <v>379581</v>
      </c>
      <c r="D7" s="118">
        <v>333626</v>
      </c>
      <c r="E7" s="118">
        <v>541664</v>
      </c>
      <c r="F7" s="118">
        <v>303546631500.53302</v>
      </c>
      <c r="G7" s="118">
        <v>294302797047.91907</v>
      </c>
      <c r="H7" s="118">
        <v>5470632</v>
      </c>
      <c r="I7" s="118">
        <v>3605879</v>
      </c>
      <c r="J7" s="118">
        <v>4370463</v>
      </c>
      <c r="K7" s="118">
        <v>38147088.905181058</v>
      </c>
      <c r="L7" s="118">
        <v>26787474.962999966</v>
      </c>
      <c r="M7" s="118">
        <v>3948680.835</v>
      </c>
      <c r="N7" s="118">
        <v>446092.10700000002</v>
      </c>
      <c r="O7" s="118">
        <v>0</v>
      </c>
      <c r="P7" s="118">
        <v>9950931.197689455</v>
      </c>
      <c r="Q7" s="118">
        <v>11948778.297141945</v>
      </c>
      <c r="R7" s="118">
        <v>17132133.696513087</v>
      </c>
      <c r="S7" s="118">
        <v>1711127.9652999996</v>
      </c>
      <c r="T7" s="118">
        <v>2203354.3490879997</v>
      </c>
      <c r="U7" s="118">
        <v>34422062.258879766</v>
      </c>
      <c r="V7" s="118">
        <v>25074486.099116556</v>
      </c>
      <c r="W7" s="118">
        <v>660055.08019864303</v>
      </c>
      <c r="X7" s="118">
        <v>78221.354399999997</v>
      </c>
    </row>
    <row r="8" spans="1:26" ht="31.5">
      <c r="A8" s="244" t="s">
        <v>374</v>
      </c>
      <c r="B8" s="125" t="s">
        <v>96</v>
      </c>
      <c r="C8" s="118">
        <v>32118</v>
      </c>
      <c r="D8" s="118">
        <v>31363</v>
      </c>
      <c r="E8" s="118">
        <v>36729</v>
      </c>
      <c r="F8" s="118">
        <v>15991410914.169998</v>
      </c>
      <c r="G8" s="118">
        <v>15321355702.169998</v>
      </c>
      <c r="H8" s="118">
        <v>365941</v>
      </c>
      <c r="I8" s="118">
        <v>314181</v>
      </c>
      <c r="J8" s="118">
        <v>391603</v>
      </c>
      <c r="K8" s="118">
        <v>3723518.8400000059</v>
      </c>
      <c r="L8" s="118">
        <v>3016795.4599999883</v>
      </c>
      <c r="M8" s="118">
        <v>0</v>
      </c>
      <c r="N8" s="118">
        <v>0</v>
      </c>
      <c r="O8" s="118">
        <v>0</v>
      </c>
      <c r="P8" s="118">
        <v>911935.14469325286</v>
      </c>
      <c r="Q8" s="118">
        <v>1809002.6597382971</v>
      </c>
      <c r="R8" s="118">
        <v>1115332.0355684552</v>
      </c>
      <c r="S8" s="118">
        <v>359925.46039999998</v>
      </c>
      <c r="T8" s="118">
        <v>360362.96</v>
      </c>
      <c r="U8" s="118">
        <v>3453783.6399999997</v>
      </c>
      <c r="V8" s="118">
        <v>2572024.69</v>
      </c>
      <c r="W8" s="118">
        <v>58343.892000000698</v>
      </c>
      <c r="X8" s="118">
        <v>7574.84</v>
      </c>
    </row>
    <row r="9" spans="1:26">
      <c r="A9" s="244">
        <v>2</v>
      </c>
      <c r="B9" s="106" t="s">
        <v>41</v>
      </c>
      <c r="C9" s="118">
        <v>19276</v>
      </c>
      <c r="D9" s="118">
        <v>19171</v>
      </c>
      <c r="E9" s="118">
        <v>23270</v>
      </c>
      <c r="F9" s="118">
        <v>2092607403.0599999</v>
      </c>
      <c r="G9" s="118">
        <v>2191583413.6599998</v>
      </c>
      <c r="H9" s="118">
        <v>510019</v>
      </c>
      <c r="I9" s="118">
        <v>500236</v>
      </c>
      <c r="J9" s="118">
        <v>645623</v>
      </c>
      <c r="K9" s="118">
        <v>51751004.540756673</v>
      </c>
      <c r="L9" s="118">
        <v>45248083.039999962</v>
      </c>
      <c r="M9" s="118">
        <v>4979936.4700000007</v>
      </c>
      <c r="N9" s="118">
        <v>0</v>
      </c>
      <c r="O9" s="118">
        <v>0</v>
      </c>
      <c r="P9" s="118">
        <v>26491381.170000374</v>
      </c>
      <c r="Q9" s="118">
        <v>21900487.990000024</v>
      </c>
      <c r="R9" s="118">
        <v>2794925.0600000005</v>
      </c>
      <c r="S9" s="118">
        <v>1274880.1499999999</v>
      </c>
      <c r="T9" s="118">
        <v>1109595.6099999999</v>
      </c>
      <c r="U9" s="118">
        <v>44070607.447432838</v>
      </c>
      <c r="V9" s="118">
        <v>28395393.662181608</v>
      </c>
      <c r="W9" s="118">
        <v>881732.41875684296</v>
      </c>
      <c r="X9" s="118">
        <v>134.55000000000001</v>
      </c>
    </row>
    <row r="10" spans="1:26">
      <c r="A10" s="244">
        <v>3</v>
      </c>
      <c r="B10" s="106" t="s">
        <v>42</v>
      </c>
      <c r="C10" s="118">
        <v>691547</v>
      </c>
      <c r="D10" s="118">
        <v>665745</v>
      </c>
      <c r="E10" s="118">
        <v>843066</v>
      </c>
      <c r="F10" s="118">
        <v>14369314210.583487</v>
      </c>
      <c r="G10" s="118">
        <v>16169018831.561451</v>
      </c>
      <c r="H10" s="118">
        <v>717418</v>
      </c>
      <c r="I10" s="118">
        <v>691985</v>
      </c>
      <c r="J10" s="118">
        <v>808329</v>
      </c>
      <c r="K10" s="118">
        <v>565998912.65079916</v>
      </c>
      <c r="L10" s="118">
        <v>519175810.35908079</v>
      </c>
      <c r="M10" s="118">
        <v>5568386.012726401</v>
      </c>
      <c r="N10" s="118">
        <v>1722679.916</v>
      </c>
      <c r="O10" s="118">
        <v>0</v>
      </c>
      <c r="P10" s="118">
        <v>65900309.999207281</v>
      </c>
      <c r="Q10" s="118">
        <v>348083956.37400502</v>
      </c>
      <c r="R10" s="118">
        <v>152931242.57758784</v>
      </c>
      <c r="S10" s="118">
        <v>12668551.741418393</v>
      </c>
      <c r="T10" s="118">
        <v>16389892.20485601</v>
      </c>
      <c r="U10" s="118">
        <v>534308546.51335698</v>
      </c>
      <c r="V10" s="118">
        <v>385937311.084566</v>
      </c>
      <c r="W10" s="118">
        <v>10651880.147075061</v>
      </c>
      <c r="X10" s="118">
        <v>299147.29430000001</v>
      </c>
    </row>
    <row r="11" spans="1:26">
      <c r="A11" s="244">
        <v>4</v>
      </c>
      <c r="B11" s="106" t="s">
        <v>43</v>
      </c>
      <c r="C11" s="118">
        <v>56</v>
      </c>
      <c r="D11" s="118">
        <v>54</v>
      </c>
      <c r="E11" s="118">
        <v>60</v>
      </c>
      <c r="F11" s="118">
        <v>175623451.41999999</v>
      </c>
      <c r="G11" s="118">
        <v>176694625.41999999</v>
      </c>
      <c r="H11" s="118">
        <v>1</v>
      </c>
      <c r="I11" s="118">
        <v>1</v>
      </c>
      <c r="J11" s="118">
        <v>1</v>
      </c>
      <c r="K11" s="118">
        <v>7030491.9600000009</v>
      </c>
      <c r="L11" s="118">
        <v>6905726.9700000007</v>
      </c>
      <c r="M11" s="118">
        <v>0</v>
      </c>
      <c r="N11" s="118">
        <v>0</v>
      </c>
      <c r="O11" s="118">
        <v>0</v>
      </c>
      <c r="P11" s="118">
        <v>1988870.4899999998</v>
      </c>
      <c r="Q11" s="118">
        <v>4862169.93</v>
      </c>
      <c r="R11" s="118">
        <v>179451.54000000004</v>
      </c>
      <c r="S11" s="118">
        <v>15569</v>
      </c>
      <c r="T11" s="118">
        <v>7679.4</v>
      </c>
      <c r="U11" s="118">
        <v>6655344.0899999999</v>
      </c>
      <c r="V11" s="118">
        <v>3174283.4699999997</v>
      </c>
      <c r="W11" s="118">
        <v>125142.62</v>
      </c>
      <c r="X11" s="118">
        <v>6253.38</v>
      </c>
    </row>
    <row r="12" spans="1:26">
      <c r="A12" s="244">
        <v>5</v>
      </c>
      <c r="B12" s="106" t="s">
        <v>44</v>
      </c>
      <c r="C12" s="118">
        <v>79</v>
      </c>
      <c r="D12" s="118">
        <v>76</v>
      </c>
      <c r="E12" s="118">
        <v>83</v>
      </c>
      <c r="F12" s="118">
        <v>2975858522.2595205</v>
      </c>
      <c r="G12" s="118">
        <v>3221417366.42557</v>
      </c>
      <c r="H12" s="118">
        <v>149</v>
      </c>
      <c r="I12" s="118">
        <v>75</v>
      </c>
      <c r="J12" s="118">
        <v>77</v>
      </c>
      <c r="K12" s="118">
        <v>6080857.0040254006</v>
      </c>
      <c r="L12" s="118">
        <v>5475970.8600000003</v>
      </c>
      <c r="M12" s="118">
        <v>4086.0792551999998</v>
      </c>
      <c r="N12" s="118">
        <v>0</v>
      </c>
      <c r="O12" s="118">
        <v>0</v>
      </c>
      <c r="P12" s="118">
        <v>5143596.1684285002</v>
      </c>
      <c r="Q12" s="118">
        <v>182214.56759689999</v>
      </c>
      <c r="R12" s="118">
        <v>755046.28800000018</v>
      </c>
      <c r="S12" s="118">
        <v>108736.84253469977</v>
      </c>
      <c r="T12" s="118">
        <v>196060.21</v>
      </c>
      <c r="U12" s="118">
        <v>5257267.120000001</v>
      </c>
      <c r="V12" s="118">
        <v>3132575.14</v>
      </c>
      <c r="W12" s="118">
        <v>316.25999999999993</v>
      </c>
      <c r="X12" s="118">
        <v>25274.720000000001</v>
      </c>
    </row>
    <row r="13" spans="1:26">
      <c r="A13" s="244">
        <v>6</v>
      </c>
      <c r="B13" s="106" t="s">
        <v>45</v>
      </c>
      <c r="C13" s="118">
        <v>512</v>
      </c>
      <c r="D13" s="118">
        <v>485</v>
      </c>
      <c r="E13" s="118">
        <v>590</v>
      </c>
      <c r="F13" s="118">
        <v>711548649.11149836</v>
      </c>
      <c r="G13" s="118">
        <v>747196247.03169823</v>
      </c>
      <c r="H13" s="118">
        <v>703</v>
      </c>
      <c r="I13" s="118">
        <v>242</v>
      </c>
      <c r="J13" s="118">
        <v>286</v>
      </c>
      <c r="K13" s="118">
        <v>3894428.7872886001</v>
      </c>
      <c r="L13" s="118">
        <v>3605526.1435685996</v>
      </c>
      <c r="M13" s="118">
        <v>6379.9174599999997</v>
      </c>
      <c r="N13" s="118">
        <v>0</v>
      </c>
      <c r="O13" s="118">
        <v>0</v>
      </c>
      <c r="P13" s="118">
        <v>664616.72005806991</v>
      </c>
      <c r="Q13" s="118">
        <v>2688125.0768704913</v>
      </c>
      <c r="R13" s="118">
        <v>541942.99036003894</v>
      </c>
      <c r="S13" s="118">
        <v>175239.45993869999</v>
      </c>
      <c r="T13" s="118">
        <v>95813.348250600015</v>
      </c>
      <c r="U13" s="118">
        <v>4001404.29</v>
      </c>
      <c r="V13" s="118">
        <v>2358999.3399999994</v>
      </c>
      <c r="W13" s="118">
        <v>763.6</v>
      </c>
      <c r="X13" s="118">
        <v>15294.22</v>
      </c>
    </row>
    <row r="14" spans="1:26">
      <c r="A14" s="244">
        <v>7</v>
      </c>
      <c r="B14" s="106" t="s">
        <v>46</v>
      </c>
      <c r="C14" s="118">
        <v>35050</v>
      </c>
      <c r="D14" s="118">
        <v>34633</v>
      </c>
      <c r="E14" s="118">
        <v>52352</v>
      </c>
      <c r="F14" s="118">
        <v>4367514252.9060383</v>
      </c>
      <c r="G14" s="118">
        <v>7420715534.564477</v>
      </c>
      <c r="H14" s="118">
        <v>59871</v>
      </c>
      <c r="I14" s="118">
        <v>4818</v>
      </c>
      <c r="J14" s="118">
        <v>7985</v>
      </c>
      <c r="K14" s="118">
        <v>21190417.717944719</v>
      </c>
      <c r="L14" s="118">
        <v>9367092.0199999996</v>
      </c>
      <c r="M14" s="118">
        <v>69837.963132500008</v>
      </c>
      <c r="N14" s="118">
        <v>0</v>
      </c>
      <c r="O14" s="118">
        <v>0</v>
      </c>
      <c r="P14" s="118">
        <v>8443860.9839181751</v>
      </c>
      <c r="Q14" s="118">
        <v>8003258.4876846652</v>
      </c>
      <c r="R14" s="118">
        <v>4743299.7463418506</v>
      </c>
      <c r="S14" s="118">
        <v>348028.8792649</v>
      </c>
      <c r="T14" s="118">
        <v>274785.13</v>
      </c>
      <c r="U14" s="118">
        <v>20380166.052247338</v>
      </c>
      <c r="V14" s="118">
        <v>16385212.8542</v>
      </c>
      <c r="W14" s="118">
        <v>126987.36262407068</v>
      </c>
      <c r="X14" s="118">
        <v>89282.920000000013</v>
      </c>
    </row>
    <row r="15" spans="1:26" s="219" customFormat="1">
      <c r="A15" s="244">
        <v>8</v>
      </c>
      <c r="B15" s="106" t="s">
        <v>47</v>
      </c>
      <c r="C15" s="118">
        <v>610596</v>
      </c>
      <c r="D15" s="118">
        <v>542959</v>
      </c>
      <c r="E15" s="118">
        <v>577924</v>
      </c>
      <c r="F15" s="118">
        <v>269127381509.39871</v>
      </c>
      <c r="G15" s="118">
        <v>248629475997.83783</v>
      </c>
      <c r="H15" s="118">
        <v>692572.62</v>
      </c>
      <c r="I15" s="118">
        <v>660259.62</v>
      </c>
      <c r="J15" s="118">
        <v>897604.348</v>
      </c>
      <c r="K15" s="118">
        <v>264742177.08324781</v>
      </c>
      <c r="L15" s="118">
        <v>201664286.30250597</v>
      </c>
      <c r="M15" s="118">
        <v>12591012.301950999</v>
      </c>
      <c r="N15" s="118">
        <v>4868188.1399999997</v>
      </c>
      <c r="O15" s="118">
        <v>0</v>
      </c>
      <c r="P15" s="118">
        <v>100331407.89208905</v>
      </c>
      <c r="Q15" s="118">
        <v>91771674.463566393</v>
      </c>
      <c r="R15" s="118">
        <v>73922010.64759858</v>
      </c>
      <c r="S15" s="118">
        <v>6112067.7494724505</v>
      </c>
      <c r="T15" s="118">
        <v>6903770.678427103</v>
      </c>
      <c r="U15" s="118">
        <v>244685636.31573513</v>
      </c>
      <c r="V15" s="118">
        <v>154735055.50854006</v>
      </c>
      <c r="W15" s="118">
        <v>4422976.6157116108</v>
      </c>
      <c r="X15" s="118">
        <v>5061456.3882999998</v>
      </c>
      <c r="Y15" s="217"/>
      <c r="Z15" s="217"/>
    </row>
    <row r="16" spans="1:26">
      <c r="A16" s="244" t="s">
        <v>375</v>
      </c>
      <c r="B16" s="125" t="s">
        <v>48</v>
      </c>
      <c r="C16" s="118">
        <v>32352</v>
      </c>
      <c r="D16" s="118">
        <v>31329</v>
      </c>
      <c r="E16" s="118">
        <v>33014</v>
      </c>
      <c r="F16" s="118">
        <v>83281143537.384949</v>
      </c>
      <c r="G16" s="118">
        <v>75060338310.81723</v>
      </c>
      <c r="H16" s="118">
        <v>33869</v>
      </c>
      <c r="I16" s="118">
        <v>32678</v>
      </c>
      <c r="J16" s="118">
        <v>33880</v>
      </c>
      <c r="K16" s="118">
        <v>157840428.79311675</v>
      </c>
      <c r="L16" s="118">
        <v>122363218.87588938</v>
      </c>
      <c r="M16" s="118">
        <v>5342519.290000001</v>
      </c>
      <c r="N16" s="118">
        <v>0</v>
      </c>
      <c r="O16" s="118">
        <v>0</v>
      </c>
      <c r="P16" s="118">
        <v>72351263.568777949</v>
      </c>
      <c r="Q16" s="118">
        <v>54354044.25442867</v>
      </c>
      <c r="R16" s="118">
        <v>32251817.939910229</v>
      </c>
      <c r="S16" s="118">
        <v>3403297.8664584123</v>
      </c>
      <c r="T16" s="118">
        <v>2486040.5181774027</v>
      </c>
      <c r="U16" s="118">
        <v>141830588.32058829</v>
      </c>
      <c r="V16" s="118">
        <v>86419554.937840074</v>
      </c>
      <c r="W16" s="118">
        <v>2297107.2506117644</v>
      </c>
      <c r="X16" s="118">
        <v>4058560.96</v>
      </c>
    </row>
    <row r="17" spans="1:26">
      <c r="A17" s="244" t="s">
        <v>376</v>
      </c>
      <c r="B17" s="125" t="s">
        <v>49</v>
      </c>
      <c r="C17" s="118">
        <v>572967</v>
      </c>
      <c r="D17" s="118">
        <v>506900</v>
      </c>
      <c r="E17" s="118">
        <v>537856</v>
      </c>
      <c r="F17" s="118">
        <v>178498177407.17081</v>
      </c>
      <c r="G17" s="118">
        <v>168219501369.27759</v>
      </c>
      <c r="H17" s="118">
        <v>500758</v>
      </c>
      <c r="I17" s="118">
        <v>469860</v>
      </c>
      <c r="J17" s="118">
        <v>503316</v>
      </c>
      <c r="K17" s="118">
        <v>78276759.527101904</v>
      </c>
      <c r="L17" s="118">
        <v>61118505.786538467</v>
      </c>
      <c r="M17" s="118">
        <v>3785341.4845000007</v>
      </c>
      <c r="N17" s="118">
        <v>4868188.1399999997</v>
      </c>
      <c r="O17" s="118">
        <v>0</v>
      </c>
      <c r="P17" s="118">
        <v>19430982.747294091</v>
      </c>
      <c r="Q17" s="118">
        <v>28931421.087509729</v>
      </c>
      <c r="R17" s="118">
        <v>30080573.642304186</v>
      </c>
      <c r="S17" s="118">
        <v>1267514.2287772754</v>
      </c>
      <c r="T17" s="118">
        <v>2362702.7346496996</v>
      </c>
      <c r="U17" s="118">
        <v>75163503.890146807</v>
      </c>
      <c r="V17" s="118">
        <v>49062971.533300005</v>
      </c>
      <c r="W17" s="118">
        <v>1629471.677499847</v>
      </c>
      <c r="X17" s="118">
        <v>492038.06839999999</v>
      </c>
    </row>
    <row r="18" spans="1:26">
      <c r="A18" s="244" t="s">
        <v>377</v>
      </c>
      <c r="B18" s="125" t="s">
        <v>50</v>
      </c>
      <c r="C18" s="118">
        <v>2718</v>
      </c>
      <c r="D18" s="118">
        <v>2226</v>
      </c>
      <c r="E18" s="118">
        <v>2678</v>
      </c>
      <c r="F18" s="118">
        <v>7052098480.3131628</v>
      </c>
      <c r="G18" s="118">
        <v>4893481780.1804352</v>
      </c>
      <c r="H18" s="118">
        <v>798</v>
      </c>
      <c r="I18" s="118">
        <v>565</v>
      </c>
      <c r="J18" s="118">
        <v>629</v>
      </c>
      <c r="K18" s="118">
        <v>10924725.8230292</v>
      </c>
      <c r="L18" s="118">
        <v>8774475.3519771006</v>
      </c>
      <c r="M18" s="118">
        <v>3219581.4574509999</v>
      </c>
      <c r="N18" s="118">
        <v>0</v>
      </c>
      <c r="O18" s="118">
        <v>0</v>
      </c>
      <c r="P18" s="118">
        <v>3962668.9125203285</v>
      </c>
      <c r="Q18" s="118">
        <v>4237979.3970876439</v>
      </c>
      <c r="R18" s="118">
        <v>2724078.5134212286</v>
      </c>
      <c r="S18" s="118">
        <v>251995.16081078327</v>
      </c>
      <c r="T18" s="118">
        <v>446962.23</v>
      </c>
      <c r="U18" s="118">
        <v>10518606.089999998</v>
      </c>
      <c r="V18" s="118">
        <v>6160875.6679999996</v>
      </c>
      <c r="W18" s="118">
        <v>157001.85620000001</v>
      </c>
      <c r="X18" s="118">
        <v>61486.362900000007</v>
      </c>
    </row>
    <row r="19" spans="1:26">
      <c r="A19" s="244" t="s">
        <v>378</v>
      </c>
      <c r="B19" s="125" t="s">
        <v>51</v>
      </c>
      <c r="C19" s="118">
        <v>2559</v>
      </c>
      <c r="D19" s="118">
        <v>2504</v>
      </c>
      <c r="E19" s="118">
        <v>4376</v>
      </c>
      <c r="F19" s="118">
        <v>295962084.52979994</v>
      </c>
      <c r="G19" s="118">
        <v>456154537.56249994</v>
      </c>
      <c r="H19" s="118">
        <v>157147.62</v>
      </c>
      <c r="I19" s="118">
        <v>157156.62</v>
      </c>
      <c r="J19" s="118">
        <v>359779.348</v>
      </c>
      <c r="K19" s="118">
        <v>17700262.939999998</v>
      </c>
      <c r="L19" s="118">
        <v>9408086.2881010007</v>
      </c>
      <c r="M19" s="118">
        <v>243570.07</v>
      </c>
      <c r="N19" s="118">
        <v>0</v>
      </c>
      <c r="O19" s="118">
        <v>0</v>
      </c>
      <c r="P19" s="118">
        <v>4586492.6634967029</v>
      </c>
      <c r="Q19" s="118">
        <v>4248229.7245403584</v>
      </c>
      <c r="R19" s="118">
        <v>8865540.5519629363</v>
      </c>
      <c r="S19" s="118">
        <v>1189260.4934259802</v>
      </c>
      <c r="T19" s="118">
        <v>1608065.1955999997</v>
      </c>
      <c r="U19" s="118">
        <v>17172938.015000001</v>
      </c>
      <c r="V19" s="118">
        <v>13091653.3694</v>
      </c>
      <c r="W19" s="118">
        <v>339395.83139999997</v>
      </c>
      <c r="X19" s="118">
        <v>449370.99699999997</v>
      </c>
    </row>
    <row r="20" spans="1:26" s="219" customFormat="1">
      <c r="A20" s="244">
        <v>9</v>
      </c>
      <c r="B20" s="106" t="s">
        <v>52</v>
      </c>
      <c r="C20" s="118">
        <v>174389</v>
      </c>
      <c r="D20" s="118">
        <v>166115</v>
      </c>
      <c r="E20" s="118">
        <v>172498</v>
      </c>
      <c r="F20" s="118">
        <v>14279873441.945335</v>
      </c>
      <c r="G20" s="118">
        <v>14729901777.699957</v>
      </c>
      <c r="H20" s="118">
        <v>82970</v>
      </c>
      <c r="I20" s="118">
        <v>82041</v>
      </c>
      <c r="J20" s="118">
        <v>84791</v>
      </c>
      <c r="K20" s="118">
        <v>21295988.56000001</v>
      </c>
      <c r="L20" s="118">
        <v>18383051.662090927</v>
      </c>
      <c r="M20" s="118">
        <v>307145.46000000002</v>
      </c>
      <c r="N20" s="118">
        <v>0</v>
      </c>
      <c r="O20" s="118">
        <v>0</v>
      </c>
      <c r="P20" s="118">
        <v>3520949.8582412098</v>
      </c>
      <c r="Q20" s="118">
        <v>9994011.3322588056</v>
      </c>
      <c r="R20" s="118">
        <v>6582782.359498865</v>
      </c>
      <c r="S20" s="118">
        <v>454743.12231497862</v>
      </c>
      <c r="T20" s="118">
        <v>752970.68599999987</v>
      </c>
      <c r="U20" s="118">
        <v>20902215.973529413</v>
      </c>
      <c r="V20" s="118">
        <v>15141410.988899998</v>
      </c>
      <c r="W20" s="118">
        <v>411526.17507059098</v>
      </c>
      <c r="X20" s="118">
        <v>81497.510000000009</v>
      </c>
      <c r="Y20" s="217"/>
      <c r="Z20" s="217"/>
    </row>
    <row r="21" spans="1:26">
      <c r="A21" s="244" t="s">
        <v>379</v>
      </c>
      <c r="B21" s="125" t="s">
        <v>53</v>
      </c>
      <c r="C21" s="118">
        <v>174219</v>
      </c>
      <c r="D21" s="118">
        <v>165949</v>
      </c>
      <c r="E21" s="118">
        <v>172301</v>
      </c>
      <c r="F21" s="118">
        <v>14217617825.845335</v>
      </c>
      <c r="G21" s="118">
        <v>14604202024.799955</v>
      </c>
      <c r="H21" s="118">
        <v>81052</v>
      </c>
      <c r="I21" s="118">
        <v>80125</v>
      </c>
      <c r="J21" s="118">
        <v>82790</v>
      </c>
      <c r="K21" s="118">
        <v>19886249.300000008</v>
      </c>
      <c r="L21" s="118">
        <v>17129276.372090932</v>
      </c>
      <c r="M21" s="118">
        <v>305795.71000000002</v>
      </c>
      <c r="N21" s="118">
        <v>0</v>
      </c>
      <c r="O21" s="118">
        <v>0</v>
      </c>
      <c r="P21" s="118">
        <v>3130486.61824121</v>
      </c>
      <c r="Q21" s="118">
        <v>9264273.9322588071</v>
      </c>
      <c r="R21" s="118">
        <v>6293243.5394988647</v>
      </c>
      <c r="S21" s="118">
        <v>362173.14061926765</v>
      </c>
      <c r="T21" s="118">
        <v>737571.13599999994</v>
      </c>
      <c r="U21" s="118">
        <v>19497931.033529412</v>
      </c>
      <c r="V21" s="118">
        <v>14225968.0789</v>
      </c>
      <c r="W21" s="118">
        <v>384138.9870705909</v>
      </c>
      <c r="X21" s="118">
        <v>66078.97</v>
      </c>
    </row>
    <row r="22" spans="1:26">
      <c r="A22" s="244" t="s">
        <v>380</v>
      </c>
      <c r="B22" s="125" t="s">
        <v>54</v>
      </c>
      <c r="C22" s="118">
        <v>170</v>
      </c>
      <c r="D22" s="118">
        <v>166</v>
      </c>
      <c r="E22" s="118">
        <v>197</v>
      </c>
      <c r="F22" s="118">
        <v>62255616.100000001</v>
      </c>
      <c r="G22" s="118">
        <v>125699752.89999999</v>
      </c>
      <c r="H22" s="118">
        <v>1918</v>
      </c>
      <c r="I22" s="118">
        <v>1916</v>
      </c>
      <c r="J22" s="118">
        <v>2001</v>
      </c>
      <c r="K22" s="118">
        <v>1409739.26</v>
      </c>
      <c r="L22" s="118">
        <v>1253775.29</v>
      </c>
      <c r="M22" s="118">
        <v>1349.75</v>
      </c>
      <c r="N22" s="118">
        <v>0</v>
      </c>
      <c r="O22" s="118">
        <v>0</v>
      </c>
      <c r="P22" s="118">
        <v>390463.24</v>
      </c>
      <c r="Q22" s="118">
        <v>729737.4</v>
      </c>
      <c r="R22" s="118">
        <v>289538.82</v>
      </c>
      <c r="S22" s="118">
        <v>92569.981695710958</v>
      </c>
      <c r="T22" s="118">
        <v>15399.55</v>
      </c>
      <c r="U22" s="118">
        <v>1404284.94</v>
      </c>
      <c r="V22" s="118">
        <v>915442.91000000015</v>
      </c>
      <c r="W22" s="118">
        <v>27387.188000000002</v>
      </c>
      <c r="X22" s="118">
        <v>15418.54</v>
      </c>
    </row>
    <row r="23" spans="1:26" s="219" customFormat="1">
      <c r="A23" s="244">
        <v>10</v>
      </c>
      <c r="B23" s="133" t="s">
        <v>55</v>
      </c>
      <c r="C23" s="118">
        <v>3223694</v>
      </c>
      <c r="D23" s="118">
        <v>3095144</v>
      </c>
      <c r="E23" s="118">
        <v>3883649</v>
      </c>
      <c r="F23" s="118">
        <v>11563079068591.32</v>
      </c>
      <c r="G23" s="118">
        <v>14355638130185.016</v>
      </c>
      <c r="H23" s="118">
        <v>2879408</v>
      </c>
      <c r="I23" s="118">
        <v>2854659</v>
      </c>
      <c r="J23" s="118">
        <v>3513134</v>
      </c>
      <c r="K23" s="118">
        <v>659227502.269045</v>
      </c>
      <c r="L23" s="118">
        <v>589961306.7728622</v>
      </c>
      <c r="M23" s="118">
        <v>10087.036</v>
      </c>
      <c r="N23" s="118">
        <v>52330322.205242194</v>
      </c>
      <c r="O23" s="118">
        <v>0</v>
      </c>
      <c r="P23" s="118">
        <v>50636803.493453711</v>
      </c>
      <c r="Q23" s="118">
        <v>405186759.35991222</v>
      </c>
      <c r="R23" s="118">
        <v>211267098.39572552</v>
      </c>
      <c r="S23" s="118">
        <v>29892667.54128721</v>
      </c>
      <c r="T23" s="118">
        <v>55364925.973440319</v>
      </c>
      <c r="U23" s="118">
        <v>595212724.12313414</v>
      </c>
      <c r="V23" s="118">
        <v>509847426.07923537</v>
      </c>
      <c r="W23" s="118">
        <v>10789944.959901568</v>
      </c>
      <c r="X23" s="118">
        <v>119.29000000000008</v>
      </c>
      <c r="Y23" s="217"/>
      <c r="Z23" s="217"/>
    </row>
    <row r="24" spans="1:26">
      <c r="A24" s="244" t="s">
        <v>381</v>
      </c>
      <c r="B24" s="106" t="s">
        <v>56</v>
      </c>
      <c r="C24" s="118">
        <v>2857156</v>
      </c>
      <c r="D24" s="118">
        <v>2761339</v>
      </c>
      <c r="E24" s="118">
        <v>3448395</v>
      </c>
      <c r="F24" s="118">
        <v>11474903135229.27</v>
      </c>
      <c r="G24" s="118">
        <v>13756979470035.271</v>
      </c>
      <c r="H24" s="118">
        <v>2563149</v>
      </c>
      <c r="I24" s="118">
        <v>2525131</v>
      </c>
      <c r="J24" s="118">
        <v>3083203</v>
      </c>
      <c r="K24" s="118">
        <v>647325441.42175865</v>
      </c>
      <c r="L24" s="118">
        <v>584073234.21286213</v>
      </c>
      <c r="M24" s="118">
        <v>6574.616</v>
      </c>
      <c r="N24" s="118">
        <v>50697483.975242198</v>
      </c>
      <c r="O24" s="118">
        <v>0</v>
      </c>
      <c r="P24" s="118">
        <v>47433471.721822709</v>
      </c>
      <c r="Q24" s="118">
        <v>401339920.00359702</v>
      </c>
      <c r="R24" s="118">
        <v>206392182.21638539</v>
      </c>
      <c r="S24" s="118">
        <v>29495970.609799717</v>
      </c>
      <c r="T24" s="118">
        <v>54727881.82053031</v>
      </c>
      <c r="U24" s="118">
        <v>583722950.69000196</v>
      </c>
      <c r="V24" s="118">
        <v>499796031.11923486</v>
      </c>
      <c r="W24" s="118">
        <v>10565980.4806551</v>
      </c>
      <c r="X24" s="118">
        <v>119.29000000000008</v>
      </c>
    </row>
    <row r="25" spans="1:26">
      <c r="A25" s="244" t="s">
        <v>382</v>
      </c>
      <c r="B25" s="134" t="s">
        <v>57</v>
      </c>
      <c r="C25" s="118">
        <v>352166</v>
      </c>
      <c r="D25" s="118">
        <v>319494</v>
      </c>
      <c r="E25" s="118">
        <v>371972</v>
      </c>
      <c r="F25" s="118">
        <v>500</v>
      </c>
      <c r="G25" s="118">
        <v>0</v>
      </c>
      <c r="H25" s="118">
        <v>306213</v>
      </c>
      <c r="I25" s="118">
        <v>319503</v>
      </c>
      <c r="J25" s="118">
        <v>371987</v>
      </c>
      <c r="K25" s="118">
        <v>460513.20462999999</v>
      </c>
      <c r="L25" s="118">
        <v>287483.06</v>
      </c>
      <c r="M25" s="118">
        <v>0</v>
      </c>
      <c r="N25" s="118">
        <v>1632838.23</v>
      </c>
      <c r="O25" s="118">
        <v>0</v>
      </c>
      <c r="P25" s="118">
        <v>458872.78463000001</v>
      </c>
      <c r="Q25" s="118">
        <v>1640.3999999999944</v>
      </c>
      <c r="R25" s="118">
        <v>0</v>
      </c>
      <c r="S25" s="118">
        <v>1606.3658300000002</v>
      </c>
      <c r="T25" s="118">
        <v>5234.6607000000004</v>
      </c>
      <c r="U25" s="118">
        <v>576048.67000000004</v>
      </c>
      <c r="V25" s="118">
        <v>458641.46</v>
      </c>
      <c r="W25" s="118">
        <v>9645</v>
      </c>
      <c r="X25" s="118">
        <v>0</v>
      </c>
    </row>
    <row r="26" spans="1:26" s="113" customFormat="1">
      <c r="A26" s="244" t="s">
        <v>383</v>
      </c>
      <c r="B26" s="135" t="s">
        <v>58</v>
      </c>
      <c r="C26" s="118">
        <v>7797</v>
      </c>
      <c r="D26" s="118">
        <v>7796</v>
      </c>
      <c r="E26" s="118">
        <v>55611</v>
      </c>
      <c r="F26" s="118">
        <v>85128000000</v>
      </c>
      <c r="G26" s="118">
        <v>595008000000</v>
      </c>
      <c r="H26" s="118">
        <v>7796</v>
      </c>
      <c r="I26" s="118">
        <v>7796</v>
      </c>
      <c r="J26" s="118">
        <v>55611</v>
      </c>
      <c r="K26" s="118">
        <v>6313165.7500004601</v>
      </c>
      <c r="L26" s="118">
        <v>967822.71999999171</v>
      </c>
      <c r="M26" s="118">
        <v>0</v>
      </c>
      <c r="N26" s="118">
        <v>0</v>
      </c>
      <c r="O26" s="118">
        <v>0</v>
      </c>
      <c r="P26" s="118">
        <v>1602207.7599999912</v>
      </c>
      <c r="Q26" s="118">
        <v>1210130.5</v>
      </c>
      <c r="R26" s="118">
        <v>3499865.4900004147</v>
      </c>
      <c r="S26" s="118">
        <v>2544</v>
      </c>
      <c r="T26" s="118">
        <v>10943.51</v>
      </c>
      <c r="U26" s="118">
        <v>6353318.7599999914</v>
      </c>
      <c r="V26" s="118">
        <v>6216786.4300004691</v>
      </c>
      <c r="W26" s="118">
        <v>84731.010000000053</v>
      </c>
      <c r="X26" s="118">
        <v>0</v>
      </c>
    </row>
    <row r="27" spans="1:26">
      <c r="A27" s="244" t="s">
        <v>384</v>
      </c>
      <c r="B27" s="106" t="s">
        <v>59</v>
      </c>
      <c r="C27" s="118">
        <v>6575</v>
      </c>
      <c r="D27" s="118">
        <v>6515</v>
      </c>
      <c r="E27" s="118">
        <v>7671</v>
      </c>
      <c r="F27" s="118">
        <v>3047932862.0498996</v>
      </c>
      <c r="G27" s="118">
        <v>3650660149.7456999</v>
      </c>
      <c r="H27" s="118">
        <v>2250</v>
      </c>
      <c r="I27" s="118">
        <v>2229</v>
      </c>
      <c r="J27" s="118">
        <v>2333</v>
      </c>
      <c r="K27" s="118">
        <v>5128381.8926560087</v>
      </c>
      <c r="L27" s="118">
        <v>4632766.7800000031</v>
      </c>
      <c r="M27" s="118">
        <v>3512.42</v>
      </c>
      <c r="N27" s="118">
        <v>0</v>
      </c>
      <c r="O27" s="118">
        <v>0</v>
      </c>
      <c r="P27" s="118">
        <v>1142251.2270010028</v>
      </c>
      <c r="Q27" s="118">
        <v>2635068.4563152636</v>
      </c>
      <c r="R27" s="118">
        <v>1375050.6893397358</v>
      </c>
      <c r="S27" s="118">
        <v>392546.5656575</v>
      </c>
      <c r="T27" s="118">
        <v>620865.98220999993</v>
      </c>
      <c r="U27" s="118">
        <v>4560406.0031321477</v>
      </c>
      <c r="V27" s="118">
        <v>3375967.0699999994</v>
      </c>
      <c r="W27" s="118">
        <v>129588.46924646731</v>
      </c>
      <c r="X27" s="118">
        <v>0</v>
      </c>
    </row>
    <row r="28" spans="1:26">
      <c r="A28" s="244">
        <v>11</v>
      </c>
      <c r="B28" s="133" t="s">
        <v>60</v>
      </c>
      <c r="C28" s="118">
        <v>100</v>
      </c>
      <c r="D28" s="118">
        <v>95</v>
      </c>
      <c r="E28" s="118">
        <v>107</v>
      </c>
      <c r="F28" s="118">
        <v>26740075352.880001</v>
      </c>
      <c r="G28" s="118">
        <v>46900548120.130005</v>
      </c>
      <c r="H28" s="118">
        <v>122</v>
      </c>
      <c r="I28" s="118">
        <v>117</v>
      </c>
      <c r="J28" s="118">
        <v>132</v>
      </c>
      <c r="K28" s="118">
        <v>5808053.1664181994</v>
      </c>
      <c r="L28" s="118">
        <v>3962836.7499999991</v>
      </c>
      <c r="M28" s="118">
        <v>0</v>
      </c>
      <c r="N28" s="118">
        <v>0</v>
      </c>
      <c r="O28" s="118">
        <v>0</v>
      </c>
      <c r="P28" s="118">
        <v>4727527.117664637</v>
      </c>
      <c r="Q28" s="118">
        <v>179952.44385866076</v>
      </c>
      <c r="R28" s="118">
        <v>900573.60489490186</v>
      </c>
      <c r="S28" s="118">
        <v>-10715.19</v>
      </c>
      <c r="T28" s="118">
        <v>1688.31</v>
      </c>
      <c r="U28" s="118">
        <v>5256368.0100000007</v>
      </c>
      <c r="V28" s="118">
        <v>4137235.0799999996</v>
      </c>
      <c r="W28" s="118">
        <v>9405.9900000000016</v>
      </c>
      <c r="X28" s="118">
        <v>0</v>
      </c>
    </row>
    <row r="29" spans="1:26">
      <c r="A29" s="244">
        <v>12</v>
      </c>
      <c r="B29" s="133" t="s">
        <v>61</v>
      </c>
      <c r="C29" s="118">
        <v>448</v>
      </c>
      <c r="D29" s="118">
        <v>437</v>
      </c>
      <c r="E29" s="118">
        <v>598</v>
      </c>
      <c r="F29" s="118">
        <v>158600676.49164</v>
      </c>
      <c r="G29" s="118">
        <v>163821294.08664</v>
      </c>
      <c r="H29" s="118">
        <v>274</v>
      </c>
      <c r="I29" s="118">
        <v>274</v>
      </c>
      <c r="J29" s="118">
        <v>377</v>
      </c>
      <c r="K29" s="118">
        <v>1209311.4764496</v>
      </c>
      <c r="L29" s="118">
        <v>1169557.3433737</v>
      </c>
      <c r="M29" s="118">
        <v>0</v>
      </c>
      <c r="N29" s="118">
        <v>0</v>
      </c>
      <c r="O29" s="118">
        <v>0</v>
      </c>
      <c r="P29" s="118">
        <v>257384.8409123325</v>
      </c>
      <c r="Q29" s="118">
        <v>915504.80378673458</v>
      </c>
      <c r="R29" s="118">
        <v>36677.83175053286</v>
      </c>
      <c r="S29" s="118">
        <v>117563.53324999998</v>
      </c>
      <c r="T29" s="118">
        <v>19449.559903999998</v>
      </c>
      <c r="U29" s="118">
        <v>1283341.6199999999</v>
      </c>
      <c r="V29" s="118">
        <v>1129705.99</v>
      </c>
      <c r="W29" s="118">
        <v>148</v>
      </c>
      <c r="X29" s="118">
        <v>0</v>
      </c>
    </row>
    <row r="30" spans="1:26">
      <c r="A30" s="244">
        <v>13</v>
      </c>
      <c r="B30" s="133" t="s">
        <v>62</v>
      </c>
      <c r="C30" s="118">
        <v>124147</v>
      </c>
      <c r="D30" s="118">
        <v>120441</v>
      </c>
      <c r="E30" s="118">
        <v>125768</v>
      </c>
      <c r="F30" s="118">
        <v>19136740969.067703</v>
      </c>
      <c r="G30" s="118">
        <v>19405943674.717484</v>
      </c>
      <c r="H30" s="118">
        <v>86664</v>
      </c>
      <c r="I30" s="118">
        <v>81251</v>
      </c>
      <c r="J30" s="118">
        <v>84218</v>
      </c>
      <c r="K30" s="118">
        <v>41774522.612900101</v>
      </c>
      <c r="L30" s="118">
        <v>35190805.215876386</v>
      </c>
      <c r="M30" s="118">
        <v>3950905.7100000004</v>
      </c>
      <c r="N30" s="118">
        <v>1040622.16</v>
      </c>
      <c r="O30" s="118">
        <v>0</v>
      </c>
      <c r="P30" s="118">
        <v>10778609.095398754</v>
      </c>
      <c r="Q30" s="118">
        <v>20665193.461871486</v>
      </c>
      <c r="R30" s="118">
        <v>10441636.975629784</v>
      </c>
      <c r="S30" s="118">
        <v>1062839.0799999977</v>
      </c>
      <c r="T30" s="118">
        <v>1482135.3537900001</v>
      </c>
      <c r="U30" s="118">
        <v>39397227.677626707</v>
      </c>
      <c r="V30" s="118">
        <v>29236082.918000005</v>
      </c>
      <c r="W30" s="118">
        <v>723882.19613501802</v>
      </c>
      <c r="X30" s="118">
        <v>18950.89</v>
      </c>
    </row>
    <row r="31" spans="1:26">
      <c r="A31" s="244">
        <v>14</v>
      </c>
      <c r="B31" s="133" t="s">
        <v>63</v>
      </c>
      <c r="C31" s="118">
        <v>190</v>
      </c>
      <c r="D31" s="118">
        <v>181</v>
      </c>
      <c r="E31" s="118">
        <v>176</v>
      </c>
      <c r="F31" s="118">
        <v>742214278.48000002</v>
      </c>
      <c r="G31" s="118">
        <v>659853680.27999997</v>
      </c>
      <c r="H31" s="118">
        <v>25</v>
      </c>
      <c r="I31" s="118">
        <v>13</v>
      </c>
      <c r="J31" s="118">
        <v>15</v>
      </c>
      <c r="K31" s="118">
        <v>5917641.0975874998</v>
      </c>
      <c r="L31" s="118">
        <v>3560958.6799999997</v>
      </c>
      <c r="M31" s="118">
        <v>450821.89383750001</v>
      </c>
      <c r="N31" s="118">
        <v>0</v>
      </c>
      <c r="O31" s="118">
        <v>0</v>
      </c>
      <c r="P31" s="118">
        <v>3016991.2575874999</v>
      </c>
      <c r="Q31" s="118">
        <v>2901641</v>
      </c>
      <c r="R31" s="118">
        <v>-991.15999999999985</v>
      </c>
      <c r="S31" s="118">
        <v>176738.06</v>
      </c>
      <c r="T31" s="118">
        <v>71410</v>
      </c>
      <c r="U31" s="118">
        <v>5969406.0900000008</v>
      </c>
      <c r="V31" s="118">
        <v>3417444.26</v>
      </c>
      <c r="W31" s="118">
        <v>118706.87999999999</v>
      </c>
      <c r="X31" s="118">
        <v>181913.14</v>
      </c>
    </row>
    <row r="32" spans="1:26">
      <c r="A32" s="244">
        <v>15</v>
      </c>
      <c r="B32" s="133" t="s">
        <v>64</v>
      </c>
      <c r="C32" s="118">
        <v>29881</v>
      </c>
      <c r="D32" s="118">
        <v>2936</v>
      </c>
      <c r="E32" s="118">
        <v>35671</v>
      </c>
      <c r="F32" s="118">
        <v>1189871187.1400013</v>
      </c>
      <c r="G32" s="118">
        <v>894555760.85000002</v>
      </c>
      <c r="H32" s="118">
        <v>29295</v>
      </c>
      <c r="I32" s="118">
        <v>2291</v>
      </c>
      <c r="J32" s="118">
        <v>35129</v>
      </c>
      <c r="K32" s="118">
        <v>15925949.354800001</v>
      </c>
      <c r="L32" s="118">
        <v>12408149.032000002</v>
      </c>
      <c r="M32" s="118">
        <v>9423817.3868000004</v>
      </c>
      <c r="N32" s="118">
        <v>10896199.570000002</v>
      </c>
      <c r="O32" s="118">
        <v>0</v>
      </c>
      <c r="P32" s="118">
        <v>2960590.8556000004</v>
      </c>
      <c r="Q32" s="118">
        <v>11013549.924999999</v>
      </c>
      <c r="R32" s="118">
        <v>1951808.5742000004</v>
      </c>
      <c r="S32" s="118">
        <v>197298.41999999998</v>
      </c>
      <c r="T32" s="118">
        <v>491221.71600000001</v>
      </c>
      <c r="U32" s="118">
        <v>16096516.311468683</v>
      </c>
      <c r="V32" s="118">
        <v>12762900.055844001</v>
      </c>
      <c r="W32" s="118">
        <v>93081.372086709394</v>
      </c>
      <c r="X32" s="118">
        <v>0</v>
      </c>
    </row>
    <row r="33" spans="1:24">
      <c r="A33" s="244">
        <v>16</v>
      </c>
      <c r="B33" s="133" t="s">
        <v>65</v>
      </c>
      <c r="C33" s="118">
        <v>292704</v>
      </c>
      <c r="D33" s="118">
        <v>254562</v>
      </c>
      <c r="E33" s="118">
        <v>259231</v>
      </c>
      <c r="F33" s="118">
        <v>1892853784.9411027</v>
      </c>
      <c r="G33" s="118">
        <v>1502235213.1259165</v>
      </c>
      <c r="H33" s="118">
        <v>82188</v>
      </c>
      <c r="I33" s="118">
        <v>48943</v>
      </c>
      <c r="J33" s="118">
        <v>50778</v>
      </c>
      <c r="K33" s="118">
        <v>17697320.4685384</v>
      </c>
      <c r="L33" s="118">
        <v>14947191.712361792</v>
      </c>
      <c r="M33" s="118">
        <v>7446881.4012024999</v>
      </c>
      <c r="N33" s="118">
        <v>0</v>
      </c>
      <c r="O33" s="118">
        <v>0</v>
      </c>
      <c r="P33" s="118">
        <v>5924821.951753418</v>
      </c>
      <c r="Q33" s="118">
        <v>2249854.502858669</v>
      </c>
      <c r="R33" s="118">
        <v>9537270.0139263142</v>
      </c>
      <c r="S33" s="118">
        <v>976045.86531489971</v>
      </c>
      <c r="T33" s="118">
        <v>1751021.0700000005</v>
      </c>
      <c r="U33" s="118">
        <v>15325829.955416489</v>
      </c>
      <c r="V33" s="118">
        <v>11738895.220899999</v>
      </c>
      <c r="W33" s="118">
        <v>301660.00787487434</v>
      </c>
      <c r="X33" s="118">
        <v>2173999.9</v>
      </c>
    </row>
    <row r="34" spans="1:24">
      <c r="A34" s="244">
        <v>17</v>
      </c>
      <c r="B34" s="133" t="s">
        <v>66</v>
      </c>
      <c r="C34" s="118">
        <v>151</v>
      </c>
      <c r="D34" s="118">
        <v>151</v>
      </c>
      <c r="E34" s="118">
        <v>152</v>
      </c>
      <c r="F34" s="118">
        <v>910000</v>
      </c>
      <c r="G34" s="118">
        <v>915000</v>
      </c>
      <c r="H34" s="118">
        <v>151</v>
      </c>
      <c r="I34" s="118">
        <v>151</v>
      </c>
      <c r="J34" s="118">
        <v>152</v>
      </c>
      <c r="K34" s="118">
        <v>3164.81</v>
      </c>
      <c r="L34" s="118">
        <v>2399.7000000000003</v>
      </c>
      <c r="M34" s="118">
        <v>0</v>
      </c>
      <c r="N34" s="118">
        <v>0</v>
      </c>
      <c r="O34" s="118">
        <v>0</v>
      </c>
      <c r="P34" s="118">
        <v>317.7</v>
      </c>
      <c r="Q34" s="118">
        <v>24.3</v>
      </c>
      <c r="R34" s="118">
        <v>2822.81</v>
      </c>
      <c r="S34" s="118">
        <v>72.599999999999994</v>
      </c>
      <c r="T34" s="118">
        <v>0</v>
      </c>
      <c r="U34" s="118">
        <v>3013.27</v>
      </c>
      <c r="V34" s="118">
        <v>1993.67</v>
      </c>
      <c r="W34" s="118">
        <v>60.18</v>
      </c>
      <c r="X34" s="118">
        <v>0</v>
      </c>
    </row>
    <row r="35" spans="1:24">
      <c r="A35" s="244">
        <v>18</v>
      </c>
      <c r="B35" s="252" t="s">
        <v>67</v>
      </c>
      <c r="C35" s="118">
        <v>269407</v>
      </c>
      <c r="D35" s="118">
        <v>257367</v>
      </c>
      <c r="E35" s="118">
        <v>581667</v>
      </c>
      <c r="F35" s="118">
        <v>12781219187.611412</v>
      </c>
      <c r="G35" s="118">
        <v>15901526714.487221</v>
      </c>
      <c r="H35" s="118">
        <v>1000916</v>
      </c>
      <c r="I35" s="118">
        <v>710973</v>
      </c>
      <c r="J35" s="118">
        <v>1647601</v>
      </c>
      <c r="K35" s="118">
        <v>21083385.169702861</v>
      </c>
      <c r="L35" s="118">
        <v>9078107.3872958012</v>
      </c>
      <c r="M35" s="118">
        <v>528295.21649999998</v>
      </c>
      <c r="N35" s="118">
        <v>743080.12</v>
      </c>
      <c r="O35" s="118">
        <v>0</v>
      </c>
      <c r="P35" s="118">
        <v>4448385.6805587281</v>
      </c>
      <c r="Q35" s="118">
        <v>8583830.7026791163</v>
      </c>
      <c r="R35" s="118">
        <v>8192354.1564651281</v>
      </c>
      <c r="S35" s="118">
        <v>336898.54393440019</v>
      </c>
      <c r="T35" s="118">
        <v>716223.16681980004</v>
      </c>
      <c r="U35" s="118">
        <v>19708731.110714998</v>
      </c>
      <c r="V35" s="118">
        <v>17060564.025772687</v>
      </c>
      <c r="W35" s="118">
        <v>371192.12644079421</v>
      </c>
      <c r="X35" s="118">
        <v>25748.59</v>
      </c>
    </row>
    <row r="36" spans="1:24">
      <c r="A36" s="418" t="s">
        <v>304</v>
      </c>
      <c r="B36" s="418"/>
      <c r="C36" s="118">
        <v>5851808</v>
      </c>
      <c r="D36" s="118">
        <v>5494178</v>
      </c>
      <c r="E36" s="118">
        <v>7098526</v>
      </c>
      <c r="F36" s="118">
        <v>12237367906969.148</v>
      </c>
      <c r="G36" s="118">
        <v>15028656330484.813</v>
      </c>
      <c r="H36" s="118">
        <v>11613378.620000001</v>
      </c>
      <c r="I36" s="118">
        <v>9244208.620000001</v>
      </c>
      <c r="J36" s="118">
        <v>12146695.348000001</v>
      </c>
      <c r="K36" s="118">
        <v>1748778217.6346853</v>
      </c>
      <c r="L36" s="118">
        <v>1506894334.9140162</v>
      </c>
      <c r="M36" s="118">
        <v>49286273.6838651</v>
      </c>
      <c r="N36" s="118">
        <v>72047184.218242183</v>
      </c>
      <c r="O36" s="118">
        <v>0</v>
      </c>
      <c r="P36" s="118">
        <v>305187356.47256112</v>
      </c>
      <c r="Q36" s="118">
        <v>951130987.01909101</v>
      </c>
      <c r="R36" s="118">
        <v>501912086.10849249</v>
      </c>
      <c r="S36" s="118">
        <v>55618353.364030637</v>
      </c>
      <c r="T36" s="118">
        <v>87831996.766575813</v>
      </c>
      <c r="U36" s="118">
        <v>1612936408.2295425</v>
      </c>
      <c r="V36" s="118">
        <v>1223666975.4472561</v>
      </c>
      <c r="W36" s="118">
        <v>29689461.991875783</v>
      </c>
      <c r="X36" s="118">
        <v>8057294.1469999999</v>
      </c>
    </row>
    <row r="37" spans="1:24">
      <c r="B37" s="256"/>
      <c r="C37" s="258"/>
      <c r="D37" s="258"/>
      <c r="E37" s="258"/>
      <c r="F37" s="258"/>
      <c r="G37" s="258"/>
      <c r="H37" s="258"/>
      <c r="I37" s="258"/>
      <c r="J37" s="258"/>
      <c r="K37" s="258"/>
      <c r="L37" s="258"/>
      <c r="M37" s="258"/>
      <c r="N37" s="258"/>
      <c r="O37" s="258"/>
      <c r="P37" s="258"/>
      <c r="Q37" s="258"/>
      <c r="R37" s="258"/>
      <c r="S37" s="258"/>
      <c r="T37" s="258"/>
      <c r="U37" s="258"/>
      <c r="V37" s="258"/>
      <c r="W37" s="258"/>
      <c r="X37" s="258"/>
    </row>
    <row r="38" spans="1:24" ht="16.5">
      <c r="A38" s="140" t="s">
        <v>402</v>
      </c>
    </row>
    <row r="39" spans="1:24" ht="16.5">
      <c r="A39" s="2" t="s">
        <v>401</v>
      </c>
    </row>
  </sheetData>
  <mergeCells count="24">
    <mergeCell ref="U5:U6"/>
    <mergeCell ref="C5:D5"/>
    <mergeCell ref="K5:K6"/>
    <mergeCell ref="L5:L6"/>
    <mergeCell ref="M5:M6"/>
    <mergeCell ref="G5:G6"/>
    <mergeCell ref="H5:I5"/>
    <mergeCell ref="J5:J6"/>
    <mergeCell ref="E5:E6"/>
    <mergeCell ref="F5:F6"/>
    <mergeCell ref="A36:B36"/>
    <mergeCell ref="A4:B6"/>
    <mergeCell ref="C2:X2"/>
    <mergeCell ref="C4:E4"/>
    <mergeCell ref="F4:G4"/>
    <mergeCell ref="H4:J4"/>
    <mergeCell ref="K4:R4"/>
    <mergeCell ref="S4:T5"/>
    <mergeCell ref="U4:V4"/>
    <mergeCell ref="W4:W6"/>
    <mergeCell ref="X4:X6"/>
    <mergeCell ref="V5:V6"/>
    <mergeCell ref="N5:O5"/>
    <mergeCell ref="P5:R5"/>
  </mergeCells>
  <printOptions horizontalCentered="1" verticalCentered="1"/>
  <pageMargins left="0.27559055118110237" right="0.27559055118110237" top="0.43307086614173229" bottom="0.51181102362204722" header="0.19685039370078741" footer="0.23622047244094491"/>
  <pageSetup paperSize="9" scale="3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B40"/>
  <sheetViews>
    <sheetView view="pageBreakPreview" zoomScale="25" zoomScaleNormal="100" zoomScaleSheetLayoutView="25" workbookViewId="0">
      <selection activeCell="B1" sqref="A1:B1"/>
    </sheetView>
  </sheetViews>
  <sheetFormatPr defaultColWidth="58.85546875" defaultRowHeight="15.75"/>
  <cols>
    <col min="1" max="1" width="6.85546875" style="217" customWidth="1"/>
    <col min="2" max="2" width="65.7109375" style="217" customWidth="1"/>
    <col min="3" max="3" width="12.7109375" style="217" customWidth="1"/>
    <col min="4" max="4" width="15.7109375" style="217" customWidth="1"/>
    <col min="5" max="5" width="12.7109375" style="220" customWidth="1"/>
    <col min="6" max="6" width="15.7109375" style="220" customWidth="1"/>
    <col min="7" max="7" width="12.7109375" style="220" customWidth="1"/>
    <col min="8" max="8" width="15.7109375" style="220" customWidth="1"/>
    <col min="9" max="9" width="12.7109375" style="220" customWidth="1"/>
    <col min="10" max="10" width="15.7109375" style="220" customWidth="1"/>
    <col min="11" max="11" width="12.7109375" style="220" customWidth="1"/>
    <col min="12" max="12" width="15.7109375" style="220" customWidth="1"/>
    <col min="13" max="13" width="12.7109375" style="220" customWidth="1"/>
    <col min="14" max="14" width="15.7109375" style="220" customWidth="1"/>
    <col min="15" max="15" width="12.7109375" style="220" customWidth="1"/>
    <col min="16" max="16" width="15.7109375" style="220" customWidth="1"/>
    <col min="17" max="17" width="12.7109375" style="220" customWidth="1"/>
    <col min="18" max="18" width="15.7109375" style="220" customWidth="1"/>
    <col min="19" max="19" width="12.7109375" style="220" customWidth="1"/>
    <col min="20" max="20" width="15.7109375" style="220" customWidth="1"/>
    <col min="21" max="21" width="12.7109375" style="220" customWidth="1"/>
    <col min="22" max="22" width="15.7109375" style="220" customWidth="1"/>
    <col min="23" max="23" width="12.7109375" style="220" customWidth="1"/>
    <col min="24" max="24" width="15.7109375" style="220" customWidth="1"/>
    <col min="25" max="25" width="12.7109375" style="220" customWidth="1"/>
    <col min="26" max="26" width="15.7109375" style="220" customWidth="1"/>
    <col min="27" max="27" width="12.7109375" style="220" customWidth="1"/>
    <col min="28" max="28" width="15.7109375" style="220" customWidth="1"/>
    <col min="29" max="29" width="12.7109375" style="220" customWidth="1"/>
    <col min="30" max="30" width="15.7109375" style="220" customWidth="1"/>
    <col min="31" max="31" width="12.7109375" style="220" customWidth="1"/>
    <col min="32" max="32" width="15.7109375" style="220" customWidth="1"/>
    <col min="33" max="33" width="12.7109375" style="220" customWidth="1"/>
    <col min="34" max="34" width="15.7109375" style="220" customWidth="1"/>
    <col min="35" max="35" width="28" style="224" customWidth="1"/>
    <col min="36" max="36" width="12.7109375" style="224" customWidth="1"/>
    <col min="37" max="37" width="15.7109375" style="224" customWidth="1"/>
    <col min="38" max="38" width="12.7109375" style="220" customWidth="1"/>
    <col min="39" max="39" width="15.7109375" style="220" customWidth="1"/>
    <col min="40" max="40" width="12.7109375" style="217" customWidth="1"/>
    <col min="41" max="41" width="15.7109375" style="217" customWidth="1"/>
    <col min="42" max="42" width="12.7109375" style="217" customWidth="1"/>
    <col min="43" max="43" width="15.7109375" style="217" customWidth="1"/>
    <col min="44" max="44" width="12.7109375" style="217" customWidth="1"/>
    <col min="45" max="45" width="15.7109375" style="217" customWidth="1"/>
    <col min="46" max="46" width="12.7109375" style="217" customWidth="1"/>
    <col min="47" max="47" width="15.7109375" style="217" customWidth="1"/>
    <col min="48" max="48" width="12.7109375" style="217" customWidth="1"/>
    <col min="49" max="49" width="15.7109375" style="217" customWidth="1"/>
    <col min="50" max="50" width="12.7109375" style="217" customWidth="1"/>
    <col min="51" max="51" width="15.7109375" style="217" customWidth="1"/>
    <col min="52" max="257" width="58.85546875" style="217"/>
    <col min="258" max="258" width="65.7109375" style="217" customWidth="1"/>
    <col min="259" max="259" width="12.7109375" style="217" customWidth="1"/>
    <col min="260" max="260" width="15.7109375" style="217" customWidth="1"/>
    <col min="261" max="261" width="12.7109375" style="217" customWidth="1"/>
    <col min="262" max="262" width="15.7109375" style="217" customWidth="1"/>
    <col min="263" max="263" width="12.7109375" style="217" customWidth="1"/>
    <col min="264" max="264" width="15.7109375" style="217" customWidth="1"/>
    <col min="265" max="265" width="12.7109375" style="217" customWidth="1"/>
    <col min="266" max="266" width="15.7109375" style="217" customWidth="1"/>
    <col min="267" max="267" width="12.7109375" style="217" customWidth="1"/>
    <col min="268" max="268" width="15.7109375" style="217" customWidth="1"/>
    <col min="269" max="269" width="12.7109375" style="217" customWidth="1"/>
    <col min="270" max="270" width="15.7109375" style="217" customWidth="1"/>
    <col min="271" max="271" width="12.7109375" style="217" customWidth="1"/>
    <col min="272" max="272" width="15.7109375" style="217" customWidth="1"/>
    <col min="273" max="273" width="12.7109375" style="217" customWidth="1"/>
    <col min="274" max="274" width="15.7109375" style="217" customWidth="1"/>
    <col min="275" max="275" width="12.7109375" style="217" customWidth="1"/>
    <col min="276" max="276" width="15.7109375" style="217" customWidth="1"/>
    <col min="277" max="277" width="12.7109375" style="217" customWidth="1"/>
    <col min="278" max="278" width="15.7109375" style="217" customWidth="1"/>
    <col min="279" max="279" width="12.7109375" style="217" customWidth="1"/>
    <col min="280" max="280" width="15.7109375" style="217" customWidth="1"/>
    <col min="281" max="281" width="12.7109375" style="217" customWidth="1"/>
    <col min="282" max="282" width="15.7109375" style="217" customWidth="1"/>
    <col min="283" max="283" width="12.7109375" style="217" customWidth="1"/>
    <col min="284" max="284" width="15.7109375" style="217" customWidth="1"/>
    <col min="285" max="285" width="12.7109375" style="217" customWidth="1"/>
    <col min="286" max="286" width="15.7109375" style="217" customWidth="1"/>
    <col min="287" max="287" width="12.7109375" style="217" customWidth="1"/>
    <col min="288" max="288" width="15.7109375" style="217" customWidth="1"/>
    <col min="289" max="289" width="12.7109375" style="217" customWidth="1"/>
    <col min="290" max="290" width="15.7109375" style="217" customWidth="1"/>
    <col min="291" max="291" width="24.7109375" style="217" customWidth="1"/>
    <col min="292" max="292" width="12.7109375" style="217" customWidth="1"/>
    <col min="293" max="293" width="15.7109375" style="217" customWidth="1"/>
    <col min="294" max="294" width="12.7109375" style="217" customWidth="1"/>
    <col min="295" max="295" width="15.7109375" style="217" customWidth="1"/>
    <col min="296" max="296" width="12.7109375" style="217" customWidth="1"/>
    <col min="297" max="297" width="15.7109375" style="217" customWidth="1"/>
    <col min="298" max="298" width="12.7109375" style="217" customWidth="1"/>
    <col min="299" max="299" width="15.7109375" style="217" customWidth="1"/>
    <col min="300" max="300" width="12.7109375" style="217" customWidth="1"/>
    <col min="301" max="301" width="15.7109375" style="217" customWidth="1"/>
    <col min="302" max="302" width="12.7109375" style="217" customWidth="1"/>
    <col min="303" max="303" width="15.7109375" style="217" customWidth="1"/>
    <col min="304" max="304" width="12.7109375" style="217" customWidth="1"/>
    <col min="305" max="305" width="15.7109375" style="217" customWidth="1"/>
    <col min="306" max="306" width="12.7109375" style="217" customWidth="1"/>
    <col min="307" max="307" width="15.7109375" style="217" customWidth="1"/>
    <col min="308" max="513" width="58.85546875" style="217"/>
    <col min="514" max="514" width="65.7109375" style="217" customWidth="1"/>
    <col min="515" max="515" width="12.7109375" style="217" customWidth="1"/>
    <col min="516" max="516" width="15.7109375" style="217" customWidth="1"/>
    <col min="517" max="517" width="12.7109375" style="217" customWidth="1"/>
    <col min="518" max="518" width="15.7109375" style="217" customWidth="1"/>
    <col min="519" max="519" width="12.7109375" style="217" customWidth="1"/>
    <col min="520" max="520" width="15.7109375" style="217" customWidth="1"/>
    <col min="521" max="521" width="12.7109375" style="217" customWidth="1"/>
    <col min="522" max="522" width="15.7109375" style="217" customWidth="1"/>
    <col min="523" max="523" width="12.7109375" style="217" customWidth="1"/>
    <col min="524" max="524" width="15.7109375" style="217" customWidth="1"/>
    <col min="525" max="525" width="12.7109375" style="217" customWidth="1"/>
    <col min="526" max="526" width="15.7109375" style="217" customWidth="1"/>
    <col min="527" max="527" width="12.7109375" style="217" customWidth="1"/>
    <col min="528" max="528" width="15.7109375" style="217" customWidth="1"/>
    <col min="529" max="529" width="12.7109375" style="217" customWidth="1"/>
    <col min="530" max="530" width="15.7109375" style="217" customWidth="1"/>
    <col min="531" max="531" width="12.7109375" style="217" customWidth="1"/>
    <col min="532" max="532" width="15.7109375" style="217" customWidth="1"/>
    <col min="533" max="533" width="12.7109375" style="217" customWidth="1"/>
    <col min="534" max="534" width="15.7109375" style="217" customWidth="1"/>
    <col min="535" max="535" width="12.7109375" style="217" customWidth="1"/>
    <col min="536" max="536" width="15.7109375" style="217" customWidth="1"/>
    <col min="537" max="537" width="12.7109375" style="217" customWidth="1"/>
    <col min="538" max="538" width="15.7109375" style="217" customWidth="1"/>
    <col min="539" max="539" width="12.7109375" style="217" customWidth="1"/>
    <col min="540" max="540" width="15.7109375" style="217" customWidth="1"/>
    <col min="541" max="541" width="12.7109375" style="217" customWidth="1"/>
    <col min="542" max="542" width="15.7109375" style="217" customWidth="1"/>
    <col min="543" max="543" width="12.7109375" style="217" customWidth="1"/>
    <col min="544" max="544" width="15.7109375" style="217" customWidth="1"/>
    <col min="545" max="545" width="12.7109375" style="217" customWidth="1"/>
    <col min="546" max="546" width="15.7109375" style="217" customWidth="1"/>
    <col min="547" max="547" width="24.7109375" style="217" customWidth="1"/>
    <col min="548" max="548" width="12.7109375" style="217" customWidth="1"/>
    <col min="549" max="549" width="15.7109375" style="217" customWidth="1"/>
    <col min="550" max="550" width="12.7109375" style="217" customWidth="1"/>
    <col min="551" max="551" width="15.7109375" style="217" customWidth="1"/>
    <col min="552" max="552" width="12.7109375" style="217" customWidth="1"/>
    <col min="553" max="553" width="15.7109375" style="217" customWidth="1"/>
    <col min="554" max="554" width="12.7109375" style="217" customWidth="1"/>
    <col min="555" max="555" width="15.7109375" style="217" customWidth="1"/>
    <col min="556" max="556" width="12.7109375" style="217" customWidth="1"/>
    <col min="557" max="557" width="15.7109375" style="217" customWidth="1"/>
    <col min="558" max="558" width="12.7109375" style="217" customWidth="1"/>
    <col min="559" max="559" width="15.7109375" style="217" customWidth="1"/>
    <col min="560" max="560" width="12.7109375" style="217" customWidth="1"/>
    <col min="561" max="561" width="15.7109375" style="217" customWidth="1"/>
    <col min="562" max="562" width="12.7109375" style="217" customWidth="1"/>
    <col min="563" max="563" width="15.7109375" style="217" customWidth="1"/>
    <col min="564" max="769" width="58.85546875" style="217"/>
    <col min="770" max="770" width="65.7109375" style="217" customWidth="1"/>
    <col min="771" max="771" width="12.7109375" style="217" customWidth="1"/>
    <col min="772" max="772" width="15.7109375" style="217" customWidth="1"/>
    <col min="773" max="773" width="12.7109375" style="217" customWidth="1"/>
    <col min="774" max="774" width="15.7109375" style="217" customWidth="1"/>
    <col min="775" max="775" width="12.7109375" style="217" customWidth="1"/>
    <col min="776" max="776" width="15.7109375" style="217" customWidth="1"/>
    <col min="777" max="777" width="12.7109375" style="217" customWidth="1"/>
    <col min="778" max="778" width="15.7109375" style="217" customWidth="1"/>
    <col min="779" max="779" width="12.7109375" style="217" customWidth="1"/>
    <col min="780" max="780" width="15.7109375" style="217" customWidth="1"/>
    <col min="781" max="781" width="12.7109375" style="217" customWidth="1"/>
    <col min="782" max="782" width="15.7109375" style="217" customWidth="1"/>
    <col min="783" max="783" width="12.7109375" style="217" customWidth="1"/>
    <col min="784" max="784" width="15.7109375" style="217" customWidth="1"/>
    <col min="785" max="785" width="12.7109375" style="217" customWidth="1"/>
    <col min="786" max="786" width="15.7109375" style="217" customWidth="1"/>
    <col min="787" max="787" width="12.7109375" style="217" customWidth="1"/>
    <col min="788" max="788" width="15.7109375" style="217" customWidth="1"/>
    <col min="789" max="789" width="12.7109375" style="217" customWidth="1"/>
    <col min="790" max="790" width="15.7109375" style="217" customWidth="1"/>
    <col min="791" max="791" width="12.7109375" style="217" customWidth="1"/>
    <col min="792" max="792" width="15.7109375" style="217" customWidth="1"/>
    <col min="793" max="793" width="12.7109375" style="217" customWidth="1"/>
    <col min="794" max="794" width="15.7109375" style="217" customWidth="1"/>
    <col min="795" max="795" width="12.7109375" style="217" customWidth="1"/>
    <col min="796" max="796" width="15.7109375" style="217" customWidth="1"/>
    <col min="797" max="797" width="12.7109375" style="217" customWidth="1"/>
    <col min="798" max="798" width="15.7109375" style="217" customWidth="1"/>
    <col min="799" max="799" width="12.7109375" style="217" customWidth="1"/>
    <col min="800" max="800" width="15.7109375" style="217" customWidth="1"/>
    <col min="801" max="801" width="12.7109375" style="217" customWidth="1"/>
    <col min="802" max="802" width="15.7109375" style="217" customWidth="1"/>
    <col min="803" max="803" width="24.7109375" style="217" customWidth="1"/>
    <col min="804" max="804" width="12.7109375" style="217" customWidth="1"/>
    <col min="805" max="805" width="15.7109375" style="217" customWidth="1"/>
    <col min="806" max="806" width="12.7109375" style="217" customWidth="1"/>
    <col min="807" max="807" width="15.7109375" style="217" customWidth="1"/>
    <col min="808" max="808" width="12.7109375" style="217" customWidth="1"/>
    <col min="809" max="809" width="15.7109375" style="217" customWidth="1"/>
    <col min="810" max="810" width="12.7109375" style="217" customWidth="1"/>
    <col min="811" max="811" width="15.7109375" style="217" customWidth="1"/>
    <col min="812" max="812" width="12.7109375" style="217" customWidth="1"/>
    <col min="813" max="813" width="15.7109375" style="217" customWidth="1"/>
    <col min="814" max="814" width="12.7109375" style="217" customWidth="1"/>
    <col min="815" max="815" width="15.7109375" style="217" customWidth="1"/>
    <col min="816" max="816" width="12.7109375" style="217" customWidth="1"/>
    <col min="817" max="817" width="15.7109375" style="217" customWidth="1"/>
    <col min="818" max="818" width="12.7109375" style="217" customWidth="1"/>
    <col min="819" max="819" width="15.7109375" style="217" customWidth="1"/>
    <col min="820" max="1025" width="58.85546875" style="217"/>
    <col min="1026" max="1026" width="65.7109375" style="217" customWidth="1"/>
    <col min="1027" max="1027" width="12.7109375" style="217" customWidth="1"/>
    <col min="1028" max="1028" width="15.7109375" style="217" customWidth="1"/>
    <col min="1029" max="1029" width="12.7109375" style="217" customWidth="1"/>
    <col min="1030" max="1030" width="15.7109375" style="217" customWidth="1"/>
    <col min="1031" max="1031" width="12.7109375" style="217" customWidth="1"/>
    <col min="1032" max="1032" width="15.7109375" style="217" customWidth="1"/>
    <col min="1033" max="1033" width="12.7109375" style="217" customWidth="1"/>
    <col min="1034" max="1034" width="15.7109375" style="217" customWidth="1"/>
    <col min="1035" max="1035" width="12.7109375" style="217" customWidth="1"/>
    <col min="1036" max="1036" width="15.7109375" style="217" customWidth="1"/>
    <col min="1037" max="1037" width="12.7109375" style="217" customWidth="1"/>
    <col min="1038" max="1038" width="15.7109375" style="217" customWidth="1"/>
    <col min="1039" max="1039" width="12.7109375" style="217" customWidth="1"/>
    <col min="1040" max="1040" width="15.7109375" style="217" customWidth="1"/>
    <col min="1041" max="1041" width="12.7109375" style="217" customWidth="1"/>
    <col min="1042" max="1042" width="15.7109375" style="217" customWidth="1"/>
    <col min="1043" max="1043" width="12.7109375" style="217" customWidth="1"/>
    <col min="1044" max="1044" width="15.7109375" style="217" customWidth="1"/>
    <col min="1045" max="1045" width="12.7109375" style="217" customWidth="1"/>
    <col min="1046" max="1046" width="15.7109375" style="217" customWidth="1"/>
    <col min="1047" max="1047" width="12.7109375" style="217" customWidth="1"/>
    <col min="1048" max="1048" width="15.7109375" style="217" customWidth="1"/>
    <col min="1049" max="1049" width="12.7109375" style="217" customWidth="1"/>
    <col min="1050" max="1050" width="15.7109375" style="217" customWidth="1"/>
    <col min="1051" max="1051" width="12.7109375" style="217" customWidth="1"/>
    <col min="1052" max="1052" width="15.7109375" style="217" customWidth="1"/>
    <col min="1053" max="1053" width="12.7109375" style="217" customWidth="1"/>
    <col min="1054" max="1054" width="15.7109375" style="217" customWidth="1"/>
    <col min="1055" max="1055" width="12.7109375" style="217" customWidth="1"/>
    <col min="1056" max="1056" width="15.7109375" style="217" customWidth="1"/>
    <col min="1057" max="1057" width="12.7109375" style="217" customWidth="1"/>
    <col min="1058" max="1058" width="15.7109375" style="217" customWidth="1"/>
    <col min="1059" max="1059" width="24.7109375" style="217" customWidth="1"/>
    <col min="1060" max="1060" width="12.7109375" style="217" customWidth="1"/>
    <col min="1061" max="1061" width="15.7109375" style="217" customWidth="1"/>
    <col min="1062" max="1062" width="12.7109375" style="217" customWidth="1"/>
    <col min="1063" max="1063" width="15.7109375" style="217" customWidth="1"/>
    <col min="1064" max="1064" width="12.7109375" style="217" customWidth="1"/>
    <col min="1065" max="1065" width="15.7109375" style="217" customWidth="1"/>
    <col min="1066" max="1066" width="12.7109375" style="217" customWidth="1"/>
    <col min="1067" max="1067" width="15.7109375" style="217" customWidth="1"/>
    <col min="1068" max="1068" width="12.7109375" style="217" customWidth="1"/>
    <col min="1069" max="1069" width="15.7109375" style="217" customWidth="1"/>
    <col min="1070" max="1070" width="12.7109375" style="217" customWidth="1"/>
    <col min="1071" max="1071" width="15.7109375" style="217" customWidth="1"/>
    <col min="1072" max="1072" width="12.7109375" style="217" customWidth="1"/>
    <col min="1073" max="1073" width="15.7109375" style="217" customWidth="1"/>
    <col min="1074" max="1074" width="12.7109375" style="217" customWidth="1"/>
    <col min="1075" max="1075" width="15.7109375" style="217" customWidth="1"/>
    <col min="1076" max="1281" width="58.85546875" style="217"/>
    <col min="1282" max="1282" width="65.7109375" style="217" customWidth="1"/>
    <col min="1283" max="1283" width="12.7109375" style="217" customWidth="1"/>
    <col min="1284" max="1284" width="15.7109375" style="217" customWidth="1"/>
    <col min="1285" max="1285" width="12.7109375" style="217" customWidth="1"/>
    <col min="1286" max="1286" width="15.7109375" style="217" customWidth="1"/>
    <col min="1287" max="1287" width="12.7109375" style="217" customWidth="1"/>
    <col min="1288" max="1288" width="15.7109375" style="217" customWidth="1"/>
    <col min="1289" max="1289" width="12.7109375" style="217" customWidth="1"/>
    <col min="1290" max="1290" width="15.7109375" style="217" customWidth="1"/>
    <col min="1291" max="1291" width="12.7109375" style="217" customWidth="1"/>
    <col min="1292" max="1292" width="15.7109375" style="217" customWidth="1"/>
    <col min="1293" max="1293" width="12.7109375" style="217" customWidth="1"/>
    <col min="1294" max="1294" width="15.7109375" style="217" customWidth="1"/>
    <col min="1295" max="1295" width="12.7109375" style="217" customWidth="1"/>
    <col min="1296" max="1296" width="15.7109375" style="217" customWidth="1"/>
    <col min="1297" max="1297" width="12.7109375" style="217" customWidth="1"/>
    <col min="1298" max="1298" width="15.7109375" style="217" customWidth="1"/>
    <col min="1299" max="1299" width="12.7109375" style="217" customWidth="1"/>
    <col min="1300" max="1300" width="15.7109375" style="217" customWidth="1"/>
    <col min="1301" max="1301" width="12.7109375" style="217" customWidth="1"/>
    <col min="1302" max="1302" width="15.7109375" style="217" customWidth="1"/>
    <col min="1303" max="1303" width="12.7109375" style="217" customWidth="1"/>
    <col min="1304" max="1304" width="15.7109375" style="217" customWidth="1"/>
    <col min="1305" max="1305" width="12.7109375" style="217" customWidth="1"/>
    <col min="1306" max="1306" width="15.7109375" style="217" customWidth="1"/>
    <col min="1307" max="1307" width="12.7109375" style="217" customWidth="1"/>
    <col min="1308" max="1308" width="15.7109375" style="217" customWidth="1"/>
    <col min="1309" max="1309" width="12.7109375" style="217" customWidth="1"/>
    <col min="1310" max="1310" width="15.7109375" style="217" customWidth="1"/>
    <col min="1311" max="1311" width="12.7109375" style="217" customWidth="1"/>
    <col min="1312" max="1312" width="15.7109375" style="217" customWidth="1"/>
    <col min="1313" max="1313" width="12.7109375" style="217" customWidth="1"/>
    <col min="1314" max="1314" width="15.7109375" style="217" customWidth="1"/>
    <col min="1315" max="1315" width="24.7109375" style="217" customWidth="1"/>
    <col min="1316" max="1316" width="12.7109375" style="217" customWidth="1"/>
    <col min="1317" max="1317" width="15.7109375" style="217" customWidth="1"/>
    <col min="1318" max="1318" width="12.7109375" style="217" customWidth="1"/>
    <col min="1319" max="1319" width="15.7109375" style="217" customWidth="1"/>
    <col min="1320" max="1320" width="12.7109375" style="217" customWidth="1"/>
    <col min="1321" max="1321" width="15.7109375" style="217" customWidth="1"/>
    <col min="1322" max="1322" width="12.7109375" style="217" customWidth="1"/>
    <col min="1323" max="1323" width="15.7109375" style="217" customWidth="1"/>
    <col min="1324" max="1324" width="12.7109375" style="217" customWidth="1"/>
    <col min="1325" max="1325" width="15.7109375" style="217" customWidth="1"/>
    <col min="1326" max="1326" width="12.7109375" style="217" customWidth="1"/>
    <col min="1327" max="1327" width="15.7109375" style="217" customWidth="1"/>
    <col min="1328" max="1328" width="12.7109375" style="217" customWidth="1"/>
    <col min="1329" max="1329" width="15.7109375" style="217" customWidth="1"/>
    <col min="1330" max="1330" width="12.7109375" style="217" customWidth="1"/>
    <col min="1331" max="1331" width="15.7109375" style="217" customWidth="1"/>
    <col min="1332" max="1537" width="58.85546875" style="217"/>
    <col min="1538" max="1538" width="65.7109375" style="217" customWidth="1"/>
    <col min="1539" max="1539" width="12.7109375" style="217" customWidth="1"/>
    <col min="1540" max="1540" width="15.7109375" style="217" customWidth="1"/>
    <col min="1541" max="1541" width="12.7109375" style="217" customWidth="1"/>
    <col min="1542" max="1542" width="15.7109375" style="217" customWidth="1"/>
    <col min="1543" max="1543" width="12.7109375" style="217" customWidth="1"/>
    <col min="1544" max="1544" width="15.7109375" style="217" customWidth="1"/>
    <col min="1545" max="1545" width="12.7109375" style="217" customWidth="1"/>
    <col min="1546" max="1546" width="15.7109375" style="217" customWidth="1"/>
    <col min="1547" max="1547" width="12.7109375" style="217" customWidth="1"/>
    <col min="1548" max="1548" width="15.7109375" style="217" customWidth="1"/>
    <col min="1549" max="1549" width="12.7109375" style="217" customWidth="1"/>
    <col min="1550" max="1550" width="15.7109375" style="217" customWidth="1"/>
    <col min="1551" max="1551" width="12.7109375" style="217" customWidth="1"/>
    <col min="1552" max="1552" width="15.7109375" style="217" customWidth="1"/>
    <col min="1553" max="1553" width="12.7109375" style="217" customWidth="1"/>
    <col min="1554" max="1554" width="15.7109375" style="217" customWidth="1"/>
    <col min="1555" max="1555" width="12.7109375" style="217" customWidth="1"/>
    <col min="1556" max="1556" width="15.7109375" style="217" customWidth="1"/>
    <col min="1557" max="1557" width="12.7109375" style="217" customWidth="1"/>
    <col min="1558" max="1558" width="15.7109375" style="217" customWidth="1"/>
    <col min="1559" max="1559" width="12.7109375" style="217" customWidth="1"/>
    <col min="1560" max="1560" width="15.7109375" style="217" customWidth="1"/>
    <col min="1561" max="1561" width="12.7109375" style="217" customWidth="1"/>
    <col min="1562" max="1562" width="15.7109375" style="217" customWidth="1"/>
    <col min="1563" max="1563" width="12.7109375" style="217" customWidth="1"/>
    <col min="1564" max="1564" width="15.7109375" style="217" customWidth="1"/>
    <col min="1565" max="1565" width="12.7109375" style="217" customWidth="1"/>
    <col min="1566" max="1566" width="15.7109375" style="217" customWidth="1"/>
    <col min="1567" max="1567" width="12.7109375" style="217" customWidth="1"/>
    <col min="1568" max="1568" width="15.7109375" style="217" customWidth="1"/>
    <col min="1569" max="1569" width="12.7109375" style="217" customWidth="1"/>
    <col min="1570" max="1570" width="15.7109375" style="217" customWidth="1"/>
    <col min="1571" max="1571" width="24.7109375" style="217" customWidth="1"/>
    <col min="1572" max="1572" width="12.7109375" style="217" customWidth="1"/>
    <col min="1573" max="1573" width="15.7109375" style="217" customWidth="1"/>
    <col min="1574" max="1574" width="12.7109375" style="217" customWidth="1"/>
    <col min="1575" max="1575" width="15.7109375" style="217" customWidth="1"/>
    <col min="1576" max="1576" width="12.7109375" style="217" customWidth="1"/>
    <col min="1577" max="1577" width="15.7109375" style="217" customWidth="1"/>
    <col min="1578" max="1578" width="12.7109375" style="217" customWidth="1"/>
    <col min="1579" max="1579" width="15.7109375" style="217" customWidth="1"/>
    <col min="1580" max="1580" width="12.7109375" style="217" customWidth="1"/>
    <col min="1581" max="1581" width="15.7109375" style="217" customWidth="1"/>
    <col min="1582" max="1582" width="12.7109375" style="217" customWidth="1"/>
    <col min="1583" max="1583" width="15.7109375" style="217" customWidth="1"/>
    <col min="1584" max="1584" width="12.7109375" style="217" customWidth="1"/>
    <col min="1585" max="1585" width="15.7109375" style="217" customWidth="1"/>
    <col min="1586" max="1586" width="12.7109375" style="217" customWidth="1"/>
    <col min="1587" max="1587" width="15.7109375" style="217" customWidth="1"/>
    <col min="1588" max="1793" width="58.85546875" style="217"/>
    <col min="1794" max="1794" width="65.7109375" style="217" customWidth="1"/>
    <col min="1795" max="1795" width="12.7109375" style="217" customWidth="1"/>
    <col min="1796" max="1796" width="15.7109375" style="217" customWidth="1"/>
    <col min="1797" max="1797" width="12.7109375" style="217" customWidth="1"/>
    <col min="1798" max="1798" width="15.7109375" style="217" customWidth="1"/>
    <col min="1799" max="1799" width="12.7109375" style="217" customWidth="1"/>
    <col min="1800" max="1800" width="15.7109375" style="217" customWidth="1"/>
    <col min="1801" max="1801" width="12.7109375" style="217" customWidth="1"/>
    <col min="1802" max="1802" width="15.7109375" style="217" customWidth="1"/>
    <col min="1803" max="1803" width="12.7109375" style="217" customWidth="1"/>
    <col min="1804" max="1804" width="15.7109375" style="217" customWidth="1"/>
    <col min="1805" max="1805" width="12.7109375" style="217" customWidth="1"/>
    <col min="1806" max="1806" width="15.7109375" style="217" customWidth="1"/>
    <col min="1807" max="1807" width="12.7109375" style="217" customWidth="1"/>
    <col min="1808" max="1808" width="15.7109375" style="217" customWidth="1"/>
    <col min="1809" max="1809" width="12.7109375" style="217" customWidth="1"/>
    <col min="1810" max="1810" width="15.7109375" style="217" customWidth="1"/>
    <col min="1811" max="1811" width="12.7109375" style="217" customWidth="1"/>
    <col min="1812" max="1812" width="15.7109375" style="217" customWidth="1"/>
    <col min="1813" max="1813" width="12.7109375" style="217" customWidth="1"/>
    <col min="1814" max="1814" width="15.7109375" style="217" customWidth="1"/>
    <col min="1815" max="1815" width="12.7109375" style="217" customWidth="1"/>
    <col min="1816" max="1816" width="15.7109375" style="217" customWidth="1"/>
    <col min="1817" max="1817" width="12.7109375" style="217" customWidth="1"/>
    <col min="1818" max="1818" width="15.7109375" style="217" customWidth="1"/>
    <col min="1819" max="1819" width="12.7109375" style="217" customWidth="1"/>
    <col min="1820" max="1820" width="15.7109375" style="217" customWidth="1"/>
    <col min="1821" max="1821" width="12.7109375" style="217" customWidth="1"/>
    <col min="1822" max="1822" width="15.7109375" style="217" customWidth="1"/>
    <col min="1823" max="1823" width="12.7109375" style="217" customWidth="1"/>
    <col min="1824" max="1824" width="15.7109375" style="217" customWidth="1"/>
    <col min="1825" max="1825" width="12.7109375" style="217" customWidth="1"/>
    <col min="1826" max="1826" width="15.7109375" style="217" customWidth="1"/>
    <col min="1827" max="1827" width="24.7109375" style="217" customWidth="1"/>
    <col min="1828" max="1828" width="12.7109375" style="217" customWidth="1"/>
    <col min="1829" max="1829" width="15.7109375" style="217" customWidth="1"/>
    <col min="1830" max="1830" width="12.7109375" style="217" customWidth="1"/>
    <col min="1831" max="1831" width="15.7109375" style="217" customWidth="1"/>
    <col min="1832" max="1832" width="12.7109375" style="217" customWidth="1"/>
    <col min="1833" max="1833" width="15.7109375" style="217" customWidth="1"/>
    <col min="1834" max="1834" width="12.7109375" style="217" customWidth="1"/>
    <col min="1835" max="1835" width="15.7109375" style="217" customWidth="1"/>
    <col min="1836" max="1836" width="12.7109375" style="217" customWidth="1"/>
    <col min="1837" max="1837" width="15.7109375" style="217" customWidth="1"/>
    <col min="1838" max="1838" width="12.7109375" style="217" customWidth="1"/>
    <col min="1839" max="1839" width="15.7109375" style="217" customWidth="1"/>
    <col min="1840" max="1840" width="12.7109375" style="217" customWidth="1"/>
    <col min="1841" max="1841" width="15.7109375" style="217" customWidth="1"/>
    <col min="1842" max="1842" width="12.7109375" style="217" customWidth="1"/>
    <col min="1843" max="1843" width="15.7109375" style="217" customWidth="1"/>
    <col min="1844" max="2049" width="58.85546875" style="217"/>
    <col min="2050" max="2050" width="65.7109375" style="217" customWidth="1"/>
    <col min="2051" max="2051" width="12.7109375" style="217" customWidth="1"/>
    <col min="2052" max="2052" width="15.7109375" style="217" customWidth="1"/>
    <col min="2053" max="2053" width="12.7109375" style="217" customWidth="1"/>
    <col min="2054" max="2054" width="15.7109375" style="217" customWidth="1"/>
    <col min="2055" max="2055" width="12.7109375" style="217" customWidth="1"/>
    <col min="2056" max="2056" width="15.7109375" style="217" customWidth="1"/>
    <col min="2057" max="2057" width="12.7109375" style="217" customWidth="1"/>
    <col min="2058" max="2058" width="15.7109375" style="217" customWidth="1"/>
    <col min="2059" max="2059" width="12.7109375" style="217" customWidth="1"/>
    <col min="2060" max="2060" width="15.7109375" style="217" customWidth="1"/>
    <col min="2061" max="2061" width="12.7109375" style="217" customWidth="1"/>
    <col min="2062" max="2062" width="15.7109375" style="217" customWidth="1"/>
    <col min="2063" max="2063" width="12.7109375" style="217" customWidth="1"/>
    <col min="2064" max="2064" width="15.7109375" style="217" customWidth="1"/>
    <col min="2065" max="2065" width="12.7109375" style="217" customWidth="1"/>
    <col min="2066" max="2066" width="15.7109375" style="217" customWidth="1"/>
    <col min="2067" max="2067" width="12.7109375" style="217" customWidth="1"/>
    <col min="2068" max="2068" width="15.7109375" style="217" customWidth="1"/>
    <col min="2069" max="2069" width="12.7109375" style="217" customWidth="1"/>
    <col min="2070" max="2070" width="15.7109375" style="217" customWidth="1"/>
    <col min="2071" max="2071" width="12.7109375" style="217" customWidth="1"/>
    <col min="2072" max="2072" width="15.7109375" style="217" customWidth="1"/>
    <col min="2073" max="2073" width="12.7109375" style="217" customWidth="1"/>
    <col min="2074" max="2074" width="15.7109375" style="217" customWidth="1"/>
    <col min="2075" max="2075" width="12.7109375" style="217" customWidth="1"/>
    <col min="2076" max="2076" width="15.7109375" style="217" customWidth="1"/>
    <col min="2077" max="2077" width="12.7109375" style="217" customWidth="1"/>
    <col min="2078" max="2078" width="15.7109375" style="217" customWidth="1"/>
    <col min="2079" max="2079" width="12.7109375" style="217" customWidth="1"/>
    <col min="2080" max="2080" width="15.7109375" style="217" customWidth="1"/>
    <col min="2081" max="2081" width="12.7109375" style="217" customWidth="1"/>
    <col min="2082" max="2082" width="15.7109375" style="217" customWidth="1"/>
    <col min="2083" max="2083" width="24.7109375" style="217" customWidth="1"/>
    <col min="2084" max="2084" width="12.7109375" style="217" customWidth="1"/>
    <col min="2085" max="2085" width="15.7109375" style="217" customWidth="1"/>
    <col min="2086" max="2086" width="12.7109375" style="217" customWidth="1"/>
    <col min="2087" max="2087" width="15.7109375" style="217" customWidth="1"/>
    <col min="2088" max="2088" width="12.7109375" style="217" customWidth="1"/>
    <col min="2089" max="2089" width="15.7109375" style="217" customWidth="1"/>
    <col min="2090" max="2090" width="12.7109375" style="217" customWidth="1"/>
    <col min="2091" max="2091" width="15.7109375" style="217" customWidth="1"/>
    <col min="2092" max="2092" width="12.7109375" style="217" customWidth="1"/>
    <col min="2093" max="2093" width="15.7109375" style="217" customWidth="1"/>
    <col min="2094" max="2094" width="12.7109375" style="217" customWidth="1"/>
    <col min="2095" max="2095" width="15.7109375" style="217" customWidth="1"/>
    <col min="2096" max="2096" width="12.7109375" style="217" customWidth="1"/>
    <col min="2097" max="2097" width="15.7109375" style="217" customWidth="1"/>
    <col min="2098" max="2098" width="12.7109375" style="217" customWidth="1"/>
    <col min="2099" max="2099" width="15.7109375" style="217" customWidth="1"/>
    <col min="2100" max="2305" width="58.85546875" style="217"/>
    <col min="2306" max="2306" width="65.7109375" style="217" customWidth="1"/>
    <col min="2307" max="2307" width="12.7109375" style="217" customWidth="1"/>
    <col min="2308" max="2308" width="15.7109375" style="217" customWidth="1"/>
    <col min="2309" max="2309" width="12.7109375" style="217" customWidth="1"/>
    <col min="2310" max="2310" width="15.7109375" style="217" customWidth="1"/>
    <col min="2311" max="2311" width="12.7109375" style="217" customWidth="1"/>
    <col min="2312" max="2312" width="15.7109375" style="217" customWidth="1"/>
    <col min="2313" max="2313" width="12.7109375" style="217" customWidth="1"/>
    <col min="2314" max="2314" width="15.7109375" style="217" customWidth="1"/>
    <col min="2315" max="2315" width="12.7109375" style="217" customWidth="1"/>
    <col min="2316" max="2316" width="15.7109375" style="217" customWidth="1"/>
    <col min="2317" max="2317" width="12.7109375" style="217" customWidth="1"/>
    <col min="2318" max="2318" width="15.7109375" style="217" customWidth="1"/>
    <col min="2319" max="2319" width="12.7109375" style="217" customWidth="1"/>
    <col min="2320" max="2320" width="15.7109375" style="217" customWidth="1"/>
    <col min="2321" max="2321" width="12.7109375" style="217" customWidth="1"/>
    <col min="2322" max="2322" width="15.7109375" style="217" customWidth="1"/>
    <col min="2323" max="2323" width="12.7109375" style="217" customWidth="1"/>
    <col min="2324" max="2324" width="15.7109375" style="217" customWidth="1"/>
    <col min="2325" max="2325" width="12.7109375" style="217" customWidth="1"/>
    <col min="2326" max="2326" width="15.7109375" style="217" customWidth="1"/>
    <col min="2327" max="2327" width="12.7109375" style="217" customWidth="1"/>
    <col min="2328" max="2328" width="15.7109375" style="217" customWidth="1"/>
    <col min="2329" max="2329" width="12.7109375" style="217" customWidth="1"/>
    <col min="2330" max="2330" width="15.7109375" style="217" customWidth="1"/>
    <col min="2331" max="2331" width="12.7109375" style="217" customWidth="1"/>
    <col min="2332" max="2332" width="15.7109375" style="217" customWidth="1"/>
    <col min="2333" max="2333" width="12.7109375" style="217" customWidth="1"/>
    <col min="2334" max="2334" width="15.7109375" style="217" customWidth="1"/>
    <col min="2335" max="2335" width="12.7109375" style="217" customWidth="1"/>
    <col min="2336" max="2336" width="15.7109375" style="217" customWidth="1"/>
    <col min="2337" max="2337" width="12.7109375" style="217" customWidth="1"/>
    <col min="2338" max="2338" width="15.7109375" style="217" customWidth="1"/>
    <col min="2339" max="2339" width="24.7109375" style="217" customWidth="1"/>
    <col min="2340" max="2340" width="12.7109375" style="217" customWidth="1"/>
    <col min="2341" max="2341" width="15.7109375" style="217" customWidth="1"/>
    <col min="2342" max="2342" width="12.7109375" style="217" customWidth="1"/>
    <col min="2343" max="2343" width="15.7109375" style="217" customWidth="1"/>
    <col min="2344" max="2344" width="12.7109375" style="217" customWidth="1"/>
    <col min="2345" max="2345" width="15.7109375" style="217" customWidth="1"/>
    <col min="2346" max="2346" width="12.7109375" style="217" customWidth="1"/>
    <col min="2347" max="2347" width="15.7109375" style="217" customWidth="1"/>
    <col min="2348" max="2348" width="12.7109375" style="217" customWidth="1"/>
    <col min="2349" max="2349" width="15.7109375" style="217" customWidth="1"/>
    <col min="2350" max="2350" width="12.7109375" style="217" customWidth="1"/>
    <col min="2351" max="2351" width="15.7109375" style="217" customWidth="1"/>
    <col min="2352" max="2352" width="12.7109375" style="217" customWidth="1"/>
    <col min="2353" max="2353" width="15.7109375" style="217" customWidth="1"/>
    <col min="2354" max="2354" width="12.7109375" style="217" customWidth="1"/>
    <col min="2355" max="2355" width="15.7109375" style="217" customWidth="1"/>
    <col min="2356" max="2561" width="58.85546875" style="217"/>
    <col min="2562" max="2562" width="65.7109375" style="217" customWidth="1"/>
    <col min="2563" max="2563" width="12.7109375" style="217" customWidth="1"/>
    <col min="2564" max="2564" width="15.7109375" style="217" customWidth="1"/>
    <col min="2565" max="2565" width="12.7109375" style="217" customWidth="1"/>
    <col min="2566" max="2566" width="15.7109375" style="217" customWidth="1"/>
    <col min="2567" max="2567" width="12.7109375" style="217" customWidth="1"/>
    <col min="2568" max="2568" width="15.7109375" style="217" customWidth="1"/>
    <col min="2569" max="2569" width="12.7109375" style="217" customWidth="1"/>
    <col min="2570" max="2570" width="15.7109375" style="217" customWidth="1"/>
    <col min="2571" max="2571" width="12.7109375" style="217" customWidth="1"/>
    <col min="2572" max="2572" width="15.7109375" style="217" customWidth="1"/>
    <col min="2573" max="2573" width="12.7109375" style="217" customWidth="1"/>
    <col min="2574" max="2574" width="15.7109375" style="217" customWidth="1"/>
    <col min="2575" max="2575" width="12.7109375" style="217" customWidth="1"/>
    <col min="2576" max="2576" width="15.7109375" style="217" customWidth="1"/>
    <col min="2577" max="2577" width="12.7109375" style="217" customWidth="1"/>
    <col min="2578" max="2578" width="15.7109375" style="217" customWidth="1"/>
    <col min="2579" max="2579" width="12.7109375" style="217" customWidth="1"/>
    <col min="2580" max="2580" width="15.7109375" style="217" customWidth="1"/>
    <col min="2581" max="2581" width="12.7109375" style="217" customWidth="1"/>
    <col min="2582" max="2582" width="15.7109375" style="217" customWidth="1"/>
    <col min="2583" max="2583" width="12.7109375" style="217" customWidth="1"/>
    <col min="2584" max="2584" width="15.7109375" style="217" customWidth="1"/>
    <col min="2585" max="2585" width="12.7109375" style="217" customWidth="1"/>
    <col min="2586" max="2586" width="15.7109375" style="217" customWidth="1"/>
    <col min="2587" max="2587" width="12.7109375" style="217" customWidth="1"/>
    <col min="2588" max="2588" width="15.7109375" style="217" customWidth="1"/>
    <col min="2589" max="2589" width="12.7109375" style="217" customWidth="1"/>
    <col min="2590" max="2590" width="15.7109375" style="217" customWidth="1"/>
    <col min="2591" max="2591" width="12.7109375" style="217" customWidth="1"/>
    <col min="2592" max="2592" width="15.7109375" style="217" customWidth="1"/>
    <col min="2593" max="2593" width="12.7109375" style="217" customWidth="1"/>
    <col min="2594" max="2594" width="15.7109375" style="217" customWidth="1"/>
    <col min="2595" max="2595" width="24.7109375" style="217" customWidth="1"/>
    <col min="2596" max="2596" width="12.7109375" style="217" customWidth="1"/>
    <col min="2597" max="2597" width="15.7109375" style="217" customWidth="1"/>
    <col min="2598" max="2598" width="12.7109375" style="217" customWidth="1"/>
    <col min="2599" max="2599" width="15.7109375" style="217" customWidth="1"/>
    <col min="2600" max="2600" width="12.7109375" style="217" customWidth="1"/>
    <col min="2601" max="2601" width="15.7109375" style="217" customWidth="1"/>
    <col min="2602" max="2602" width="12.7109375" style="217" customWidth="1"/>
    <col min="2603" max="2603" width="15.7109375" style="217" customWidth="1"/>
    <col min="2604" max="2604" width="12.7109375" style="217" customWidth="1"/>
    <col min="2605" max="2605" width="15.7109375" style="217" customWidth="1"/>
    <col min="2606" max="2606" width="12.7109375" style="217" customWidth="1"/>
    <col min="2607" max="2607" width="15.7109375" style="217" customWidth="1"/>
    <col min="2608" max="2608" width="12.7109375" style="217" customWidth="1"/>
    <col min="2609" max="2609" width="15.7109375" style="217" customWidth="1"/>
    <col min="2610" max="2610" width="12.7109375" style="217" customWidth="1"/>
    <col min="2611" max="2611" width="15.7109375" style="217" customWidth="1"/>
    <col min="2612" max="2817" width="58.85546875" style="217"/>
    <col min="2818" max="2818" width="65.7109375" style="217" customWidth="1"/>
    <col min="2819" max="2819" width="12.7109375" style="217" customWidth="1"/>
    <col min="2820" max="2820" width="15.7109375" style="217" customWidth="1"/>
    <col min="2821" max="2821" width="12.7109375" style="217" customWidth="1"/>
    <col min="2822" max="2822" width="15.7109375" style="217" customWidth="1"/>
    <col min="2823" max="2823" width="12.7109375" style="217" customWidth="1"/>
    <col min="2824" max="2824" width="15.7109375" style="217" customWidth="1"/>
    <col min="2825" max="2825" width="12.7109375" style="217" customWidth="1"/>
    <col min="2826" max="2826" width="15.7109375" style="217" customWidth="1"/>
    <col min="2827" max="2827" width="12.7109375" style="217" customWidth="1"/>
    <col min="2828" max="2828" width="15.7109375" style="217" customWidth="1"/>
    <col min="2829" max="2829" width="12.7109375" style="217" customWidth="1"/>
    <col min="2830" max="2830" width="15.7109375" style="217" customWidth="1"/>
    <col min="2831" max="2831" width="12.7109375" style="217" customWidth="1"/>
    <col min="2832" max="2832" width="15.7109375" style="217" customWidth="1"/>
    <col min="2833" max="2833" width="12.7109375" style="217" customWidth="1"/>
    <col min="2834" max="2834" width="15.7109375" style="217" customWidth="1"/>
    <col min="2835" max="2835" width="12.7109375" style="217" customWidth="1"/>
    <col min="2836" max="2836" width="15.7109375" style="217" customWidth="1"/>
    <col min="2837" max="2837" width="12.7109375" style="217" customWidth="1"/>
    <col min="2838" max="2838" width="15.7109375" style="217" customWidth="1"/>
    <col min="2839" max="2839" width="12.7109375" style="217" customWidth="1"/>
    <col min="2840" max="2840" width="15.7109375" style="217" customWidth="1"/>
    <col min="2841" max="2841" width="12.7109375" style="217" customWidth="1"/>
    <col min="2842" max="2842" width="15.7109375" style="217" customWidth="1"/>
    <col min="2843" max="2843" width="12.7109375" style="217" customWidth="1"/>
    <col min="2844" max="2844" width="15.7109375" style="217" customWidth="1"/>
    <col min="2845" max="2845" width="12.7109375" style="217" customWidth="1"/>
    <col min="2846" max="2846" width="15.7109375" style="217" customWidth="1"/>
    <col min="2847" max="2847" width="12.7109375" style="217" customWidth="1"/>
    <col min="2848" max="2848" width="15.7109375" style="217" customWidth="1"/>
    <col min="2849" max="2849" width="12.7109375" style="217" customWidth="1"/>
    <col min="2850" max="2850" width="15.7109375" style="217" customWidth="1"/>
    <col min="2851" max="2851" width="24.7109375" style="217" customWidth="1"/>
    <col min="2852" max="2852" width="12.7109375" style="217" customWidth="1"/>
    <col min="2853" max="2853" width="15.7109375" style="217" customWidth="1"/>
    <col min="2854" max="2854" width="12.7109375" style="217" customWidth="1"/>
    <col min="2855" max="2855" width="15.7109375" style="217" customWidth="1"/>
    <col min="2856" max="2856" width="12.7109375" style="217" customWidth="1"/>
    <col min="2857" max="2857" width="15.7109375" style="217" customWidth="1"/>
    <col min="2858" max="2858" width="12.7109375" style="217" customWidth="1"/>
    <col min="2859" max="2859" width="15.7109375" style="217" customWidth="1"/>
    <col min="2860" max="2860" width="12.7109375" style="217" customWidth="1"/>
    <col min="2861" max="2861" width="15.7109375" style="217" customWidth="1"/>
    <col min="2862" max="2862" width="12.7109375" style="217" customWidth="1"/>
    <col min="2863" max="2863" width="15.7109375" style="217" customWidth="1"/>
    <col min="2864" max="2864" width="12.7109375" style="217" customWidth="1"/>
    <col min="2865" max="2865" width="15.7109375" style="217" customWidth="1"/>
    <col min="2866" max="2866" width="12.7109375" style="217" customWidth="1"/>
    <col min="2867" max="2867" width="15.7109375" style="217" customWidth="1"/>
    <col min="2868" max="3073" width="58.85546875" style="217"/>
    <col min="3074" max="3074" width="65.7109375" style="217" customWidth="1"/>
    <col min="3075" max="3075" width="12.7109375" style="217" customWidth="1"/>
    <col min="3076" max="3076" width="15.7109375" style="217" customWidth="1"/>
    <col min="3077" max="3077" width="12.7109375" style="217" customWidth="1"/>
    <col min="3078" max="3078" width="15.7109375" style="217" customWidth="1"/>
    <col min="3079" max="3079" width="12.7109375" style="217" customWidth="1"/>
    <col min="3080" max="3080" width="15.7109375" style="217" customWidth="1"/>
    <col min="3081" max="3081" width="12.7109375" style="217" customWidth="1"/>
    <col min="3082" max="3082" width="15.7109375" style="217" customWidth="1"/>
    <col min="3083" max="3083" width="12.7109375" style="217" customWidth="1"/>
    <col min="3084" max="3084" width="15.7109375" style="217" customWidth="1"/>
    <col min="3085" max="3085" width="12.7109375" style="217" customWidth="1"/>
    <col min="3086" max="3086" width="15.7109375" style="217" customWidth="1"/>
    <col min="3087" max="3087" width="12.7109375" style="217" customWidth="1"/>
    <col min="3088" max="3088" width="15.7109375" style="217" customWidth="1"/>
    <col min="3089" max="3089" width="12.7109375" style="217" customWidth="1"/>
    <col min="3090" max="3090" width="15.7109375" style="217" customWidth="1"/>
    <col min="3091" max="3091" width="12.7109375" style="217" customWidth="1"/>
    <col min="3092" max="3092" width="15.7109375" style="217" customWidth="1"/>
    <col min="3093" max="3093" width="12.7109375" style="217" customWidth="1"/>
    <col min="3094" max="3094" width="15.7109375" style="217" customWidth="1"/>
    <col min="3095" max="3095" width="12.7109375" style="217" customWidth="1"/>
    <col min="3096" max="3096" width="15.7109375" style="217" customWidth="1"/>
    <col min="3097" max="3097" width="12.7109375" style="217" customWidth="1"/>
    <col min="3098" max="3098" width="15.7109375" style="217" customWidth="1"/>
    <col min="3099" max="3099" width="12.7109375" style="217" customWidth="1"/>
    <col min="3100" max="3100" width="15.7109375" style="217" customWidth="1"/>
    <col min="3101" max="3101" width="12.7109375" style="217" customWidth="1"/>
    <col min="3102" max="3102" width="15.7109375" style="217" customWidth="1"/>
    <col min="3103" max="3103" width="12.7109375" style="217" customWidth="1"/>
    <col min="3104" max="3104" width="15.7109375" style="217" customWidth="1"/>
    <col min="3105" max="3105" width="12.7109375" style="217" customWidth="1"/>
    <col min="3106" max="3106" width="15.7109375" style="217" customWidth="1"/>
    <col min="3107" max="3107" width="24.7109375" style="217" customWidth="1"/>
    <col min="3108" max="3108" width="12.7109375" style="217" customWidth="1"/>
    <col min="3109" max="3109" width="15.7109375" style="217" customWidth="1"/>
    <col min="3110" max="3110" width="12.7109375" style="217" customWidth="1"/>
    <col min="3111" max="3111" width="15.7109375" style="217" customWidth="1"/>
    <col min="3112" max="3112" width="12.7109375" style="217" customWidth="1"/>
    <col min="3113" max="3113" width="15.7109375" style="217" customWidth="1"/>
    <col min="3114" max="3114" width="12.7109375" style="217" customWidth="1"/>
    <col min="3115" max="3115" width="15.7109375" style="217" customWidth="1"/>
    <col min="3116" max="3116" width="12.7109375" style="217" customWidth="1"/>
    <col min="3117" max="3117" width="15.7109375" style="217" customWidth="1"/>
    <col min="3118" max="3118" width="12.7109375" style="217" customWidth="1"/>
    <col min="3119" max="3119" width="15.7109375" style="217" customWidth="1"/>
    <col min="3120" max="3120" width="12.7109375" style="217" customWidth="1"/>
    <col min="3121" max="3121" width="15.7109375" style="217" customWidth="1"/>
    <col min="3122" max="3122" width="12.7109375" style="217" customWidth="1"/>
    <col min="3123" max="3123" width="15.7109375" style="217" customWidth="1"/>
    <col min="3124" max="3329" width="58.85546875" style="217"/>
    <col min="3330" max="3330" width="65.7109375" style="217" customWidth="1"/>
    <col min="3331" max="3331" width="12.7109375" style="217" customWidth="1"/>
    <col min="3332" max="3332" width="15.7109375" style="217" customWidth="1"/>
    <col min="3333" max="3333" width="12.7109375" style="217" customWidth="1"/>
    <col min="3334" max="3334" width="15.7109375" style="217" customWidth="1"/>
    <col min="3335" max="3335" width="12.7109375" style="217" customWidth="1"/>
    <col min="3336" max="3336" width="15.7109375" style="217" customWidth="1"/>
    <col min="3337" max="3337" width="12.7109375" style="217" customWidth="1"/>
    <col min="3338" max="3338" width="15.7109375" style="217" customWidth="1"/>
    <col min="3339" max="3339" width="12.7109375" style="217" customWidth="1"/>
    <col min="3340" max="3340" width="15.7109375" style="217" customWidth="1"/>
    <col min="3341" max="3341" width="12.7109375" style="217" customWidth="1"/>
    <col min="3342" max="3342" width="15.7109375" style="217" customWidth="1"/>
    <col min="3343" max="3343" width="12.7109375" style="217" customWidth="1"/>
    <col min="3344" max="3344" width="15.7109375" style="217" customWidth="1"/>
    <col min="3345" max="3345" width="12.7109375" style="217" customWidth="1"/>
    <col min="3346" max="3346" width="15.7109375" style="217" customWidth="1"/>
    <col min="3347" max="3347" width="12.7109375" style="217" customWidth="1"/>
    <col min="3348" max="3348" width="15.7109375" style="217" customWidth="1"/>
    <col min="3349" max="3349" width="12.7109375" style="217" customWidth="1"/>
    <col min="3350" max="3350" width="15.7109375" style="217" customWidth="1"/>
    <col min="3351" max="3351" width="12.7109375" style="217" customWidth="1"/>
    <col min="3352" max="3352" width="15.7109375" style="217" customWidth="1"/>
    <col min="3353" max="3353" width="12.7109375" style="217" customWidth="1"/>
    <col min="3354" max="3354" width="15.7109375" style="217" customWidth="1"/>
    <col min="3355" max="3355" width="12.7109375" style="217" customWidth="1"/>
    <col min="3356" max="3356" width="15.7109375" style="217" customWidth="1"/>
    <col min="3357" max="3357" width="12.7109375" style="217" customWidth="1"/>
    <col min="3358" max="3358" width="15.7109375" style="217" customWidth="1"/>
    <col min="3359" max="3359" width="12.7109375" style="217" customWidth="1"/>
    <col min="3360" max="3360" width="15.7109375" style="217" customWidth="1"/>
    <col min="3361" max="3361" width="12.7109375" style="217" customWidth="1"/>
    <col min="3362" max="3362" width="15.7109375" style="217" customWidth="1"/>
    <col min="3363" max="3363" width="24.7109375" style="217" customWidth="1"/>
    <col min="3364" max="3364" width="12.7109375" style="217" customWidth="1"/>
    <col min="3365" max="3365" width="15.7109375" style="217" customWidth="1"/>
    <col min="3366" max="3366" width="12.7109375" style="217" customWidth="1"/>
    <col min="3367" max="3367" width="15.7109375" style="217" customWidth="1"/>
    <col min="3368" max="3368" width="12.7109375" style="217" customWidth="1"/>
    <col min="3369" max="3369" width="15.7109375" style="217" customWidth="1"/>
    <col min="3370" max="3370" width="12.7109375" style="217" customWidth="1"/>
    <col min="3371" max="3371" width="15.7109375" style="217" customWidth="1"/>
    <col min="3372" max="3372" width="12.7109375" style="217" customWidth="1"/>
    <col min="3373" max="3373" width="15.7109375" style="217" customWidth="1"/>
    <col min="3374" max="3374" width="12.7109375" style="217" customWidth="1"/>
    <col min="3375" max="3375" width="15.7109375" style="217" customWidth="1"/>
    <col min="3376" max="3376" width="12.7109375" style="217" customWidth="1"/>
    <col min="3377" max="3377" width="15.7109375" style="217" customWidth="1"/>
    <col min="3378" max="3378" width="12.7109375" style="217" customWidth="1"/>
    <col min="3379" max="3379" width="15.7109375" style="217" customWidth="1"/>
    <col min="3380" max="3585" width="58.85546875" style="217"/>
    <col min="3586" max="3586" width="65.7109375" style="217" customWidth="1"/>
    <col min="3587" max="3587" width="12.7109375" style="217" customWidth="1"/>
    <col min="3588" max="3588" width="15.7109375" style="217" customWidth="1"/>
    <col min="3589" max="3589" width="12.7109375" style="217" customWidth="1"/>
    <col min="3590" max="3590" width="15.7109375" style="217" customWidth="1"/>
    <col min="3591" max="3591" width="12.7109375" style="217" customWidth="1"/>
    <col min="3592" max="3592" width="15.7109375" style="217" customWidth="1"/>
    <col min="3593" max="3593" width="12.7109375" style="217" customWidth="1"/>
    <col min="3594" max="3594" width="15.7109375" style="217" customWidth="1"/>
    <col min="3595" max="3595" width="12.7109375" style="217" customWidth="1"/>
    <col min="3596" max="3596" width="15.7109375" style="217" customWidth="1"/>
    <col min="3597" max="3597" width="12.7109375" style="217" customWidth="1"/>
    <col min="3598" max="3598" width="15.7109375" style="217" customWidth="1"/>
    <col min="3599" max="3599" width="12.7109375" style="217" customWidth="1"/>
    <col min="3600" max="3600" width="15.7109375" style="217" customWidth="1"/>
    <col min="3601" max="3601" width="12.7109375" style="217" customWidth="1"/>
    <col min="3602" max="3602" width="15.7109375" style="217" customWidth="1"/>
    <col min="3603" max="3603" width="12.7109375" style="217" customWidth="1"/>
    <col min="3604" max="3604" width="15.7109375" style="217" customWidth="1"/>
    <col min="3605" max="3605" width="12.7109375" style="217" customWidth="1"/>
    <col min="3606" max="3606" width="15.7109375" style="217" customWidth="1"/>
    <col min="3607" max="3607" width="12.7109375" style="217" customWidth="1"/>
    <col min="3608" max="3608" width="15.7109375" style="217" customWidth="1"/>
    <col min="3609" max="3609" width="12.7109375" style="217" customWidth="1"/>
    <col min="3610" max="3610" width="15.7109375" style="217" customWidth="1"/>
    <col min="3611" max="3611" width="12.7109375" style="217" customWidth="1"/>
    <col min="3612" max="3612" width="15.7109375" style="217" customWidth="1"/>
    <col min="3613" max="3613" width="12.7109375" style="217" customWidth="1"/>
    <col min="3614" max="3614" width="15.7109375" style="217" customWidth="1"/>
    <col min="3615" max="3615" width="12.7109375" style="217" customWidth="1"/>
    <col min="3616" max="3616" width="15.7109375" style="217" customWidth="1"/>
    <col min="3617" max="3617" width="12.7109375" style="217" customWidth="1"/>
    <col min="3618" max="3618" width="15.7109375" style="217" customWidth="1"/>
    <col min="3619" max="3619" width="24.7109375" style="217" customWidth="1"/>
    <col min="3620" max="3620" width="12.7109375" style="217" customWidth="1"/>
    <col min="3621" max="3621" width="15.7109375" style="217" customWidth="1"/>
    <col min="3622" max="3622" width="12.7109375" style="217" customWidth="1"/>
    <col min="3623" max="3623" width="15.7109375" style="217" customWidth="1"/>
    <col min="3624" max="3624" width="12.7109375" style="217" customWidth="1"/>
    <col min="3625" max="3625" width="15.7109375" style="217" customWidth="1"/>
    <col min="3626" max="3626" width="12.7109375" style="217" customWidth="1"/>
    <col min="3627" max="3627" width="15.7109375" style="217" customWidth="1"/>
    <col min="3628" max="3628" width="12.7109375" style="217" customWidth="1"/>
    <col min="3629" max="3629" width="15.7109375" style="217" customWidth="1"/>
    <col min="3630" max="3630" width="12.7109375" style="217" customWidth="1"/>
    <col min="3631" max="3631" width="15.7109375" style="217" customWidth="1"/>
    <col min="3632" max="3632" width="12.7109375" style="217" customWidth="1"/>
    <col min="3633" max="3633" width="15.7109375" style="217" customWidth="1"/>
    <col min="3634" max="3634" width="12.7109375" style="217" customWidth="1"/>
    <col min="3635" max="3635" width="15.7109375" style="217" customWidth="1"/>
    <col min="3636" max="3841" width="58.85546875" style="217"/>
    <col min="3842" max="3842" width="65.7109375" style="217" customWidth="1"/>
    <col min="3843" max="3843" width="12.7109375" style="217" customWidth="1"/>
    <col min="3844" max="3844" width="15.7109375" style="217" customWidth="1"/>
    <col min="3845" max="3845" width="12.7109375" style="217" customWidth="1"/>
    <col min="3846" max="3846" width="15.7109375" style="217" customWidth="1"/>
    <col min="3847" max="3847" width="12.7109375" style="217" customWidth="1"/>
    <col min="3848" max="3848" width="15.7109375" style="217" customWidth="1"/>
    <col min="3849" max="3849" width="12.7109375" style="217" customWidth="1"/>
    <col min="3850" max="3850" width="15.7109375" style="217" customWidth="1"/>
    <col min="3851" max="3851" width="12.7109375" style="217" customWidth="1"/>
    <col min="3852" max="3852" width="15.7109375" style="217" customWidth="1"/>
    <col min="3853" max="3853" width="12.7109375" style="217" customWidth="1"/>
    <col min="3854" max="3854" width="15.7109375" style="217" customWidth="1"/>
    <col min="3855" max="3855" width="12.7109375" style="217" customWidth="1"/>
    <col min="3856" max="3856" width="15.7109375" style="217" customWidth="1"/>
    <col min="3857" max="3857" width="12.7109375" style="217" customWidth="1"/>
    <col min="3858" max="3858" width="15.7109375" style="217" customWidth="1"/>
    <col min="3859" max="3859" width="12.7109375" style="217" customWidth="1"/>
    <col min="3860" max="3860" width="15.7109375" style="217" customWidth="1"/>
    <col min="3861" max="3861" width="12.7109375" style="217" customWidth="1"/>
    <col min="3862" max="3862" width="15.7109375" style="217" customWidth="1"/>
    <col min="3863" max="3863" width="12.7109375" style="217" customWidth="1"/>
    <col min="3864" max="3864" width="15.7109375" style="217" customWidth="1"/>
    <col min="3865" max="3865" width="12.7109375" style="217" customWidth="1"/>
    <col min="3866" max="3866" width="15.7109375" style="217" customWidth="1"/>
    <col min="3867" max="3867" width="12.7109375" style="217" customWidth="1"/>
    <col min="3868" max="3868" width="15.7109375" style="217" customWidth="1"/>
    <col min="3869" max="3869" width="12.7109375" style="217" customWidth="1"/>
    <col min="3870" max="3870" width="15.7109375" style="217" customWidth="1"/>
    <col min="3871" max="3871" width="12.7109375" style="217" customWidth="1"/>
    <col min="3872" max="3872" width="15.7109375" style="217" customWidth="1"/>
    <col min="3873" max="3873" width="12.7109375" style="217" customWidth="1"/>
    <col min="3874" max="3874" width="15.7109375" style="217" customWidth="1"/>
    <col min="3875" max="3875" width="24.7109375" style="217" customWidth="1"/>
    <col min="3876" max="3876" width="12.7109375" style="217" customWidth="1"/>
    <col min="3877" max="3877" width="15.7109375" style="217" customWidth="1"/>
    <col min="3878" max="3878" width="12.7109375" style="217" customWidth="1"/>
    <col min="3879" max="3879" width="15.7109375" style="217" customWidth="1"/>
    <col min="3880" max="3880" width="12.7109375" style="217" customWidth="1"/>
    <col min="3881" max="3881" width="15.7109375" style="217" customWidth="1"/>
    <col min="3882" max="3882" width="12.7109375" style="217" customWidth="1"/>
    <col min="3883" max="3883" width="15.7109375" style="217" customWidth="1"/>
    <col min="3884" max="3884" width="12.7109375" style="217" customWidth="1"/>
    <col min="3885" max="3885" width="15.7109375" style="217" customWidth="1"/>
    <col min="3886" max="3886" width="12.7109375" style="217" customWidth="1"/>
    <col min="3887" max="3887" width="15.7109375" style="217" customWidth="1"/>
    <col min="3888" max="3888" width="12.7109375" style="217" customWidth="1"/>
    <col min="3889" max="3889" width="15.7109375" style="217" customWidth="1"/>
    <col min="3890" max="3890" width="12.7109375" style="217" customWidth="1"/>
    <col min="3891" max="3891" width="15.7109375" style="217" customWidth="1"/>
    <col min="3892" max="4097" width="58.85546875" style="217"/>
    <col min="4098" max="4098" width="65.7109375" style="217" customWidth="1"/>
    <col min="4099" max="4099" width="12.7109375" style="217" customWidth="1"/>
    <col min="4100" max="4100" width="15.7109375" style="217" customWidth="1"/>
    <col min="4101" max="4101" width="12.7109375" style="217" customWidth="1"/>
    <col min="4102" max="4102" width="15.7109375" style="217" customWidth="1"/>
    <col min="4103" max="4103" width="12.7109375" style="217" customWidth="1"/>
    <col min="4104" max="4104" width="15.7109375" style="217" customWidth="1"/>
    <col min="4105" max="4105" width="12.7109375" style="217" customWidth="1"/>
    <col min="4106" max="4106" width="15.7109375" style="217" customWidth="1"/>
    <col min="4107" max="4107" width="12.7109375" style="217" customWidth="1"/>
    <col min="4108" max="4108" width="15.7109375" style="217" customWidth="1"/>
    <col min="4109" max="4109" width="12.7109375" style="217" customWidth="1"/>
    <col min="4110" max="4110" width="15.7109375" style="217" customWidth="1"/>
    <col min="4111" max="4111" width="12.7109375" style="217" customWidth="1"/>
    <col min="4112" max="4112" width="15.7109375" style="217" customWidth="1"/>
    <col min="4113" max="4113" width="12.7109375" style="217" customWidth="1"/>
    <col min="4114" max="4114" width="15.7109375" style="217" customWidth="1"/>
    <col min="4115" max="4115" width="12.7109375" style="217" customWidth="1"/>
    <col min="4116" max="4116" width="15.7109375" style="217" customWidth="1"/>
    <col min="4117" max="4117" width="12.7109375" style="217" customWidth="1"/>
    <col min="4118" max="4118" width="15.7109375" style="217" customWidth="1"/>
    <col min="4119" max="4119" width="12.7109375" style="217" customWidth="1"/>
    <col min="4120" max="4120" width="15.7109375" style="217" customWidth="1"/>
    <col min="4121" max="4121" width="12.7109375" style="217" customWidth="1"/>
    <col min="4122" max="4122" width="15.7109375" style="217" customWidth="1"/>
    <col min="4123" max="4123" width="12.7109375" style="217" customWidth="1"/>
    <col min="4124" max="4124" width="15.7109375" style="217" customWidth="1"/>
    <col min="4125" max="4125" width="12.7109375" style="217" customWidth="1"/>
    <col min="4126" max="4126" width="15.7109375" style="217" customWidth="1"/>
    <col min="4127" max="4127" width="12.7109375" style="217" customWidth="1"/>
    <col min="4128" max="4128" width="15.7109375" style="217" customWidth="1"/>
    <col min="4129" max="4129" width="12.7109375" style="217" customWidth="1"/>
    <col min="4130" max="4130" width="15.7109375" style="217" customWidth="1"/>
    <col min="4131" max="4131" width="24.7109375" style="217" customWidth="1"/>
    <col min="4132" max="4132" width="12.7109375" style="217" customWidth="1"/>
    <col min="4133" max="4133" width="15.7109375" style="217" customWidth="1"/>
    <col min="4134" max="4134" width="12.7109375" style="217" customWidth="1"/>
    <col min="4135" max="4135" width="15.7109375" style="217" customWidth="1"/>
    <col min="4136" max="4136" width="12.7109375" style="217" customWidth="1"/>
    <col min="4137" max="4137" width="15.7109375" style="217" customWidth="1"/>
    <col min="4138" max="4138" width="12.7109375" style="217" customWidth="1"/>
    <col min="4139" max="4139" width="15.7109375" style="217" customWidth="1"/>
    <col min="4140" max="4140" width="12.7109375" style="217" customWidth="1"/>
    <col min="4141" max="4141" width="15.7109375" style="217" customWidth="1"/>
    <col min="4142" max="4142" width="12.7109375" style="217" customWidth="1"/>
    <col min="4143" max="4143" width="15.7109375" style="217" customWidth="1"/>
    <col min="4144" max="4144" width="12.7109375" style="217" customWidth="1"/>
    <col min="4145" max="4145" width="15.7109375" style="217" customWidth="1"/>
    <col min="4146" max="4146" width="12.7109375" style="217" customWidth="1"/>
    <col min="4147" max="4147" width="15.7109375" style="217" customWidth="1"/>
    <col min="4148" max="4353" width="58.85546875" style="217"/>
    <col min="4354" max="4354" width="65.7109375" style="217" customWidth="1"/>
    <col min="4355" max="4355" width="12.7109375" style="217" customWidth="1"/>
    <col min="4356" max="4356" width="15.7109375" style="217" customWidth="1"/>
    <col min="4357" max="4357" width="12.7109375" style="217" customWidth="1"/>
    <col min="4358" max="4358" width="15.7109375" style="217" customWidth="1"/>
    <col min="4359" max="4359" width="12.7109375" style="217" customWidth="1"/>
    <col min="4360" max="4360" width="15.7109375" style="217" customWidth="1"/>
    <col min="4361" max="4361" width="12.7109375" style="217" customWidth="1"/>
    <col min="4362" max="4362" width="15.7109375" style="217" customWidth="1"/>
    <col min="4363" max="4363" width="12.7109375" style="217" customWidth="1"/>
    <col min="4364" max="4364" width="15.7109375" style="217" customWidth="1"/>
    <col min="4365" max="4365" width="12.7109375" style="217" customWidth="1"/>
    <col min="4366" max="4366" width="15.7109375" style="217" customWidth="1"/>
    <col min="4367" max="4367" width="12.7109375" style="217" customWidth="1"/>
    <col min="4368" max="4368" width="15.7109375" style="217" customWidth="1"/>
    <col min="4369" max="4369" width="12.7109375" style="217" customWidth="1"/>
    <col min="4370" max="4370" width="15.7109375" style="217" customWidth="1"/>
    <col min="4371" max="4371" width="12.7109375" style="217" customWidth="1"/>
    <col min="4372" max="4372" width="15.7109375" style="217" customWidth="1"/>
    <col min="4373" max="4373" width="12.7109375" style="217" customWidth="1"/>
    <col min="4374" max="4374" width="15.7109375" style="217" customWidth="1"/>
    <col min="4375" max="4375" width="12.7109375" style="217" customWidth="1"/>
    <col min="4376" max="4376" width="15.7109375" style="217" customWidth="1"/>
    <col min="4377" max="4377" width="12.7109375" style="217" customWidth="1"/>
    <col min="4378" max="4378" width="15.7109375" style="217" customWidth="1"/>
    <col min="4379" max="4379" width="12.7109375" style="217" customWidth="1"/>
    <col min="4380" max="4380" width="15.7109375" style="217" customWidth="1"/>
    <col min="4381" max="4381" width="12.7109375" style="217" customWidth="1"/>
    <col min="4382" max="4382" width="15.7109375" style="217" customWidth="1"/>
    <col min="4383" max="4383" width="12.7109375" style="217" customWidth="1"/>
    <col min="4384" max="4384" width="15.7109375" style="217" customWidth="1"/>
    <col min="4385" max="4385" width="12.7109375" style="217" customWidth="1"/>
    <col min="4386" max="4386" width="15.7109375" style="217" customWidth="1"/>
    <col min="4387" max="4387" width="24.7109375" style="217" customWidth="1"/>
    <col min="4388" max="4388" width="12.7109375" style="217" customWidth="1"/>
    <col min="4389" max="4389" width="15.7109375" style="217" customWidth="1"/>
    <col min="4390" max="4390" width="12.7109375" style="217" customWidth="1"/>
    <col min="4391" max="4391" width="15.7109375" style="217" customWidth="1"/>
    <col min="4392" max="4392" width="12.7109375" style="217" customWidth="1"/>
    <col min="4393" max="4393" width="15.7109375" style="217" customWidth="1"/>
    <col min="4394" max="4394" width="12.7109375" style="217" customWidth="1"/>
    <col min="4395" max="4395" width="15.7109375" style="217" customWidth="1"/>
    <col min="4396" max="4396" width="12.7109375" style="217" customWidth="1"/>
    <col min="4397" max="4397" width="15.7109375" style="217" customWidth="1"/>
    <col min="4398" max="4398" width="12.7109375" style="217" customWidth="1"/>
    <col min="4399" max="4399" width="15.7109375" style="217" customWidth="1"/>
    <col min="4400" max="4400" width="12.7109375" style="217" customWidth="1"/>
    <col min="4401" max="4401" width="15.7109375" style="217" customWidth="1"/>
    <col min="4402" max="4402" width="12.7109375" style="217" customWidth="1"/>
    <col min="4403" max="4403" width="15.7109375" style="217" customWidth="1"/>
    <col min="4404" max="4609" width="58.85546875" style="217"/>
    <col min="4610" max="4610" width="65.7109375" style="217" customWidth="1"/>
    <col min="4611" max="4611" width="12.7109375" style="217" customWidth="1"/>
    <col min="4612" max="4612" width="15.7109375" style="217" customWidth="1"/>
    <col min="4613" max="4613" width="12.7109375" style="217" customWidth="1"/>
    <col min="4614" max="4614" width="15.7109375" style="217" customWidth="1"/>
    <col min="4615" max="4615" width="12.7109375" style="217" customWidth="1"/>
    <col min="4616" max="4616" width="15.7109375" style="217" customWidth="1"/>
    <col min="4617" max="4617" width="12.7109375" style="217" customWidth="1"/>
    <col min="4618" max="4618" width="15.7109375" style="217" customWidth="1"/>
    <col min="4619" max="4619" width="12.7109375" style="217" customWidth="1"/>
    <col min="4620" max="4620" width="15.7109375" style="217" customWidth="1"/>
    <col min="4621" max="4621" width="12.7109375" style="217" customWidth="1"/>
    <col min="4622" max="4622" width="15.7109375" style="217" customWidth="1"/>
    <col min="4623" max="4623" width="12.7109375" style="217" customWidth="1"/>
    <col min="4624" max="4624" width="15.7109375" style="217" customWidth="1"/>
    <col min="4625" max="4625" width="12.7109375" style="217" customWidth="1"/>
    <col min="4626" max="4626" width="15.7109375" style="217" customWidth="1"/>
    <col min="4627" max="4627" width="12.7109375" style="217" customWidth="1"/>
    <col min="4628" max="4628" width="15.7109375" style="217" customWidth="1"/>
    <col min="4629" max="4629" width="12.7109375" style="217" customWidth="1"/>
    <col min="4630" max="4630" width="15.7109375" style="217" customWidth="1"/>
    <col min="4631" max="4631" width="12.7109375" style="217" customWidth="1"/>
    <col min="4632" max="4632" width="15.7109375" style="217" customWidth="1"/>
    <col min="4633" max="4633" width="12.7109375" style="217" customWidth="1"/>
    <col min="4634" max="4634" width="15.7109375" style="217" customWidth="1"/>
    <col min="4635" max="4635" width="12.7109375" style="217" customWidth="1"/>
    <col min="4636" max="4636" width="15.7109375" style="217" customWidth="1"/>
    <col min="4637" max="4637" width="12.7109375" style="217" customWidth="1"/>
    <col min="4638" max="4638" width="15.7109375" style="217" customWidth="1"/>
    <col min="4639" max="4639" width="12.7109375" style="217" customWidth="1"/>
    <col min="4640" max="4640" width="15.7109375" style="217" customWidth="1"/>
    <col min="4641" max="4641" width="12.7109375" style="217" customWidth="1"/>
    <col min="4642" max="4642" width="15.7109375" style="217" customWidth="1"/>
    <col min="4643" max="4643" width="24.7109375" style="217" customWidth="1"/>
    <col min="4644" max="4644" width="12.7109375" style="217" customWidth="1"/>
    <col min="4645" max="4645" width="15.7109375" style="217" customWidth="1"/>
    <col min="4646" max="4646" width="12.7109375" style="217" customWidth="1"/>
    <col min="4647" max="4647" width="15.7109375" style="217" customWidth="1"/>
    <col min="4648" max="4648" width="12.7109375" style="217" customWidth="1"/>
    <col min="4649" max="4649" width="15.7109375" style="217" customWidth="1"/>
    <col min="4650" max="4650" width="12.7109375" style="217" customWidth="1"/>
    <col min="4651" max="4651" width="15.7109375" style="217" customWidth="1"/>
    <col min="4652" max="4652" width="12.7109375" style="217" customWidth="1"/>
    <col min="4653" max="4653" width="15.7109375" style="217" customWidth="1"/>
    <col min="4654" max="4654" width="12.7109375" style="217" customWidth="1"/>
    <col min="4655" max="4655" width="15.7109375" style="217" customWidth="1"/>
    <col min="4656" max="4656" width="12.7109375" style="217" customWidth="1"/>
    <col min="4657" max="4657" width="15.7109375" style="217" customWidth="1"/>
    <col min="4658" max="4658" width="12.7109375" style="217" customWidth="1"/>
    <col min="4659" max="4659" width="15.7109375" style="217" customWidth="1"/>
    <col min="4660" max="4865" width="58.85546875" style="217"/>
    <col min="4866" max="4866" width="65.7109375" style="217" customWidth="1"/>
    <col min="4867" max="4867" width="12.7109375" style="217" customWidth="1"/>
    <col min="4868" max="4868" width="15.7109375" style="217" customWidth="1"/>
    <col min="4869" max="4869" width="12.7109375" style="217" customWidth="1"/>
    <col min="4870" max="4870" width="15.7109375" style="217" customWidth="1"/>
    <col min="4871" max="4871" width="12.7109375" style="217" customWidth="1"/>
    <col min="4872" max="4872" width="15.7109375" style="217" customWidth="1"/>
    <col min="4873" max="4873" width="12.7109375" style="217" customWidth="1"/>
    <col min="4874" max="4874" width="15.7109375" style="217" customWidth="1"/>
    <col min="4875" max="4875" width="12.7109375" style="217" customWidth="1"/>
    <col min="4876" max="4876" width="15.7109375" style="217" customWidth="1"/>
    <col min="4877" max="4877" width="12.7109375" style="217" customWidth="1"/>
    <col min="4878" max="4878" width="15.7109375" style="217" customWidth="1"/>
    <col min="4879" max="4879" width="12.7109375" style="217" customWidth="1"/>
    <col min="4880" max="4880" width="15.7109375" style="217" customWidth="1"/>
    <col min="4881" max="4881" width="12.7109375" style="217" customWidth="1"/>
    <col min="4882" max="4882" width="15.7109375" style="217" customWidth="1"/>
    <col min="4883" max="4883" width="12.7109375" style="217" customWidth="1"/>
    <col min="4884" max="4884" width="15.7109375" style="217" customWidth="1"/>
    <col min="4885" max="4885" width="12.7109375" style="217" customWidth="1"/>
    <col min="4886" max="4886" width="15.7109375" style="217" customWidth="1"/>
    <col min="4887" max="4887" width="12.7109375" style="217" customWidth="1"/>
    <col min="4888" max="4888" width="15.7109375" style="217" customWidth="1"/>
    <col min="4889" max="4889" width="12.7109375" style="217" customWidth="1"/>
    <col min="4890" max="4890" width="15.7109375" style="217" customWidth="1"/>
    <col min="4891" max="4891" width="12.7109375" style="217" customWidth="1"/>
    <col min="4892" max="4892" width="15.7109375" style="217" customWidth="1"/>
    <col min="4893" max="4893" width="12.7109375" style="217" customWidth="1"/>
    <col min="4894" max="4894" width="15.7109375" style="217" customWidth="1"/>
    <col min="4895" max="4895" width="12.7109375" style="217" customWidth="1"/>
    <col min="4896" max="4896" width="15.7109375" style="217" customWidth="1"/>
    <col min="4897" max="4897" width="12.7109375" style="217" customWidth="1"/>
    <col min="4898" max="4898" width="15.7109375" style="217" customWidth="1"/>
    <col min="4899" max="4899" width="24.7109375" style="217" customWidth="1"/>
    <col min="4900" max="4900" width="12.7109375" style="217" customWidth="1"/>
    <col min="4901" max="4901" width="15.7109375" style="217" customWidth="1"/>
    <col min="4902" max="4902" width="12.7109375" style="217" customWidth="1"/>
    <col min="4903" max="4903" width="15.7109375" style="217" customWidth="1"/>
    <col min="4904" max="4904" width="12.7109375" style="217" customWidth="1"/>
    <col min="4905" max="4905" width="15.7109375" style="217" customWidth="1"/>
    <col min="4906" max="4906" width="12.7109375" style="217" customWidth="1"/>
    <col min="4907" max="4907" width="15.7109375" style="217" customWidth="1"/>
    <col min="4908" max="4908" width="12.7109375" style="217" customWidth="1"/>
    <col min="4909" max="4909" width="15.7109375" style="217" customWidth="1"/>
    <col min="4910" max="4910" width="12.7109375" style="217" customWidth="1"/>
    <col min="4911" max="4911" width="15.7109375" style="217" customWidth="1"/>
    <col min="4912" max="4912" width="12.7109375" style="217" customWidth="1"/>
    <col min="4913" max="4913" width="15.7109375" style="217" customWidth="1"/>
    <col min="4914" max="4914" width="12.7109375" style="217" customWidth="1"/>
    <col min="4915" max="4915" width="15.7109375" style="217" customWidth="1"/>
    <col min="4916" max="5121" width="58.85546875" style="217"/>
    <col min="5122" max="5122" width="65.7109375" style="217" customWidth="1"/>
    <col min="5123" max="5123" width="12.7109375" style="217" customWidth="1"/>
    <col min="5124" max="5124" width="15.7109375" style="217" customWidth="1"/>
    <col min="5125" max="5125" width="12.7109375" style="217" customWidth="1"/>
    <col min="5126" max="5126" width="15.7109375" style="217" customWidth="1"/>
    <col min="5127" max="5127" width="12.7109375" style="217" customWidth="1"/>
    <col min="5128" max="5128" width="15.7109375" style="217" customWidth="1"/>
    <col min="5129" max="5129" width="12.7109375" style="217" customWidth="1"/>
    <col min="5130" max="5130" width="15.7109375" style="217" customWidth="1"/>
    <col min="5131" max="5131" width="12.7109375" style="217" customWidth="1"/>
    <col min="5132" max="5132" width="15.7109375" style="217" customWidth="1"/>
    <col min="5133" max="5133" width="12.7109375" style="217" customWidth="1"/>
    <col min="5134" max="5134" width="15.7109375" style="217" customWidth="1"/>
    <col min="5135" max="5135" width="12.7109375" style="217" customWidth="1"/>
    <col min="5136" max="5136" width="15.7109375" style="217" customWidth="1"/>
    <col min="5137" max="5137" width="12.7109375" style="217" customWidth="1"/>
    <col min="5138" max="5138" width="15.7109375" style="217" customWidth="1"/>
    <col min="5139" max="5139" width="12.7109375" style="217" customWidth="1"/>
    <col min="5140" max="5140" width="15.7109375" style="217" customWidth="1"/>
    <col min="5141" max="5141" width="12.7109375" style="217" customWidth="1"/>
    <col min="5142" max="5142" width="15.7109375" style="217" customWidth="1"/>
    <col min="5143" max="5143" width="12.7109375" style="217" customWidth="1"/>
    <col min="5144" max="5144" width="15.7109375" style="217" customWidth="1"/>
    <col min="5145" max="5145" width="12.7109375" style="217" customWidth="1"/>
    <col min="5146" max="5146" width="15.7109375" style="217" customWidth="1"/>
    <col min="5147" max="5147" width="12.7109375" style="217" customWidth="1"/>
    <col min="5148" max="5148" width="15.7109375" style="217" customWidth="1"/>
    <col min="5149" max="5149" width="12.7109375" style="217" customWidth="1"/>
    <col min="5150" max="5150" width="15.7109375" style="217" customWidth="1"/>
    <col min="5151" max="5151" width="12.7109375" style="217" customWidth="1"/>
    <col min="5152" max="5152" width="15.7109375" style="217" customWidth="1"/>
    <col min="5153" max="5153" width="12.7109375" style="217" customWidth="1"/>
    <col min="5154" max="5154" width="15.7109375" style="217" customWidth="1"/>
    <col min="5155" max="5155" width="24.7109375" style="217" customWidth="1"/>
    <col min="5156" max="5156" width="12.7109375" style="217" customWidth="1"/>
    <col min="5157" max="5157" width="15.7109375" style="217" customWidth="1"/>
    <col min="5158" max="5158" width="12.7109375" style="217" customWidth="1"/>
    <col min="5159" max="5159" width="15.7109375" style="217" customWidth="1"/>
    <col min="5160" max="5160" width="12.7109375" style="217" customWidth="1"/>
    <col min="5161" max="5161" width="15.7109375" style="217" customWidth="1"/>
    <col min="5162" max="5162" width="12.7109375" style="217" customWidth="1"/>
    <col min="5163" max="5163" width="15.7109375" style="217" customWidth="1"/>
    <col min="5164" max="5164" width="12.7109375" style="217" customWidth="1"/>
    <col min="5165" max="5165" width="15.7109375" style="217" customWidth="1"/>
    <col min="5166" max="5166" width="12.7109375" style="217" customWidth="1"/>
    <col min="5167" max="5167" width="15.7109375" style="217" customWidth="1"/>
    <col min="5168" max="5168" width="12.7109375" style="217" customWidth="1"/>
    <col min="5169" max="5169" width="15.7109375" style="217" customWidth="1"/>
    <col min="5170" max="5170" width="12.7109375" style="217" customWidth="1"/>
    <col min="5171" max="5171" width="15.7109375" style="217" customWidth="1"/>
    <col min="5172" max="5377" width="58.85546875" style="217"/>
    <col min="5378" max="5378" width="65.7109375" style="217" customWidth="1"/>
    <col min="5379" max="5379" width="12.7109375" style="217" customWidth="1"/>
    <col min="5380" max="5380" width="15.7109375" style="217" customWidth="1"/>
    <col min="5381" max="5381" width="12.7109375" style="217" customWidth="1"/>
    <col min="5382" max="5382" width="15.7109375" style="217" customWidth="1"/>
    <col min="5383" max="5383" width="12.7109375" style="217" customWidth="1"/>
    <col min="5384" max="5384" width="15.7109375" style="217" customWidth="1"/>
    <col min="5385" max="5385" width="12.7109375" style="217" customWidth="1"/>
    <col min="5386" max="5386" width="15.7109375" style="217" customWidth="1"/>
    <col min="5387" max="5387" width="12.7109375" style="217" customWidth="1"/>
    <col min="5388" max="5388" width="15.7109375" style="217" customWidth="1"/>
    <col min="5389" max="5389" width="12.7109375" style="217" customWidth="1"/>
    <col min="5390" max="5390" width="15.7109375" style="217" customWidth="1"/>
    <col min="5391" max="5391" width="12.7109375" style="217" customWidth="1"/>
    <col min="5392" max="5392" width="15.7109375" style="217" customWidth="1"/>
    <col min="5393" max="5393" width="12.7109375" style="217" customWidth="1"/>
    <col min="5394" max="5394" width="15.7109375" style="217" customWidth="1"/>
    <col min="5395" max="5395" width="12.7109375" style="217" customWidth="1"/>
    <col min="5396" max="5396" width="15.7109375" style="217" customWidth="1"/>
    <col min="5397" max="5397" width="12.7109375" style="217" customWidth="1"/>
    <col min="5398" max="5398" width="15.7109375" style="217" customWidth="1"/>
    <col min="5399" max="5399" width="12.7109375" style="217" customWidth="1"/>
    <col min="5400" max="5400" width="15.7109375" style="217" customWidth="1"/>
    <col min="5401" max="5401" width="12.7109375" style="217" customWidth="1"/>
    <col min="5402" max="5402" width="15.7109375" style="217" customWidth="1"/>
    <col min="5403" max="5403" width="12.7109375" style="217" customWidth="1"/>
    <col min="5404" max="5404" width="15.7109375" style="217" customWidth="1"/>
    <col min="5405" max="5405" width="12.7109375" style="217" customWidth="1"/>
    <col min="5406" max="5406" width="15.7109375" style="217" customWidth="1"/>
    <col min="5407" max="5407" width="12.7109375" style="217" customWidth="1"/>
    <col min="5408" max="5408" width="15.7109375" style="217" customWidth="1"/>
    <col min="5409" max="5409" width="12.7109375" style="217" customWidth="1"/>
    <col min="5410" max="5410" width="15.7109375" style="217" customWidth="1"/>
    <col min="5411" max="5411" width="24.7109375" style="217" customWidth="1"/>
    <col min="5412" max="5412" width="12.7109375" style="217" customWidth="1"/>
    <col min="5413" max="5413" width="15.7109375" style="217" customWidth="1"/>
    <col min="5414" max="5414" width="12.7109375" style="217" customWidth="1"/>
    <col min="5415" max="5415" width="15.7109375" style="217" customWidth="1"/>
    <col min="5416" max="5416" width="12.7109375" style="217" customWidth="1"/>
    <col min="5417" max="5417" width="15.7109375" style="217" customWidth="1"/>
    <col min="5418" max="5418" width="12.7109375" style="217" customWidth="1"/>
    <col min="5419" max="5419" width="15.7109375" style="217" customWidth="1"/>
    <col min="5420" max="5420" width="12.7109375" style="217" customWidth="1"/>
    <col min="5421" max="5421" width="15.7109375" style="217" customWidth="1"/>
    <col min="5422" max="5422" width="12.7109375" style="217" customWidth="1"/>
    <col min="5423" max="5423" width="15.7109375" style="217" customWidth="1"/>
    <col min="5424" max="5424" width="12.7109375" style="217" customWidth="1"/>
    <col min="5425" max="5425" width="15.7109375" style="217" customWidth="1"/>
    <col min="5426" max="5426" width="12.7109375" style="217" customWidth="1"/>
    <col min="5427" max="5427" width="15.7109375" style="217" customWidth="1"/>
    <col min="5428" max="5633" width="58.85546875" style="217"/>
    <col min="5634" max="5634" width="65.7109375" style="217" customWidth="1"/>
    <col min="5635" max="5635" width="12.7109375" style="217" customWidth="1"/>
    <col min="5636" max="5636" width="15.7109375" style="217" customWidth="1"/>
    <col min="5637" max="5637" width="12.7109375" style="217" customWidth="1"/>
    <col min="5638" max="5638" width="15.7109375" style="217" customWidth="1"/>
    <col min="5639" max="5639" width="12.7109375" style="217" customWidth="1"/>
    <col min="5640" max="5640" width="15.7109375" style="217" customWidth="1"/>
    <col min="5641" max="5641" width="12.7109375" style="217" customWidth="1"/>
    <col min="5642" max="5642" width="15.7109375" style="217" customWidth="1"/>
    <col min="5643" max="5643" width="12.7109375" style="217" customWidth="1"/>
    <col min="5644" max="5644" width="15.7109375" style="217" customWidth="1"/>
    <col min="5645" max="5645" width="12.7109375" style="217" customWidth="1"/>
    <col min="5646" max="5646" width="15.7109375" style="217" customWidth="1"/>
    <col min="5647" max="5647" width="12.7109375" style="217" customWidth="1"/>
    <col min="5648" max="5648" width="15.7109375" style="217" customWidth="1"/>
    <col min="5649" max="5649" width="12.7109375" style="217" customWidth="1"/>
    <col min="5650" max="5650" width="15.7109375" style="217" customWidth="1"/>
    <col min="5651" max="5651" width="12.7109375" style="217" customWidth="1"/>
    <col min="5652" max="5652" width="15.7109375" style="217" customWidth="1"/>
    <col min="5653" max="5653" width="12.7109375" style="217" customWidth="1"/>
    <col min="5654" max="5654" width="15.7109375" style="217" customWidth="1"/>
    <col min="5655" max="5655" width="12.7109375" style="217" customWidth="1"/>
    <col min="5656" max="5656" width="15.7109375" style="217" customWidth="1"/>
    <col min="5657" max="5657" width="12.7109375" style="217" customWidth="1"/>
    <col min="5658" max="5658" width="15.7109375" style="217" customWidth="1"/>
    <col min="5659" max="5659" width="12.7109375" style="217" customWidth="1"/>
    <col min="5660" max="5660" width="15.7109375" style="217" customWidth="1"/>
    <col min="5661" max="5661" width="12.7109375" style="217" customWidth="1"/>
    <col min="5662" max="5662" width="15.7109375" style="217" customWidth="1"/>
    <col min="5663" max="5663" width="12.7109375" style="217" customWidth="1"/>
    <col min="5664" max="5664" width="15.7109375" style="217" customWidth="1"/>
    <col min="5665" max="5665" width="12.7109375" style="217" customWidth="1"/>
    <col min="5666" max="5666" width="15.7109375" style="217" customWidth="1"/>
    <col min="5667" max="5667" width="24.7109375" style="217" customWidth="1"/>
    <col min="5668" max="5668" width="12.7109375" style="217" customWidth="1"/>
    <col min="5669" max="5669" width="15.7109375" style="217" customWidth="1"/>
    <col min="5670" max="5670" width="12.7109375" style="217" customWidth="1"/>
    <col min="5671" max="5671" width="15.7109375" style="217" customWidth="1"/>
    <col min="5672" max="5672" width="12.7109375" style="217" customWidth="1"/>
    <col min="5673" max="5673" width="15.7109375" style="217" customWidth="1"/>
    <col min="5674" max="5674" width="12.7109375" style="217" customWidth="1"/>
    <col min="5675" max="5675" width="15.7109375" style="217" customWidth="1"/>
    <col min="5676" max="5676" width="12.7109375" style="217" customWidth="1"/>
    <col min="5677" max="5677" width="15.7109375" style="217" customWidth="1"/>
    <col min="5678" max="5678" width="12.7109375" style="217" customWidth="1"/>
    <col min="5679" max="5679" width="15.7109375" style="217" customWidth="1"/>
    <col min="5680" max="5680" width="12.7109375" style="217" customWidth="1"/>
    <col min="5681" max="5681" width="15.7109375" style="217" customWidth="1"/>
    <col min="5682" max="5682" width="12.7109375" style="217" customWidth="1"/>
    <col min="5683" max="5683" width="15.7109375" style="217" customWidth="1"/>
    <col min="5684" max="5889" width="58.85546875" style="217"/>
    <col min="5890" max="5890" width="65.7109375" style="217" customWidth="1"/>
    <col min="5891" max="5891" width="12.7109375" style="217" customWidth="1"/>
    <col min="5892" max="5892" width="15.7109375" style="217" customWidth="1"/>
    <col min="5893" max="5893" width="12.7109375" style="217" customWidth="1"/>
    <col min="5894" max="5894" width="15.7109375" style="217" customWidth="1"/>
    <col min="5895" max="5895" width="12.7109375" style="217" customWidth="1"/>
    <col min="5896" max="5896" width="15.7109375" style="217" customWidth="1"/>
    <col min="5897" max="5897" width="12.7109375" style="217" customWidth="1"/>
    <col min="5898" max="5898" width="15.7109375" style="217" customWidth="1"/>
    <col min="5899" max="5899" width="12.7109375" style="217" customWidth="1"/>
    <col min="5900" max="5900" width="15.7109375" style="217" customWidth="1"/>
    <col min="5901" max="5901" width="12.7109375" style="217" customWidth="1"/>
    <col min="5902" max="5902" width="15.7109375" style="217" customWidth="1"/>
    <col min="5903" max="5903" width="12.7109375" style="217" customWidth="1"/>
    <col min="5904" max="5904" width="15.7109375" style="217" customWidth="1"/>
    <col min="5905" max="5905" width="12.7109375" style="217" customWidth="1"/>
    <col min="5906" max="5906" width="15.7109375" style="217" customWidth="1"/>
    <col min="5907" max="5907" width="12.7109375" style="217" customWidth="1"/>
    <col min="5908" max="5908" width="15.7109375" style="217" customWidth="1"/>
    <col min="5909" max="5909" width="12.7109375" style="217" customWidth="1"/>
    <col min="5910" max="5910" width="15.7109375" style="217" customWidth="1"/>
    <col min="5911" max="5911" width="12.7109375" style="217" customWidth="1"/>
    <col min="5912" max="5912" width="15.7109375" style="217" customWidth="1"/>
    <col min="5913" max="5913" width="12.7109375" style="217" customWidth="1"/>
    <col min="5914" max="5914" width="15.7109375" style="217" customWidth="1"/>
    <col min="5915" max="5915" width="12.7109375" style="217" customWidth="1"/>
    <col min="5916" max="5916" width="15.7109375" style="217" customWidth="1"/>
    <col min="5917" max="5917" width="12.7109375" style="217" customWidth="1"/>
    <col min="5918" max="5918" width="15.7109375" style="217" customWidth="1"/>
    <col min="5919" max="5919" width="12.7109375" style="217" customWidth="1"/>
    <col min="5920" max="5920" width="15.7109375" style="217" customWidth="1"/>
    <col min="5921" max="5921" width="12.7109375" style="217" customWidth="1"/>
    <col min="5922" max="5922" width="15.7109375" style="217" customWidth="1"/>
    <col min="5923" max="5923" width="24.7109375" style="217" customWidth="1"/>
    <col min="5924" max="5924" width="12.7109375" style="217" customWidth="1"/>
    <col min="5925" max="5925" width="15.7109375" style="217" customWidth="1"/>
    <col min="5926" max="5926" width="12.7109375" style="217" customWidth="1"/>
    <col min="5927" max="5927" width="15.7109375" style="217" customWidth="1"/>
    <col min="5928" max="5928" width="12.7109375" style="217" customWidth="1"/>
    <col min="5929" max="5929" width="15.7109375" style="217" customWidth="1"/>
    <col min="5930" max="5930" width="12.7109375" style="217" customWidth="1"/>
    <col min="5931" max="5931" width="15.7109375" style="217" customWidth="1"/>
    <col min="5932" max="5932" width="12.7109375" style="217" customWidth="1"/>
    <col min="5933" max="5933" width="15.7109375" style="217" customWidth="1"/>
    <col min="5934" max="5934" width="12.7109375" style="217" customWidth="1"/>
    <col min="5935" max="5935" width="15.7109375" style="217" customWidth="1"/>
    <col min="5936" max="5936" width="12.7109375" style="217" customWidth="1"/>
    <col min="5937" max="5937" width="15.7109375" style="217" customWidth="1"/>
    <col min="5938" max="5938" width="12.7109375" style="217" customWidth="1"/>
    <col min="5939" max="5939" width="15.7109375" style="217" customWidth="1"/>
    <col min="5940" max="6145" width="58.85546875" style="217"/>
    <col min="6146" max="6146" width="65.7109375" style="217" customWidth="1"/>
    <col min="6147" max="6147" width="12.7109375" style="217" customWidth="1"/>
    <col min="6148" max="6148" width="15.7109375" style="217" customWidth="1"/>
    <col min="6149" max="6149" width="12.7109375" style="217" customWidth="1"/>
    <col min="6150" max="6150" width="15.7109375" style="217" customWidth="1"/>
    <col min="6151" max="6151" width="12.7109375" style="217" customWidth="1"/>
    <col min="6152" max="6152" width="15.7109375" style="217" customWidth="1"/>
    <col min="6153" max="6153" width="12.7109375" style="217" customWidth="1"/>
    <col min="6154" max="6154" width="15.7109375" style="217" customWidth="1"/>
    <col min="6155" max="6155" width="12.7109375" style="217" customWidth="1"/>
    <col min="6156" max="6156" width="15.7109375" style="217" customWidth="1"/>
    <col min="6157" max="6157" width="12.7109375" style="217" customWidth="1"/>
    <col min="6158" max="6158" width="15.7109375" style="217" customWidth="1"/>
    <col min="6159" max="6159" width="12.7109375" style="217" customWidth="1"/>
    <col min="6160" max="6160" width="15.7109375" style="217" customWidth="1"/>
    <col min="6161" max="6161" width="12.7109375" style="217" customWidth="1"/>
    <col min="6162" max="6162" width="15.7109375" style="217" customWidth="1"/>
    <col min="6163" max="6163" width="12.7109375" style="217" customWidth="1"/>
    <col min="6164" max="6164" width="15.7109375" style="217" customWidth="1"/>
    <col min="6165" max="6165" width="12.7109375" style="217" customWidth="1"/>
    <col min="6166" max="6166" width="15.7109375" style="217" customWidth="1"/>
    <col min="6167" max="6167" width="12.7109375" style="217" customWidth="1"/>
    <col min="6168" max="6168" width="15.7109375" style="217" customWidth="1"/>
    <col min="6169" max="6169" width="12.7109375" style="217" customWidth="1"/>
    <col min="6170" max="6170" width="15.7109375" style="217" customWidth="1"/>
    <col min="6171" max="6171" width="12.7109375" style="217" customWidth="1"/>
    <col min="6172" max="6172" width="15.7109375" style="217" customWidth="1"/>
    <col min="6173" max="6173" width="12.7109375" style="217" customWidth="1"/>
    <col min="6174" max="6174" width="15.7109375" style="217" customWidth="1"/>
    <col min="6175" max="6175" width="12.7109375" style="217" customWidth="1"/>
    <col min="6176" max="6176" width="15.7109375" style="217" customWidth="1"/>
    <col min="6177" max="6177" width="12.7109375" style="217" customWidth="1"/>
    <col min="6178" max="6178" width="15.7109375" style="217" customWidth="1"/>
    <col min="6179" max="6179" width="24.7109375" style="217" customWidth="1"/>
    <col min="6180" max="6180" width="12.7109375" style="217" customWidth="1"/>
    <col min="6181" max="6181" width="15.7109375" style="217" customWidth="1"/>
    <col min="6182" max="6182" width="12.7109375" style="217" customWidth="1"/>
    <col min="6183" max="6183" width="15.7109375" style="217" customWidth="1"/>
    <col min="6184" max="6184" width="12.7109375" style="217" customWidth="1"/>
    <col min="6185" max="6185" width="15.7109375" style="217" customWidth="1"/>
    <col min="6186" max="6186" width="12.7109375" style="217" customWidth="1"/>
    <col min="6187" max="6187" width="15.7109375" style="217" customWidth="1"/>
    <col min="6188" max="6188" width="12.7109375" style="217" customWidth="1"/>
    <col min="6189" max="6189" width="15.7109375" style="217" customWidth="1"/>
    <col min="6190" max="6190" width="12.7109375" style="217" customWidth="1"/>
    <col min="6191" max="6191" width="15.7109375" style="217" customWidth="1"/>
    <col min="6192" max="6192" width="12.7109375" style="217" customWidth="1"/>
    <col min="6193" max="6193" width="15.7109375" style="217" customWidth="1"/>
    <col min="6194" max="6194" width="12.7109375" style="217" customWidth="1"/>
    <col min="6195" max="6195" width="15.7109375" style="217" customWidth="1"/>
    <col min="6196" max="6401" width="58.85546875" style="217"/>
    <col min="6402" max="6402" width="65.7109375" style="217" customWidth="1"/>
    <col min="6403" max="6403" width="12.7109375" style="217" customWidth="1"/>
    <col min="6404" max="6404" width="15.7109375" style="217" customWidth="1"/>
    <col min="6405" max="6405" width="12.7109375" style="217" customWidth="1"/>
    <col min="6406" max="6406" width="15.7109375" style="217" customWidth="1"/>
    <col min="6407" max="6407" width="12.7109375" style="217" customWidth="1"/>
    <col min="6408" max="6408" width="15.7109375" style="217" customWidth="1"/>
    <col min="6409" max="6409" width="12.7109375" style="217" customWidth="1"/>
    <col min="6410" max="6410" width="15.7109375" style="217" customWidth="1"/>
    <col min="6411" max="6411" width="12.7109375" style="217" customWidth="1"/>
    <col min="6412" max="6412" width="15.7109375" style="217" customWidth="1"/>
    <col min="6413" max="6413" width="12.7109375" style="217" customWidth="1"/>
    <col min="6414" max="6414" width="15.7109375" style="217" customWidth="1"/>
    <col min="6415" max="6415" width="12.7109375" style="217" customWidth="1"/>
    <col min="6416" max="6416" width="15.7109375" style="217" customWidth="1"/>
    <col min="6417" max="6417" width="12.7109375" style="217" customWidth="1"/>
    <col min="6418" max="6418" width="15.7109375" style="217" customWidth="1"/>
    <col min="6419" max="6419" width="12.7109375" style="217" customWidth="1"/>
    <col min="6420" max="6420" width="15.7109375" style="217" customWidth="1"/>
    <col min="6421" max="6421" width="12.7109375" style="217" customWidth="1"/>
    <col min="6422" max="6422" width="15.7109375" style="217" customWidth="1"/>
    <col min="6423" max="6423" width="12.7109375" style="217" customWidth="1"/>
    <col min="6424" max="6424" width="15.7109375" style="217" customWidth="1"/>
    <col min="6425" max="6425" width="12.7109375" style="217" customWidth="1"/>
    <col min="6426" max="6426" width="15.7109375" style="217" customWidth="1"/>
    <col min="6427" max="6427" width="12.7109375" style="217" customWidth="1"/>
    <col min="6428" max="6428" width="15.7109375" style="217" customWidth="1"/>
    <col min="6429" max="6429" width="12.7109375" style="217" customWidth="1"/>
    <col min="6430" max="6430" width="15.7109375" style="217" customWidth="1"/>
    <col min="6431" max="6431" width="12.7109375" style="217" customWidth="1"/>
    <col min="6432" max="6432" width="15.7109375" style="217" customWidth="1"/>
    <col min="6433" max="6433" width="12.7109375" style="217" customWidth="1"/>
    <col min="6434" max="6434" width="15.7109375" style="217" customWidth="1"/>
    <col min="6435" max="6435" width="24.7109375" style="217" customWidth="1"/>
    <col min="6436" max="6436" width="12.7109375" style="217" customWidth="1"/>
    <col min="6437" max="6437" width="15.7109375" style="217" customWidth="1"/>
    <col min="6438" max="6438" width="12.7109375" style="217" customWidth="1"/>
    <col min="6439" max="6439" width="15.7109375" style="217" customWidth="1"/>
    <col min="6440" max="6440" width="12.7109375" style="217" customWidth="1"/>
    <col min="6441" max="6441" width="15.7109375" style="217" customWidth="1"/>
    <col min="6442" max="6442" width="12.7109375" style="217" customWidth="1"/>
    <col min="6443" max="6443" width="15.7109375" style="217" customWidth="1"/>
    <col min="6444" max="6444" width="12.7109375" style="217" customWidth="1"/>
    <col min="6445" max="6445" width="15.7109375" style="217" customWidth="1"/>
    <col min="6446" max="6446" width="12.7109375" style="217" customWidth="1"/>
    <col min="6447" max="6447" width="15.7109375" style="217" customWidth="1"/>
    <col min="6448" max="6448" width="12.7109375" style="217" customWidth="1"/>
    <col min="6449" max="6449" width="15.7109375" style="217" customWidth="1"/>
    <col min="6450" max="6450" width="12.7109375" style="217" customWidth="1"/>
    <col min="6451" max="6451" width="15.7109375" style="217" customWidth="1"/>
    <col min="6452" max="6657" width="58.85546875" style="217"/>
    <col min="6658" max="6658" width="65.7109375" style="217" customWidth="1"/>
    <col min="6659" max="6659" width="12.7109375" style="217" customWidth="1"/>
    <col min="6660" max="6660" width="15.7109375" style="217" customWidth="1"/>
    <col min="6661" max="6661" width="12.7109375" style="217" customWidth="1"/>
    <col min="6662" max="6662" width="15.7109375" style="217" customWidth="1"/>
    <col min="6663" max="6663" width="12.7109375" style="217" customWidth="1"/>
    <col min="6664" max="6664" width="15.7109375" style="217" customWidth="1"/>
    <col min="6665" max="6665" width="12.7109375" style="217" customWidth="1"/>
    <col min="6666" max="6666" width="15.7109375" style="217" customWidth="1"/>
    <col min="6667" max="6667" width="12.7109375" style="217" customWidth="1"/>
    <col min="6668" max="6668" width="15.7109375" style="217" customWidth="1"/>
    <col min="6669" max="6669" width="12.7109375" style="217" customWidth="1"/>
    <col min="6670" max="6670" width="15.7109375" style="217" customWidth="1"/>
    <col min="6671" max="6671" width="12.7109375" style="217" customWidth="1"/>
    <col min="6672" max="6672" width="15.7109375" style="217" customWidth="1"/>
    <col min="6673" max="6673" width="12.7109375" style="217" customWidth="1"/>
    <col min="6674" max="6674" width="15.7109375" style="217" customWidth="1"/>
    <col min="6675" max="6675" width="12.7109375" style="217" customWidth="1"/>
    <col min="6676" max="6676" width="15.7109375" style="217" customWidth="1"/>
    <col min="6677" max="6677" width="12.7109375" style="217" customWidth="1"/>
    <col min="6678" max="6678" width="15.7109375" style="217" customWidth="1"/>
    <col min="6679" max="6679" width="12.7109375" style="217" customWidth="1"/>
    <col min="6680" max="6680" width="15.7109375" style="217" customWidth="1"/>
    <col min="6681" max="6681" width="12.7109375" style="217" customWidth="1"/>
    <col min="6682" max="6682" width="15.7109375" style="217" customWidth="1"/>
    <col min="6683" max="6683" width="12.7109375" style="217" customWidth="1"/>
    <col min="6684" max="6684" width="15.7109375" style="217" customWidth="1"/>
    <col min="6685" max="6685" width="12.7109375" style="217" customWidth="1"/>
    <col min="6686" max="6686" width="15.7109375" style="217" customWidth="1"/>
    <col min="6687" max="6687" width="12.7109375" style="217" customWidth="1"/>
    <col min="6688" max="6688" width="15.7109375" style="217" customWidth="1"/>
    <col min="6689" max="6689" width="12.7109375" style="217" customWidth="1"/>
    <col min="6690" max="6690" width="15.7109375" style="217" customWidth="1"/>
    <col min="6691" max="6691" width="24.7109375" style="217" customWidth="1"/>
    <col min="6692" max="6692" width="12.7109375" style="217" customWidth="1"/>
    <col min="6693" max="6693" width="15.7109375" style="217" customWidth="1"/>
    <col min="6694" max="6694" width="12.7109375" style="217" customWidth="1"/>
    <col min="6695" max="6695" width="15.7109375" style="217" customWidth="1"/>
    <col min="6696" max="6696" width="12.7109375" style="217" customWidth="1"/>
    <col min="6697" max="6697" width="15.7109375" style="217" customWidth="1"/>
    <col min="6698" max="6698" width="12.7109375" style="217" customWidth="1"/>
    <col min="6699" max="6699" width="15.7109375" style="217" customWidth="1"/>
    <col min="6700" max="6700" width="12.7109375" style="217" customWidth="1"/>
    <col min="6701" max="6701" width="15.7109375" style="217" customWidth="1"/>
    <col min="6702" max="6702" width="12.7109375" style="217" customWidth="1"/>
    <col min="6703" max="6703" width="15.7109375" style="217" customWidth="1"/>
    <col min="6704" max="6704" width="12.7109375" style="217" customWidth="1"/>
    <col min="6705" max="6705" width="15.7109375" style="217" customWidth="1"/>
    <col min="6706" max="6706" width="12.7109375" style="217" customWidth="1"/>
    <col min="6707" max="6707" width="15.7109375" style="217" customWidth="1"/>
    <col min="6708" max="6913" width="58.85546875" style="217"/>
    <col min="6914" max="6914" width="65.7109375" style="217" customWidth="1"/>
    <col min="6915" max="6915" width="12.7109375" style="217" customWidth="1"/>
    <col min="6916" max="6916" width="15.7109375" style="217" customWidth="1"/>
    <col min="6917" max="6917" width="12.7109375" style="217" customWidth="1"/>
    <col min="6918" max="6918" width="15.7109375" style="217" customWidth="1"/>
    <col min="6919" max="6919" width="12.7109375" style="217" customWidth="1"/>
    <col min="6920" max="6920" width="15.7109375" style="217" customWidth="1"/>
    <col min="6921" max="6921" width="12.7109375" style="217" customWidth="1"/>
    <col min="6922" max="6922" width="15.7109375" style="217" customWidth="1"/>
    <col min="6923" max="6923" width="12.7109375" style="217" customWidth="1"/>
    <col min="6924" max="6924" width="15.7109375" style="217" customWidth="1"/>
    <col min="6925" max="6925" width="12.7109375" style="217" customWidth="1"/>
    <col min="6926" max="6926" width="15.7109375" style="217" customWidth="1"/>
    <col min="6927" max="6927" width="12.7109375" style="217" customWidth="1"/>
    <col min="6928" max="6928" width="15.7109375" style="217" customWidth="1"/>
    <col min="6929" max="6929" width="12.7109375" style="217" customWidth="1"/>
    <col min="6930" max="6930" width="15.7109375" style="217" customWidth="1"/>
    <col min="6931" max="6931" width="12.7109375" style="217" customWidth="1"/>
    <col min="6932" max="6932" width="15.7109375" style="217" customWidth="1"/>
    <col min="6933" max="6933" width="12.7109375" style="217" customWidth="1"/>
    <col min="6934" max="6934" width="15.7109375" style="217" customWidth="1"/>
    <col min="6935" max="6935" width="12.7109375" style="217" customWidth="1"/>
    <col min="6936" max="6936" width="15.7109375" style="217" customWidth="1"/>
    <col min="6937" max="6937" width="12.7109375" style="217" customWidth="1"/>
    <col min="6938" max="6938" width="15.7109375" style="217" customWidth="1"/>
    <col min="6939" max="6939" width="12.7109375" style="217" customWidth="1"/>
    <col min="6940" max="6940" width="15.7109375" style="217" customWidth="1"/>
    <col min="6941" max="6941" width="12.7109375" style="217" customWidth="1"/>
    <col min="6942" max="6942" width="15.7109375" style="217" customWidth="1"/>
    <col min="6943" max="6943" width="12.7109375" style="217" customWidth="1"/>
    <col min="6944" max="6944" width="15.7109375" style="217" customWidth="1"/>
    <col min="6945" max="6945" width="12.7109375" style="217" customWidth="1"/>
    <col min="6946" max="6946" width="15.7109375" style="217" customWidth="1"/>
    <col min="6947" max="6947" width="24.7109375" style="217" customWidth="1"/>
    <col min="6948" max="6948" width="12.7109375" style="217" customWidth="1"/>
    <col min="6949" max="6949" width="15.7109375" style="217" customWidth="1"/>
    <col min="6950" max="6950" width="12.7109375" style="217" customWidth="1"/>
    <col min="6951" max="6951" width="15.7109375" style="217" customWidth="1"/>
    <col min="6952" max="6952" width="12.7109375" style="217" customWidth="1"/>
    <col min="6953" max="6953" width="15.7109375" style="217" customWidth="1"/>
    <col min="6954" max="6954" width="12.7109375" style="217" customWidth="1"/>
    <col min="6955" max="6955" width="15.7109375" style="217" customWidth="1"/>
    <col min="6956" max="6956" width="12.7109375" style="217" customWidth="1"/>
    <col min="6957" max="6957" width="15.7109375" style="217" customWidth="1"/>
    <col min="6958" max="6958" width="12.7109375" style="217" customWidth="1"/>
    <col min="6959" max="6959" width="15.7109375" style="217" customWidth="1"/>
    <col min="6960" max="6960" width="12.7109375" style="217" customWidth="1"/>
    <col min="6961" max="6961" width="15.7109375" style="217" customWidth="1"/>
    <col min="6962" max="6962" width="12.7109375" style="217" customWidth="1"/>
    <col min="6963" max="6963" width="15.7109375" style="217" customWidth="1"/>
    <col min="6964" max="7169" width="58.85546875" style="217"/>
    <col min="7170" max="7170" width="65.7109375" style="217" customWidth="1"/>
    <col min="7171" max="7171" width="12.7109375" style="217" customWidth="1"/>
    <col min="7172" max="7172" width="15.7109375" style="217" customWidth="1"/>
    <col min="7173" max="7173" width="12.7109375" style="217" customWidth="1"/>
    <col min="7174" max="7174" width="15.7109375" style="217" customWidth="1"/>
    <col min="7175" max="7175" width="12.7109375" style="217" customWidth="1"/>
    <col min="7176" max="7176" width="15.7109375" style="217" customWidth="1"/>
    <col min="7177" max="7177" width="12.7109375" style="217" customWidth="1"/>
    <col min="7178" max="7178" width="15.7109375" style="217" customWidth="1"/>
    <col min="7179" max="7179" width="12.7109375" style="217" customWidth="1"/>
    <col min="7180" max="7180" width="15.7109375" style="217" customWidth="1"/>
    <col min="7181" max="7181" width="12.7109375" style="217" customWidth="1"/>
    <col min="7182" max="7182" width="15.7109375" style="217" customWidth="1"/>
    <col min="7183" max="7183" width="12.7109375" style="217" customWidth="1"/>
    <col min="7184" max="7184" width="15.7109375" style="217" customWidth="1"/>
    <col min="7185" max="7185" width="12.7109375" style="217" customWidth="1"/>
    <col min="7186" max="7186" width="15.7109375" style="217" customWidth="1"/>
    <col min="7187" max="7187" width="12.7109375" style="217" customWidth="1"/>
    <col min="7188" max="7188" width="15.7109375" style="217" customWidth="1"/>
    <col min="7189" max="7189" width="12.7109375" style="217" customWidth="1"/>
    <col min="7190" max="7190" width="15.7109375" style="217" customWidth="1"/>
    <col min="7191" max="7191" width="12.7109375" style="217" customWidth="1"/>
    <col min="7192" max="7192" width="15.7109375" style="217" customWidth="1"/>
    <col min="7193" max="7193" width="12.7109375" style="217" customWidth="1"/>
    <col min="7194" max="7194" width="15.7109375" style="217" customWidth="1"/>
    <col min="7195" max="7195" width="12.7109375" style="217" customWidth="1"/>
    <col min="7196" max="7196" width="15.7109375" style="217" customWidth="1"/>
    <col min="7197" max="7197" width="12.7109375" style="217" customWidth="1"/>
    <col min="7198" max="7198" width="15.7109375" style="217" customWidth="1"/>
    <col min="7199" max="7199" width="12.7109375" style="217" customWidth="1"/>
    <col min="7200" max="7200" width="15.7109375" style="217" customWidth="1"/>
    <col min="7201" max="7201" width="12.7109375" style="217" customWidth="1"/>
    <col min="7202" max="7202" width="15.7109375" style="217" customWidth="1"/>
    <col min="7203" max="7203" width="24.7109375" style="217" customWidth="1"/>
    <col min="7204" max="7204" width="12.7109375" style="217" customWidth="1"/>
    <col min="7205" max="7205" width="15.7109375" style="217" customWidth="1"/>
    <col min="7206" max="7206" width="12.7109375" style="217" customWidth="1"/>
    <col min="7207" max="7207" width="15.7109375" style="217" customWidth="1"/>
    <col min="7208" max="7208" width="12.7109375" style="217" customWidth="1"/>
    <col min="7209" max="7209" width="15.7109375" style="217" customWidth="1"/>
    <col min="7210" max="7210" width="12.7109375" style="217" customWidth="1"/>
    <col min="7211" max="7211" width="15.7109375" style="217" customWidth="1"/>
    <col min="7212" max="7212" width="12.7109375" style="217" customWidth="1"/>
    <col min="7213" max="7213" width="15.7109375" style="217" customWidth="1"/>
    <col min="7214" max="7214" width="12.7109375" style="217" customWidth="1"/>
    <col min="7215" max="7215" width="15.7109375" style="217" customWidth="1"/>
    <col min="7216" max="7216" width="12.7109375" style="217" customWidth="1"/>
    <col min="7217" max="7217" width="15.7109375" style="217" customWidth="1"/>
    <col min="7218" max="7218" width="12.7109375" style="217" customWidth="1"/>
    <col min="7219" max="7219" width="15.7109375" style="217" customWidth="1"/>
    <col min="7220" max="7425" width="58.85546875" style="217"/>
    <col min="7426" max="7426" width="65.7109375" style="217" customWidth="1"/>
    <col min="7427" max="7427" width="12.7109375" style="217" customWidth="1"/>
    <col min="7428" max="7428" width="15.7109375" style="217" customWidth="1"/>
    <col min="7429" max="7429" width="12.7109375" style="217" customWidth="1"/>
    <col min="7430" max="7430" width="15.7109375" style="217" customWidth="1"/>
    <col min="7431" max="7431" width="12.7109375" style="217" customWidth="1"/>
    <col min="7432" max="7432" width="15.7109375" style="217" customWidth="1"/>
    <col min="7433" max="7433" width="12.7109375" style="217" customWidth="1"/>
    <col min="7434" max="7434" width="15.7109375" style="217" customWidth="1"/>
    <col min="7435" max="7435" width="12.7109375" style="217" customWidth="1"/>
    <col min="7436" max="7436" width="15.7109375" style="217" customWidth="1"/>
    <col min="7437" max="7437" width="12.7109375" style="217" customWidth="1"/>
    <col min="7438" max="7438" width="15.7109375" style="217" customWidth="1"/>
    <col min="7439" max="7439" width="12.7109375" style="217" customWidth="1"/>
    <col min="7440" max="7440" width="15.7109375" style="217" customWidth="1"/>
    <col min="7441" max="7441" width="12.7109375" style="217" customWidth="1"/>
    <col min="7442" max="7442" width="15.7109375" style="217" customWidth="1"/>
    <col min="7443" max="7443" width="12.7109375" style="217" customWidth="1"/>
    <col min="7444" max="7444" width="15.7109375" style="217" customWidth="1"/>
    <col min="7445" max="7445" width="12.7109375" style="217" customWidth="1"/>
    <col min="7446" max="7446" width="15.7109375" style="217" customWidth="1"/>
    <col min="7447" max="7447" width="12.7109375" style="217" customWidth="1"/>
    <col min="7448" max="7448" width="15.7109375" style="217" customWidth="1"/>
    <col min="7449" max="7449" width="12.7109375" style="217" customWidth="1"/>
    <col min="7450" max="7450" width="15.7109375" style="217" customWidth="1"/>
    <col min="7451" max="7451" width="12.7109375" style="217" customWidth="1"/>
    <col min="7452" max="7452" width="15.7109375" style="217" customWidth="1"/>
    <col min="7453" max="7453" width="12.7109375" style="217" customWidth="1"/>
    <col min="7454" max="7454" width="15.7109375" style="217" customWidth="1"/>
    <col min="7455" max="7455" width="12.7109375" style="217" customWidth="1"/>
    <col min="7456" max="7456" width="15.7109375" style="217" customWidth="1"/>
    <col min="7457" max="7457" width="12.7109375" style="217" customWidth="1"/>
    <col min="7458" max="7458" width="15.7109375" style="217" customWidth="1"/>
    <col min="7459" max="7459" width="24.7109375" style="217" customWidth="1"/>
    <col min="7460" max="7460" width="12.7109375" style="217" customWidth="1"/>
    <col min="7461" max="7461" width="15.7109375" style="217" customWidth="1"/>
    <col min="7462" max="7462" width="12.7109375" style="217" customWidth="1"/>
    <col min="7463" max="7463" width="15.7109375" style="217" customWidth="1"/>
    <col min="7464" max="7464" width="12.7109375" style="217" customWidth="1"/>
    <col min="7465" max="7465" width="15.7109375" style="217" customWidth="1"/>
    <col min="7466" max="7466" width="12.7109375" style="217" customWidth="1"/>
    <col min="7467" max="7467" width="15.7109375" style="217" customWidth="1"/>
    <col min="7468" max="7468" width="12.7109375" style="217" customWidth="1"/>
    <col min="7469" max="7469" width="15.7109375" style="217" customWidth="1"/>
    <col min="7470" max="7470" width="12.7109375" style="217" customWidth="1"/>
    <col min="7471" max="7471" width="15.7109375" style="217" customWidth="1"/>
    <col min="7472" max="7472" width="12.7109375" style="217" customWidth="1"/>
    <col min="7473" max="7473" width="15.7109375" style="217" customWidth="1"/>
    <col min="7474" max="7474" width="12.7109375" style="217" customWidth="1"/>
    <col min="7475" max="7475" width="15.7109375" style="217" customWidth="1"/>
    <col min="7476" max="7681" width="58.85546875" style="217"/>
    <col min="7682" max="7682" width="65.7109375" style="217" customWidth="1"/>
    <col min="7683" max="7683" width="12.7109375" style="217" customWidth="1"/>
    <col min="7684" max="7684" width="15.7109375" style="217" customWidth="1"/>
    <col min="7685" max="7685" width="12.7109375" style="217" customWidth="1"/>
    <col min="7686" max="7686" width="15.7109375" style="217" customWidth="1"/>
    <col min="7687" max="7687" width="12.7109375" style="217" customWidth="1"/>
    <col min="7688" max="7688" width="15.7109375" style="217" customWidth="1"/>
    <col min="7689" max="7689" width="12.7109375" style="217" customWidth="1"/>
    <col min="7690" max="7690" width="15.7109375" style="217" customWidth="1"/>
    <col min="7691" max="7691" width="12.7109375" style="217" customWidth="1"/>
    <col min="7692" max="7692" width="15.7109375" style="217" customWidth="1"/>
    <col min="7693" max="7693" width="12.7109375" style="217" customWidth="1"/>
    <col min="7694" max="7694" width="15.7109375" style="217" customWidth="1"/>
    <col min="7695" max="7695" width="12.7109375" style="217" customWidth="1"/>
    <col min="7696" max="7696" width="15.7109375" style="217" customWidth="1"/>
    <col min="7697" max="7697" width="12.7109375" style="217" customWidth="1"/>
    <col min="7698" max="7698" width="15.7109375" style="217" customWidth="1"/>
    <col min="7699" max="7699" width="12.7109375" style="217" customWidth="1"/>
    <col min="7700" max="7700" width="15.7109375" style="217" customWidth="1"/>
    <col min="7701" max="7701" width="12.7109375" style="217" customWidth="1"/>
    <col min="7702" max="7702" width="15.7109375" style="217" customWidth="1"/>
    <col min="7703" max="7703" width="12.7109375" style="217" customWidth="1"/>
    <col min="7704" max="7704" width="15.7109375" style="217" customWidth="1"/>
    <col min="7705" max="7705" width="12.7109375" style="217" customWidth="1"/>
    <col min="7706" max="7706" width="15.7109375" style="217" customWidth="1"/>
    <col min="7707" max="7707" width="12.7109375" style="217" customWidth="1"/>
    <col min="7708" max="7708" width="15.7109375" style="217" customWidth="1"/>
    <col min="7709" max="7709" width="12.7109375" style="217" customWidth="1"/>
    <col min="7710" max="7710" width="15.7109375" style="217" customWidth="1"/>
    <col min="7711" max="7711" width="12.7109375" style="217" customWidth="1"/>
    <col min="7712" max="7712" width="15.7109375" style="217" customWidth="1"/>
    <col min="7713" max="7713" width="12.7109375" style="217" customWidth="1"/>
    <col min="7714" max="7714" width="15.7109375" style="217" customWidth="1"/>
    <col min="7715" max="7715" width="24.7109375" style="217" customWidth="1"/>
    <col min="7716" max="7716" width="12.7109375" style="217" customWidth="1"/>
    <col min="7717" max="7717" width="15.7109375" style="217" customWidth="1"/>
    <col min="7718" max="7718" width="12.7109375" style="217" customWidth="1"/>
    <col min="7719" max="7719" width="15.7109375" style="217" customWidth="1"/>
    <col min="7720" max="7720" width="12.7109375" style="217" customWidth="1"/>
    <col min="7721" max="7721" width="15.7109375" style="217" customWidth="1"/>
    <col min="7722" max="7722" width="12.7109375" style="217" customWidth="1"/>
    <col min="7723" max="7723" width="15.7109375" style="217" customWidth="1"/>
    <col min="7724" max="7724" width="12.7109375" style="217" customWidth="1"/>
    <col min="7725" max="7725" width="15.7109375" style="217" customWidth="1"/>
    <col min="7726" max="7726" width="12.7109375" style="217" customWidth="1"/>
    <col min="7727" max="7727" width="15.7109375" style="217" customWidth="1"/>
    <col min="7728" max="7728" width="12.7109375" style="217" customWidth="1"/>
    <col min="7729" max="7729" width="15.7109375" style="217" customWidth="1"/>
    <col min="7730" max="7730" width="12.7109375" style="217" customWidth="1"/>
    <col min="7731" max="7731" width="15.7109375" style="217" customWidth="1"/>
    <col min="7732" max="7937" width="58.85546875" style="217"/>
    <col min="7938" max="7938" width="65.7109375" style="217" customWidth="1"/>
    <col min="7939" max="7939" width="12.7109375" style="217" customWidth="1"/>
    <col min="7940" max="7940" width="15.7109375" style="217" customWidth="1"/>
    <col min="7941" max="7941" width="12.7109375" style="217" customWidth="1"/>
    <col min="7942" max="7942" width="15.7109375" style="217" customWidth="1"/>
    <col min="7943" max="7943" width="12.7109375" style="217" customWidth="1"/>
    <col min="7944" max="7944" width="15.7109375" style="217" customWidth="1"/>
    <col min="7945" max="7945" width="12.7109375" style="217" customWidth="1"/>
    <col min="7946" max="7946" width="15.7109375" style="217" customWidth="1"/>
    <col min="7947" max="7947" width="12.7109375" style="217" customWidth="1"/>
    <col min="7948" max="7948" width="15.7109375" style="217" customWidth="1"/>
    <col min="7949" max="7949" width="12.7109375" style="217" customWidth="1"/>
    <col min="7950" max="7950" width="15.7109375" style="217" customWidth="1"/>
    <col min="7951" max="7951" width="12.7109375" style="217" customWidth="1"/>
    <col min="7952" max="7952" width="15.7109375" style="217" customWidth="1"/>
    <col min="7953" max="7953" width="12.7109375" style="217" customWidth="1"/>
    <col min="7954" max="7954" width="15.7109375" style="217" customWidth="1"/>
    <col min="7955" max="7955" width="12.7109375" style="217" customWidth="1"/>
    <col min="7956" max="7956" width="15.7109375" style="217" customWidth="1"/>
    <col min="7957" max="7957" width="12.7109375" style="217" customWidth="1"/>
    <col min="7958" max="7958" width="15.7109375" style="217" customWidth="1"/>
    <col min="7959" max="7959" width="12.7109375" style="217" customWidth="1"/>
    <col min="7960" max="7960" width="15.7109375" style="217" customWidth="1"/>
    <col min="7961" max="7961" width="12.7109375" style="217" customWidth="1"/>
    <col min="7962" max="7962" width="15.7109375" style="217" customWidth="1"/>
    <col min="7963" max="7963" width="12.7109375" style="217" customWidth="1"/>
    <col min="7964" max="7964" width="15.7109375" style="217" customWidth="1"/>
    <col min="7965" max="7965" width="12.7109375" style="217" customWidth="1"/>
    <col min="7966" max="7966" width="15.7109375" style="217" customWidth="1"/>
    <col min="7967" max="7967" width="12.7109375" style="217" customWidth="1"/>
    <col min="7968" max="7968" width="15.7109375" style="217" customWidth="1"/>
    <col min="7969" max="7969" width="12.7109375" style="217" customWidth="1"/>
    <col min="7970" max="7970" width="15.7109375" style="217" customWidth="1"/>
    <col min="7971" max="7971" width="24.7109375" style="217" customWidth="1"/>
    <col min="7972" max="7972" width="12.7109375" style="217" customWidth="1"/>
    <col min="7973" max="7973" width="15.7109375" style="217" customWidth="1"/>
    <col min="7974" max="7974" width="12.7109375" style="217" customWidth="1"/>
    <col min="7975" max="7975" width="15.7109375" style="217" customWidth="1"/>
    <col min="7976" max="7976" width="12.7109375" style="217" customWidth="1"/>
    <col min="7977" max="7977" width="15.7109375" style="217" customWidth="1"/>
    <col min="7978" max="7978" width="12.7109375" style="217" customWidth="1"/>
    <col min="7979" max="7979" width="15.7109375" style="217" customWidth="1"/>
    <col min="7980" max="7980" width="12.7109375" style="217" customWidth="1"/>
    <col min="7981" max="7981" width="15.7109375" style="217" customWidth="1"/>
    <col min="7982" max="7982" width="12.7109375" style="217" customWidth="1"/>
    <col min="7983" max="7983" width="15.7109375" style="217" customWidth="1"/>
    <col min="7984" max="7984" width="12.7109375" style="217" customWidth="1"/>
    <col min="7985" max="7985" width="15.7109375" style="217" customWidth="1"/>
    <col min="7986" max="7986" width="12.7109375" style="217" customWidth="1"/>
    <col min="7987" max="7987" width="15.7109375" style="217" customWidth="1"/>
    <col min="7988" max="8193" width="58.85546875" style="217"/>
    <col min="8194" max="8194" width="65.7109375" style="217" customWidth="1"/>
    <col min="8195" max="8195" width="12.7109375" style="217" customWidth="1"/>
    <col min="8196" max="8196" width="15.7109375" style="217" customWidth="1"/>
    <col min="8197" max="8197" width="12.7109375" style="217" customWidth="1"/>
    <col min="8198" max="8198" width="15.7109375" style="217" customWidth="1"/>
    <col min="8199" max="8199" width="12.7109375" style="217" customWidth="1"/>
    <col min="8200" max="8200" width="15.7109375" style="217" customWidth="1"/>
    <col min="8201" max="8201" width="12.7109375" style="217" customWidth="1"/>
    <col min="8202" max="8202" width="15.7109375" style="217" customWidth="1"/>
    <col min="8203" max="8203" width="12.7109375" style="217" customWidth="1"/>
    <col min="8204" max="8204" width="15.7109375" style="217" customWidth="1"/>
    <col min="8205" max="8205" width="12.7109375" style="217" customWidth="1"/>
    <col min="8206" max="8206" width="15.7109375" style="217" customWidth="1"/>
    <col min="8207" max="8207" width="12.7109375" style="217" customWidth="1"/>
    <col min="8208" max="8208" width="15.7109375" style="217" customWidth="1"/>
    <col min="8209" max="8209" width="12.7109375" style="217" customWidth="1"/>
    <col min="8210" max="8210" width="15.7109375" style="217" customWidth="1"/>
    <col min="8211" max="8211" width="12.7109375" style="217" customWidth="1"/>
    <col min="8212" max="8212" width="15.7109375" style="217" customWidth="1"/>
    <col min="8213" max="8213" width="12.7109375" style="217" customWidth="1"/>
    <col min="8214" max="8214" width="15.7109375" style="217" customWidth="1"/>
    <col min="8215" max="8215" width="12.7109375" style="217" customWidth="1"/>
    <col min="8216" max="8216" width="15.7109375" style="217" customWidth="1"/>
    <col min="8217" max="8217" width="12.7109375" style="217" customWidth="1"/>
    <col min="8218" max="8218" width="15.7109375" style="217" customWidth="1"/>
    <col min="8219" max="8219" width="12.7109375" style="217" customWidth="1"/>
    <col min="8220" max="8220" width="15.7109375" style="217" customWidth="1"/>
    <col min="8221" max="8221" width="12.7109375" style="217" customWidth="1"/>
    <col min="8222" max="8222" width="15.7109375" style="217" customWidth="1"/>
    <col min="8223" max="8223" width="12.7109375" style="217" customWidth="1"/>
    <col min="8224" max="8224" width="15.7109375" style="217" customWidth="1"/>
    <col min="8225" max="8225" width="12.7109375" style="217" customWidth="1"/>
    <col min="8226" max="8226" width="15.7109375" style="217" customWidth="1"/>
    <col min="8227" max="8227" width="24.7109375" style="217" customWidth="1"/>
    <col min="8228" max="8228" width="12.7109375" style="217" customWidth="1"/>
    <col min="8229" max="8229" width="15.7109375" style="217" customWidth="1"/>
    <col min="8230" max="8230" width="12.7109375" style="217" customWidth="1"/>
    <col min="8231" max="8231" width="15.7109375" style="217" customWidth="1"/>
    <col min="8232" max="8232" width="12.7109375" style="217" customWidth="1"/>
    <col min="8233" max="8233" width="15.7109375" style="217" customWidth="1"/>
    <col min="8234" max="8234" width="12.7109375" style="217" customWidth="1"/>
    <col min="8235" max="8235" width="15.7109375" style="217" customWidth="1"/>
    <col min="8236" max="8236" width="12.7109375" style="217" customWidth="1"/>
    <col min="8237" max="8237" width="15.7109375" style="217" customWidth="1"/>
    <col min="8238" max="8238" width="12.7109375" style="217" customWidth="1"/>
    <col min="8239" max="8239" width="15.7109375" style="217" customWidth="1"/>
    <col min="8240" max="8240" width="12.7109375" style="217" customWidth="1"/>
    <col min="8241" max="8241" width="15.7109375" style="217" customWidth="1"/>
    <col min="8242" max="8242" width="12.7109375" style="217" customWidth="1"/>
    <col min="8243" max="8243" width="15.7109375" style="217" customWidth="1"/>
    <col min="8244" max="8449" width="58.85546875" style="217"/>
    <col min="8450" max="8450" width="65.7109375" style="217" customWidth="1"/>
    <col min="8451" max="8451" width="12.7109375" style="217" customWidth="1"/>
    <col min="8452" max="8452" width="15.7109375" style="217" customWidth="1"/>
    <col min="8453" max="8453" width="12.7109375" style="217" customWidth="1"/>
    <col min="8454" max="8454" width="15.7109375" style="217" customWidth="1"/>
    <col min="8455" max="8455" width="12.7109375" style="217" customWidth="1"/>
    <col min="8456" max="8456" width="15.7109375" style="217" customWidth="1"/>
    <col min="8457" max="8457" width="12.7109375" style="217" customWidth="1"/>
    <col min="8458" max="8458" width="15.7109375" style="217" customWidth="1"/>
    <col min="8459" max="8459" width="12.7109375" style="217" customWidth="1"/>
    <col min="8460" max="8460" width="15.7109375" style="217" customWidth="1"/>
    <col min="8461" max="8461" width="12.7109375" style="217" customWidth="1"/>
    <col min="8462" max="8462" width="15.7109375" style="217" customWidth="1"/>
    <col min="8463" max="8463" width="12.7109375" style="217" customWidth="1"/>
    <col min="8464" max="8464" width="15.7109375" style="217" customWidth="1"/>
    <col min="8465" max="8465" width="12.7109375" style="217" customWidth="1"/>
    <col min="8466" max="8466" width="15.7109375" style="217" customWidth="1"/>
    <col min="8467" max="8467" width="12.7109375" style="217" customWidth="1"/>
    <col min="8468" max="8468" width="15.7109375" style="217" customWidth="1"/>
    <col min="8469" max="8469" width="12.7109375" style="217" customWidth="1"/>
    <col min="8470" max="8470" width="15.7109375" style="217" customWidth="1"/>
    <col min="8471" max="8471" width="12.7109375" style="217" customWidth="1"/>
    <col min="8472" max="8472" width="15.7109375" style="217" customWidth="1"/>
    <col min="8473" max="8473" width="12.7109375" style="217" customWidth="1"/>
    <col min="8474" max="8474" width="15.7109375" style="217" customWidth="1"/>
    <col min="8475" max="8475" width="12.7109375" style="217" customWidth="1"/>
    <col min="8476" max="8476" width="15.7109375" style="217" customWidth="1"/>
    <col min="8477" max="8477" width="12.7109375" style="217" customWidth="1"/>
    <col min="8478" max="8478" width="15.7109375" style="217" customWidth="1"/>
    <col min="8479" max="8479" width="12.7109375" style="217" customWidth="1"/>
    <col min="8480" max="8480" width="15.7109375" style="217" customWidth="1"/>
    <col min="8481" max="8481" width="12.7109375" style="217" customWidth="1"/>
    <col min="8482" max="8482" width="15.7109375" style="217" customWidth="1"/>
    <col min="8483" max="8483" width="24.7109375" style="217" customWidth="1"/>
    <col min="8484" max="8484" width="12.7109375" style="217" customWidth="1"/>
    <col min="8485" max="8485" width="15.7109375" style="217" customWidth="1"/>
    <col min="8486" max="8486" width="12.7109375" style="217" customWidth="1"/>
    <col min="8487" max="8487" width="15.7109375" style="217" customWidth="1"/>
    <col min="8488" max="8488" width="12.7109375" style="217" customWidth="1"/>
    <col min="8489" max="8489" width="15.7109375" style="217" customWidth="1"/>
    <col min="8490" max="8490" width="12.7109375" style="217" customWidth="1"/>
    <col min="8491" max="8491" width="15.7109375" style="217" customWidth="1"/>
    <col min="8492" max="8492" width="12.7109375" style="217" customWidth="1"/>
    <col min="8493" max="8493" width="15.7109375" style="217" customWidth="1"/>
    <col min="8494" max="8494" width="12.7109375" style="217" customWidth="1"/>
    <col min="8495" max="8495" width="15.7109375" style="217" customWidth="1"/>
    <col min="8496" max="8496" width="12.7109375" style="217" customWidth="1"/>
    <col min="8497" max="8497" width="15.7109375" style="217" customWidth="1"/>
    <col min="8498" max="8498" width="12.7109375" style="217" customWidth="1"/>
    <col min="8499" max="8499" width="15.7109375" style="217" customWidth="1"/>
    <col min="8500" max="8705" width="58.85546875" style="217"/>
    <col min="8706" max="8706" width="65.7109375" style="217" customWidth="1"/>
    <col min="8707" max="8707" width="12.7109375" style="217" customWidth="1"/>
    <col min="8708" max="8708" width="15.7109375" style="217" customWidth="1"/>
    <col min="8709" max="8709" width="12.7109375" style="217" customWidth="1"/>
    <col min="8710" max="8710" width="15.7109375" style="217" customWidth="1"/>
    <col min="8711" max="8711" width="12.7109375" style="217" customWidth="1"/>
    <col min="8712" max="8712" width="15.7109375" style="217" customWidth="1"/>
    <col min="8713" max="8713" width="12.7109375" style="217" customWidth="1"/>
    <col min="8714" max="8714" width="15.7109375" style="217" customWidth="1"/>
    <col min="8715" max="8715" width="12.7109375" style="217" customWidth="1"/>
    <col min="8716" max="8716" width="15.7109375" style="217" customWidth="1"/>
    <col min="8717" max="8717" width="12.7109375" style="217" customWidth="1"/>
    <col min="8718" max="8718" width="15.7109375" style="217" customWidth="1"/>
    <col min="8719" max="8719" width="12.7109375" style="217" customWidth="1"/>
    <col min="8720" max="8720" width="15.7109375" style="217" customWidth="1"/>
    <col min="8721" max="8721" width="12.7109375" style="217" customWidth="1"/>
    <col min="8722" max="8722" width="15.7109375" style="217" customWidth="1"/>
    <col min="8723" max="8723" width="12.7109375" style="217" customWidth="1"/>
    <col min="8724" max="8724" width="15.7109375" style="217" customWidth="1"/>
    <col min="8725" max="8725" width="12.7109375" style="217" customWidth="1"/>
    <col min="8726" max="8726" width="15.7109375" style="217" customWidth="1"/>
    <col min="8727" max="8727" width="12.7109375" style="217" customWidth="1"/>
    <col min="8728" max="8728" width="15.7109375" style="217" customWidth="1"/>
    <col min="8729" max="8729" width="12.7109375" style="217" customWidth="1"/>
    <col min="8730" max="8730" width="15.7109375" style="217" customWidth="1"/>
    <col min="8731" max="8731" width="12.7109375" style="217" customWidth="1"/>
    <col min="8732" max="8732" width="15.7109375" style="217" customWidth="1"/>
    <col min="8733" max="8733" width="12.7109375" style="217" customWidth="1"/>
    <col min="8734" max="8734" width="15.7109375" style="217" customWidth="1"/>
    <col min="8735" max="8735" width="12.7109375" style="217" customWidth="1"/>
    <col min="8736" max="8736" width="15.7109375" style="217" customWidth="1"/>
    <col min="8737" max="8737" width="12.7109375" style="217" customWidth="1"/>
    <col min="8738" max="8738" width="15.7109375" style="217" customWidth="1"/>
    <col min="8739" max="8739" width="24.7109375" style="217" customWidth="1"/>
    <col min="8740" max="8740" width="12.7109375" style="217" customWidth="1"/>
    <col min="8741" max="8741" width="15.7109375" style="217" customWidth="1"/>
    <col min="8742" max="8742" width="12.7109375" style="217" customWidth="1"/>
    <col min="8743" max="8743" width="15.7109375" style="217" customWidth="1"/>
    <col min="8744" max="8744" width="12.7109375" style="217" customWidth="1"/>
    <col min="8745" max="8745" width="15.7109375" style="217" customWidth="1"/>
    <col min="8746" max="8746" width="12.7109375" style="217" customWidth="1"/>
    <col min="8747" max="8747" width="15.7109375" style="217" customWidth="1"/>
    <col min="8748" max="8748" width="12.7109375" style="217" customWidth="1"/>
    <col min="8749" max="8749" width="15.7109375" style="217" customWidth="1"/>
    <col min="8750" max="8750" width="12.7109375" style="217" customWidth="1"/>
    <col min="8751" max="8751" width="15.7109375" style="217" customWidth="1"/>
    <col min="8752" max="8752" width="12.7109375" style="217" customWidth="1"/>
    <col min="8753" max="8753" width="15.7109375" style="217" customWidth="1"/>
    <col min="8754" max="8754" width="12.7109375" style="217" customWidth="1"/>
    <col min="8755" max="8755" width="15.7109375" style="217" customWidth="1"/>
    <col min="8756" max="8961" width="58.85546875" style="217"/>
    <col min="8962" max="8962" width="65.7109375" style="217" customWidth="1"/>
    <col min="8963" max="8963" width="12.7109375" style="217" customWidth="1"/>
    <col min="8964" max="8964" width="15.7109375" style="217" customWidth="1"/>
    <col min="8965" max="8965" width="12.7109375" style="217" customWidth="1"/>
    <col min="8966" max="8966" width="15.7109375" style="217" customWidth="1"/>
    <col min="8967" max="8967" width="12.7109375" style="217" customWidth="1"/>
    <col min="8968" max="8968" width="15.7109375" style="217" customWidth="1"/>
    <col min="8969" max="8969" width="12.7109375" style="217" customWidth="1"/>
    <col min="8970" max="8970" width="15.7109375" style="217" customWidth="1"/>
    <col min="8971" max="8971" width="12.7109375" style="217" customWidth="1"/>
    <col min="8972" max="8972" width="15.7109375" style="217" customWidth="1"/>
    <col min="8973" max="8973" width="12.7109375" style="217" customWidth="1"/>
    <col min="8974" max="8974" width="15.7109375" style="217" customWidth="1"/>
    <col min="8975" max="8975" width="12.7109375" style="217" customWidth="1"/>
    <col min="8976" max="8976" width="15.7109375" style="217" customWidth="1"/>
    <col min="8977" max="8977" width="12.7109375" style="217" customWidth="1"/>
    <col min="8978" max="8978" width="15.7109375" style="217" customWidth="1"/>
    <col min="8979" max="8979" width="12.7109375" style="217" customWidth="1"/>
    <col min="8980" max="8980" width="15.7109375" style="217" customWidth="1"/>
    <col min="8981" max="8981" width="12.7109375" style="217" customWidth="1"/>
    <col min="8982" max="8982" width="15.7109375" style="217" customWidth="1"/>
    <col min="8983" max="8983" width="12.7109375" style="217" customWidth="1"/>
    <col min="8984" max="8984" width="15.7109375" style="217" customWidth="1"/>
    <col min="8985" max="8985" width="12.7109375" style="217" customWidth="1"/>
    <col min="8986" max="8986" width="15.7109375" style="217" customWidth="1"/>
    <col min="8987" max="8987" width="12.7109375" style="217" customWidth="1"/>
    <col min="8988" max="8988" width="15.7109375" style="217" customWidth="1"/>
    <col min="8989" max="8989" width="12.7109375" style="217" customWidth="1"/>
    <col min="8990" max="8990" width="15.7109375" style="217" customWidth="1"/>
    <col min="8991" max="8991" width="12.7109375" style="217" customWidth="1"/>
    <col min="8992" max="8992" width="15.7109375" style="217" customWidth="1"/>
    <col min="8993" max="8993" width="12.7109375" style="217" customWidth="1"/>
    <col min="8994" max="8994" width="15.7109375" style="217" customWidth="1"/>
    <col min="8995" max="8995" width="24.7109375" style="217" customWidth="1"/>
    <col min="8996" max="8996" width="12.7109375" style="217" customWidth="1"/>
    <col min="8997" max="8997" width="15.7109375" style="217" customWidth="1"/>
    <col min="8998" max="8998" width="12.7109375" style="217" customWidth="1"/>
    <col min="8999" max="8999" width="15.7109375" style="217" customWidth="1"/>
    <col min="9000" max="9000" width="12.7109375" style="217" customWidth="1"/>
    <col min="9001" max="9001" width="15.7109375" style="217" customWidth="1"/>
    <col min="9002" max="9002" width="12.7109375" style="217" customWidth="1"/>
    <col min="9003" max="9003" width="15.7109375" style="217" customWidth="1"/>
    <col min="9004" max="9004" width="12.7109375" style="217" customWidth="1"/>
    <col min="9005" max="9005" width="15.7109375" style="217" customWidth="1"/>
    <col min="9006" max="9006" width="12.7109375" style="217" customWidth="1"/>
    <col min="9007" max="9007" width="15.7109375" style="217" customWidth="1"/>
    <col min="9008" max="9008" width="12.7109375" style="217" customWidth="1"/>
    <col min="9009" max="9009" width="15.7109375" style="217" customWidth="1"/>
    <col min="9010" max="9010" width="12.7109375" style="217" customWidth="1"/>
    <col min="9011" max="9011" width="15.7109375" style="217" customWidth="1"/>
    <col min="9012" max="9217" width="58.85546875" style="217"/>
    <col min="9218" max="9218" width="65.7109375" style="217" customWidth="1"/>
    <col min="9219" max="9219" width="12.7109375" style="217" customWidth="1"/>
    <col min="9220" max="9220" width="15.7109375" style="217" customWidth="1"/>
    <col min="9221" max="9221" width="12.7109375" style="217" customWidth="1"/>
    <col min="9222" max="9222" width="15.7109375" style="217" customWidth="1"/>
    <col min="9223" max="9223" width="12.7109375" style="217" customWidth="1"/>
    <col min="9224" max="9224" width="15.7109375" style="217" customWidth="1"/>
    <col min="9225" max="9225" width="12.7109375" style="217" customWidth="1"/>
    <col min="9226" max="9226" width="15.7109375" style="217" customWidth="1"/>
    <col min="9227" max="9227" width="12.7109375" style="217" customWidth="1"/>
    <col min="9228" max="9228" width="15.7109375" style="217" customWidth="1"/>
    <col min="9229" max="9229" width="12.7109375" style="217" customWidth="1"/>
    <col min="9230" max="9230" width="15.7109375" style="217" customWidth="1"/>
    <col min="9231" max="9231" width="12.7109375" style="217" customWidth="1"/>
    <col min="9232" max="9232" width="15.7109375" style="217" customWidth="1"/>
    <col min="9233" max="9233" width="12.7109375" style="217" customWidth="1"/>
    <col min="9234" max="9234" width="15.7109375" style="217" customWidth="1"/>
    <col min="9235" max="9235" width="12.7109375" style="217" customWidth="1"/>
    <col min="9236" max="9236" width="15.7109375" style="217" customWidth="1"/>
    <col min="9237" max="9237" width="12.7109375" style="217" customWidth="1"/>
    <col min="9238" max="9238" width="15.7109375" style="217" customWidth="1"/>
    <col min="9239" max="9239" width="12.7109375" style="217" customWidth="1"/>
    <col min="9240" max="9240" width="15.7109375" style="217" customWidth="1"/>
    <col min="9241" max="9241" width="12.7109375" style="217" customWidth="1"/>
    <col min="9242" max="9242" width="15.7109375" style="217" customWidth="1"/>
    <col min="9243" max="9243" width="12.7109375" style="217" customWidth="1"/>
    <col min="9244" max="9244" width="15.7109375" style="217" customWidth="1"/>
    <col min="9245" max="9245" width="12.7109375" style="217" customWidth="1"/>
    <col min="9246" max="9246" width="15.7109375" style="217" customWidth="1"/>
    <col min="9247" max="9247" width="12.7109375" style="217" customWidth="1"/>
    <col min="9248" max="9248" width="15.7109375" style="217" customWidth="1"/>
    <col min="9249" max="9249" width="12.7109375" style="217" customWidth="1"/>
    <col min="9250" max="9250" width="15.7109375" style="217" customWidth="1"/>
    <col min="9251" max="9251" width="24.7109375" style="217" customWidth="1"/>
    <col min="9252" max="9252" width="12.7109375" style="217" customWidth="1"/>
    <col min="9253" max="9253" width="15.7109375" style="217" customWidth="1"/>
    <col min="9254" max="9254" width="12.7109375" style="217" customWidth="1"/>
    <col min="9255" max="9255" width="15.7109375" style="217" customWidth="1"/>
    <col min="9256" max="9256" width="12.7109375" style="217" customWidth="1"/>
    <col min="9257" max="9257" width="15.7109375" style="217" customWidth="1"/>
    <col min="9258" max="9258" width="12.7109375" style="217" customWidth="1"/>
    <col min="9259" max="9259" width="15.7109375" style="217" customWidth="1"/>
    <col min="9260" max="9260" width="12.7109375" style="217" customWidth="1"/>
    <col min="9261" max="9261" width="15.7109375" style="217" customWidth="1"/>
    <col min="9262" max="9262" width="12.7109375" style="217" customWidth="1"/>
    <col min="9263" max="9263" width="15.7109375" style="217" customWidth="1"/>
    <col min="9264" max="9264" width="12.7109375" style="217" customWidth="1"/>
    <col min="9265" max="9265" width="15.7109375" style="217" customWidth="1"/>
    <col min="9266" max="9266" width="12.7109375" style="217" customWidth="1"/>
    <col min="9267" max="9267" width="15.7109375" style="217" customWidth="1"/>
    <col min="9268" max="9473" width="58.85546875" style="217"/>
    <col min="9474" max="9474" width="65.7109375" style="217" customWidth="1"/>
    <col min="9475" max="9475" width="12.7109375" style="217" customWidth="1"/>
    <col min="9476" max="9476" width="15.7109375" style="217" customWidth="1"/>
    <col min="9477" max="9477" width="12.7109375" style="217" customWidth="1"/>
    <col min="9478" max="9478" width="15.7109375" style="217" customWidth="1"/>
    <col min="9479" max="9479" width="12.7109375" style="217" customWidth="1"/>
    <col min="9480" max="9480" width="15.7109375" style="217" customWidth="1"/>
    <col min="9481" max="9481" width="12.7109375" style="217" customWidth="1"/>
    <col min="9482" max="9482" width="15.7109375" style="217" customWidth="1"/>
    <col min="9483" max="9483" width="12.7109375" style="217" customWidth="1"/>
    <col min="9484" max="9484" width="15.7109375" style="217" customWidth="1"/>
    <col min="9485" max="9485" width="12.7109375" style="217" customWidth="1"/>
    <col min="9486" max="9486" width="15.7109375" style="217" customWidth="1"/>
    <col min="9487" max="9487" width="12.7109375" style="217" customWidth="1"/>
    <col min="9488" max="9488" width="15.7109375" style="217" customWidth="1"/>
    <col min="9489" max="9489" width="12.7109375" style="217" customWidth="1"/>
    <col min="9490" max="9490" width="15.7109375" style="217" customWidth="1"/>
    <col min="9491" max="9491" width="12.7109375" style="217" customWidth="1"/>
    <col min="9492" max="9492" width="15.7109375" style="217" customWidth="1"/>
    <col min="9493" max="9493" width="12.7109375" style="217" customWidth="1"/>
    <col min="9494" max="9494" width="15.7109375" style="217" customWidth="1"/>
    <col min="9495" max="9495" width="12.7109375" style="217" customWidth="1"/>
    <col min="9496" max="9496" width="15.7109375" style="217" customWidth="1"/>
    <col min="9497" max="9497" width="12.7109375" style="217" customWidth="1"/>
    <col min="9498" max="9498" width="15.7109375" style="217" customWidth="1"/>
    <col min="9499" max="9499" width="12.7109375" style="217" customWidth="1"/>
    <col min="9500" max="9500" width="15.7109375" style="217" customWidth="1"/>
    <col min="9501" max="9501" width="12.7109375" style="217" customWidth="1"/>
    <col min="9502" max="9502" width="15.7109375" style="217" customWidth="1"/>
    <col min="9503" max="9503" width="12.7109375" style="217" customWidth="1"/>
    <col min="9504" max="9504" width="15.7109375" style="217" customWidth="1"/>
    <col min="9505" max="9505" width="12.7109375" style="217" customWidth="1"/>
    <col min="9506" max="9506" width="15.7109375" style="217" customWidth="1"/>
    <col min="9507" max="9507" width="24.7109375" style="217" customWidth="1"/>
    <col min="9508" max="9508" width="12.7109375" style="217" customWidth="1"/>
    <col min="9509" max="9509" width="15.7109375" style="217" customWidth="1"/>
    <col min="9510" max="9510" width="12.7109375" style="217" customWidth="1"/>
    <col min="9511" max="9511" width="15.7109375" style="217" customWidth="1"/>
    <col min="9512" max="9512" width="12.7109375" style="217" customWidth="1"/>
    <col min="9513" max="9513" width="15.7109375" style="217" customWidth="1"/>
    <col min="9514" max="9514" width="12.7109375" style="217" customWidth="1"/>
    <col min="9515" max="9515" width="15.7109375" style="217" customWidth="1"/>
    <col min="9516" max="9516" width="12.7109375" style="217" customWidth="1"/>
    <col min="9517" max="9517" width="15.7109375" style="217" customWidth="1"/>
    <col min="9518" max="9518" width="12.7109375" style="217" customWidth="1"/>
    <col min="9519" max="9519" width="15.7109375" style="217" customWidth="1"/>
    <col min="9520" max="9520" width="12.7109375" style="217" customWidth="1"/>
    <col min="9521" max="9521" width="15.7109375" style="217" customWidth="1"/>
    <col min="9522" max="9522" width="12.7109375" style="217" customWidth="1"/>
    <col min="9523" max="9523" width="15.7109375" style="217" customWidth="1"/>
    <col min="9524" max="9729" width="58.85546875" style="217"/>
    <col min="9730" max="9730" width="65.7109375" style="217" customWidth="1"/>
    <col min="9731" max="9731" width="12.7109375" style="217" customWidth="1"/>
    <col min="9732" max="9732" width="15.7109375" style="217" customWidth="1"/>
    <col min="9733" max="9733" width="12.7109375" style="217" customWidth="1"/>
    <col min="9734" max="9734" width="15.7109375" style="217" customWidth="1"/>
    <col min="9735" max="9735" width="12.7109375" style="217" customWidth="1"/>
    <col min="9736" max="9736" width="15.7109375" style="217" customWidth="1"/>
    <col min="9737" max="9737" width="12.7109375" style="217" customWidth="1"/>
    <col min="9738" max="9738" width="15.7109375" style="217" customWidth="1"/>
    <col min="9739" max="9739" width="12.7109375" style="217" customWidth="1"/>
    <col min="9740" max="9740" width="15.7109375" style="217" customWidth="1"/>
    <col min="9741" max="9741" width="12.7109375" style="217" customWidth="1"/>
    <col min="9742" max="9742" width="15.7109375" style="217" customWidth="1"/>
    <col min="9743" max="9743" width="12.7109375" style="217" customWidth="1"/>
    <col min="9744" max="9744" width="15.7109375" style="217" customWidth="1"/>
    <col min="9745" max="9745" width="12.7109375" style="217" customWidth="1"/>
    <col min="9746" max="9746" width="15.7109375" style="217" customWidth="1"/>
    <col min="9747" max="9747" width="12.7109375" style="217" customWidth="1"/>
    <col min="9748" max="9748" width="15.7109375" style="217" customWidth="1"/>
    <col min="9749" max="9749" width="12.7109375" style="217" customWidth="1"/>
    <col min="9750" max="9750" width="15.7109375" style="217" customWidth="1"/>
    <col min="9751" max="9751" width="12.7109375" style="217" customWidth="1"/>
    <col min="9752" max="9752" width="15.7109375" style="217" customWidth="1"/>
    <col min="9753" max="9753" width="12.7109375" style="217" customWidth="1"/>
    <col min="9754" max="9754" width="15.7109375" style="217" customWidth="1"/>
    <col min="9755" max="9755" width="12.7109375" style="217" customWidth="1"/>
    <col min="9756" max="9756" width="15.7109375" style="217" customWidth="1"/>
    <col min="9757" max="9757" width="12.7109375" style="217" customWidth="1"/>
    <col min="9758" max="9758" width="15.7109375" style="217" customWidth="1"/>
    <col min="9759" max="9759" width="12.7109375" style="217" customWidth="1"/>
    <col min="9760" max="9760" width="15.7109375" style="217" customWidth="1"/>
    <col min="9761" max="9761" width="12.7109375" style="217" customWidth="1"/>
    <col min="9762" max="9762" width="15.7109375" style="217" customWidth="1"/>
    <col min="9763" max="9763" width="24.7109375" style="217" customWidth="1"/>
    <col min="9764" max="9764" width="12.7109375" style="217" customWidth="1"/>
    <col min="9765" max="9765" width="15.7109375" style="217" customWidth="1"/>
    <col min="9766" max="9766" width="12.7109375" style="217" customWidth="1"/>
    <col min="9767" max="9767" width="15.7109375" style="217" customWidth="1"/>
    <col min="9768" max="9768" width="12.7109375" style="217" customWidth="1"/>
    <col min="9769" max="9769" width="15.7109375" style="217" customWidth="1"/>
    <col min="9770" max="9770" width="12.7109375" style="217" customWidth="1"/>
    <col min="9771" max="9771" width="15.7109375" style="217" customWidth="1"/>
    <col min="9772" max="9772" width="12.7109375" style="217" customWidth="1"/>
    <col min="9773" max="9773" width="15.7109375" style="217" customWidth="1"/>
    <col min="9774" max="9774" width="12.7109375" style="217" customWidth="1"/>
    <col min="9775" max="9775" width="15.7109375" style="217" customWidth="1"/>
    <col min="9776" max="9776" width="12.7109375" style="217" customWidth="1"/>
    <col min="9777" max="9777" width="15.7109375" style="217" customWidth="1"/>
    <col min="9778" max="9778" width="12.7109375" style="217" customWidth="1"/>
    <col min="9779" max="9779" width="15.7109375" style="217" customWidth="1"/>
    <col min="9780" max="9985" width="58.85546875" style="217"/>
    <col min="9986" max="9986" width="65.7109375" style="217" customWidth="1"/>
    <col min="9987" max="9987" width="12.7109375" style="217" customWidth="1"/>
    <col min="9988" max="9988" width="15.7109375" style="217" customWidth="1"/>
    <col min="9989" max="9989" width="12.7109375" style="217" customWidth="1"/>
    <col min="9990" max="9990" width="15.7109375" style="217" customWidth="1"/>
    <col min="9991" max="9991" width="12.7109375" style="217" customWidth="1"/>
    <col min="9992" max="9992" width="15.7109375" style="217" customWidth="1"/>
    <col min="9993" max="9993" width="12.7109375" style="217" customWidth="1"/>
    <col min="9994" max="9994" width="15.7109375" style="217" customWidth="1"/>
    <col min="9995" max="9995" width="12.7109375" style="217" customWidth="1"/>
    <col min="9996" max="9996" width="15.7109375" style="217" customWidth="1"/>
    <col min="9997" max="9997" width="12.7109375" style="217" customWidth="1"/>
    <col min="9998" max="9998" width="15.7109375" style="217" customWidth="1"/>
    <col min="9999" max="9999" width="12.7109375" style="217" customWidth="1"/>
    <col min="10000" max="10000" width="15.7109375" style="217" customWidth="1"/>
    <col min="10001" max="10001" width="12.7109375" style="217" customWidth="1"/>
    <col min="10002" max="10002" width="15.7109375" style="217" customWidth="1"/>
    <col min="10003" max="10003" width="12.7109375" style="217" customWidth="1"/>
    <col min="10004" max="10004" width="15.7109375" style="217" customWidth="1"/>
    <col min="10005" max="10005" width="12.7109375" style="217" customWidth="1"/>
    <col min="10006" max="10006" width="15.7109375" style="217" customWidth="1"/>
    <col min="10007" max="10007" width="12.7109375" style="217" customWidth="1"/>
    <col min="10008" max="10008" width="15.7109375" style="217" customWidth="1"/>
    <col min="10009" max="10009" width="12.7109375" style="217" customWidth="1"/>
    <col min="10010" max="10010" width="15.7109375" style="217" customWidth="1"/>
    <col min="10011" max="10011" width="12.7109375" style="217" customWidth="1"/>
    <col min="10012" max="10012" width="15.7109375" style="217" customWidth="1"/>
    <col min="10013" max="10013" width="12.7109375" style="217" customWidth="1"/>
    <col min="10014" max="10014" width="15.7109375" style="217" customWidth="1"/>
    <col min="10015" max="10015" width="12.7109375" style="217" customWidth="1"/>
    <col min="10016" max="10016" width="15.7109375" style="217" customWidth="1"/>
    <col min="10017" max="10017" width="12.7109375" style="217" customWidth="1"/>
    <col min="10018" max="10018" width="15.7109375" style="217" customWidth="1"/>
    <col min="10019" max="10019" width="24.7109375" style="217" customWidth="1"/>
    <col min="10020" max="10020" width="12.7109375" style="217" customWidth="1"/>
    <col min="10021" max="10021" width="15.7109375" style="217" customWidth="1"/>
    <col min="10022" max="10022" width="12.7109375" style="217" customWidth="1"/>
    <col min="10023" max="10023" width="15.7109375" style="217" customWidth="1"/>
    <col min="10024" max="10024" width="12.7109375" style="217" customWidth="1"/>
    <col min="10025" max="10025" width="15.7109375" style="217" customWidth="1"/>
    <col min="10026" max="10026" width="12.7109375" style="217" customWidth="1"/>
    <col min="10027" max="10027" width="15.7109375" style="217" customWidth="1"/>
    <col min="10028" max="10028" width="12.7109375" style="217" customWidth="1"/>
    <col min="10029" max="10029" width="15.7109375" style="217" customWidth="1"/>
    <col min="10030" max="10030" width="12.7109375" style="217" customWidth="1"/>
    <col min="10031" max="10031" width="15.7109375" style="217" customWidth="1"/>
    <col min="10032" max="10032" width="12.7109375" style="217" customWidth="1"/>
    <col min="10033" max="10033" width="15.7109375" style="217" customWidth="1"/>
    <col min="10034" max="10034" width="12.7109375" style="217" customWidth="1"/>
    <col min="10035" max="10035" width="15.7109375" style="217" customWidth="1"/>
    <col min="10036" max="10241" width="58.85546875" style="217"/>
    <col min="10242" max="10242" width="65.7109375" style="217" customWidth="1"/>
    <col min="10243" max="10243" width="12.7109375" style="217" customWidth="1"/>
    <col min="10244" max="10244" width="15.7109375" style="217" customWidth="1"/>
    <col min="10245" max="10245" width="12.7109375" style="217" customWidth="1"/>
    <col min="10246" max="10246" width="15.7109375" style="217" customWidth="1"/>
    <col min="10247" max="10247" width="12.7109375" style="217" customWidth="1"/>
    <col min="10248" max="10248" width="15.7109375" style="217" customWidth="1"/>
    <col min="10249" max="10249" width="12.7109375" style="217" customWidth="1"/>
    <col min="10250" max="10250" width="15.7109375" style="217" customWidth="1"/>
    <col min="10251" max="10251" width="12.7109375" style="217" customWidth="1"/>
    <col min="10252" max="10252" width="15.7109375" style="217" customWidth="1"/>
    <col min="10253" max="10253" width="12.7109375" style="217" customWidth="1"/>
    <col min="10254" max="10254" width="15.7109375" style="217" customWidth="1"/>
    <col min="10255" max="10255" width="12.7109375" style="217" customWidth="1"/>
    <col min="10256" max="10256" width="15.7109375" style="217" customWidth="1"/>
    <col min="10257" max="10257" width="12.7109375" style="217" customWidth="1"/>
    <col min="10258" max="10258" width="15.7109375" style="217" customWidth="1"/>
    <col min="10259" max="10259" width="12.7109375" style="217" customWidth="1"/>
    <col min="10260" max="10260" width="15.7109375" style="217" customWidth="1"/>
    <col min="10261" max="10261" width="12.7109375" style="217" customWidth="1"/>
    <col min="10262" max="10262" width="15.7109375" style="217" customWidth="1"/>
    <col min="10263" max="10263" width="12.7109375" style="217" customWidth="1"/>
    <col min="10264" max="10264" width="15.7109375" style="217" customWidth="1"/>
    <col min="10265" max="10265" width="12.7109375" style="217" customWidth="1"/>
    <col min="10266" max="10266" width="15.7109375" style="217" customWidth="1"/>
    <col min="10267" max="10267" width="12.7109375" style="217" customWidth="1"/>
    <col min="10268" max="10268" width="15.7109375" style="217" customWidth="1"/>
    <col min="10269" max="10269" width="12.7109375" style="217" customWidth="1"/>
    <col min="10270" max="10270" width="15.7109375" style="217" customWidth="1"/>
    <col min="10271" max="10271" width="12.7109375" style="217" customWidth="1"/>
    <col min="10272" max="10272" width="15.7109375" style="217" customWidth="1"/>
    <col min="10273" max="10273" width="12.7109375" style="217" customWidth="1"/>
    <col min="10274" max="10274" width="15.7109375" style="217" customWidth="1"/>
    <col min="10275" max="10275" width="24.7109375" style="217" customWidth="1"/>
    <col min="10276" max="10276" width="12.7109375" style="217" customWidth="1"/>
    <col min="10277" max="10277" width="15.7109375" style="217" customWidth="1"/>
    <col min="10278" max="10278" width="12.7109375" style="217" customWidth="1"/>
    <col min="10279" max="10279" width="15.7109375" style="217" customWidth="1"/>
    <col min="10280" max="10280" width="12.7109375" style="217" customWidth="1"/>
    <col min="10281" max="10281" width="15.7109375" style="217" customWidth="1"/>
    <col min="10282" max="10282" width="12.7109375" style="217" customWidth="1"/>
    <col min="10283" max="10283" width="15.7109375" style="217" customWidth="1"/>
    <col min="10284" max="10284" width="12.7109375" style="217" customWidth="1"/>
    <col min="10285" max="10285" width="15.7109375" style="217" customWidth="1"/>
    <col min="10286" max="10286" width="12.7109375" style="217" customWidth="1"/>
    <col min="10287" max="10287" width="15.7109375" style="217" customWidth="1"/>
    <col min="10288" max="10288" width="12.7109375" style="217" customWidth="1"/>
    <col min="10289" max="10289" width="15.7109375" style="217" customWidth="1"/>
    <col min="10290" max="10290" width="12.7109375" style="217" customWidth="1"/>
    <col min="10291" max="10291" width="15.7109375" style="217" customWidth="1"/>
    <col min="10292" max="10497" width="58.85546875" style="217"/>
    <col min="10498" max="10498" width="65.7109375" style="217" customWidth="1"/>
    <col min="10499" max="10499" width="12.7109375" style="217" customWidth="1"/>
    <col min="10500" max="10500" width="15.7109375" style="217" customWidth="1"/>
    <col min="10501" max="10501" width="12.7109375" style="217" customWidth="1"/>
    <col min="10502" max="10502" width="15.7109375" style="217" customWidth="1"/>
    <col min="10503" max="10503" width="12.7109375" style="217" customWidth="1"/>
    <col min="10504" max="10504" width="15.7109375" style="217" customWidth="1"/>
    <col min="10505" max="10505" width="12.7109375" style="217" customWidth="1"/>
    <col min="10506" max="10506" width="15.7109375" style="217" customWidth="1"/>
    <col min="10507" max="10507" width="12.7109375" style="217" customWidth="1"/>
    <col min="10508" max="10508" width="15.7109375" style="217" customWidth="1"/>
    <col min="10509" max="10509" width="12.7109375" style="217" customWidth="1"/>
    <col min="10510" max="10510" width="15.7109375" style="217" customWidth="1"/>
    <col min="10511" max="10511" width="12.7109375" style="217" customWidth="1"/>
    <col min="10512" max="10512" width="15.7109375" style="217" customWidth="1"/>
    <col min="10513" max="10513" width="12.7109375" style="217" customWidth="1"/>
    <col min="10514" max="10514" width="15.7109375" style="217" customWidth="1"/>
    <col min="10515" max="10515" width="12.7109375" style="217" customWidth="1"/>
    <col min="10516" max="10516" width="15.7109375" style="217" customWidth="1"/>
    <col min="10517" max="10517" width="12.7109375" style="217" customWidth="1"/>
    <col min="10518" max="10518" width="15.7109375" style="217" customWidth="1"/>
    <col min="10519" max="10519" width="12.7109375" style="217" customWidth="1"/>
    <col min="10520" max="10520" width="15.7109375" style="217" customWidth="1"/>
    <col min="10521" max="10521" width="12.7109375" style="217" customWidth="1"/>
    <col min="10522" max="10522" width="15.7109375" style="217" customWidth="1"/>
    <col min="10523" max="10523" width="12.7109375" style="217" customWidth="1"/>
    <col min="10524" max="10524" width="15.7109375" style="217" customWidth="1"/>
    <col min="10525" max="10525" width="12.7109375" style="217" customWidth="1"/>
    <col min="10526" max="10526" width="15.7109375" style="217" customWidth="1"/>
    <col min="10527" max="10527" width="12.7109375" style="217" customWidth="1"/>
    <col min="10528" max="10528" width="15.7109375" style="217" customWidth="1"/>
    <col min="10529" max="10529" width="12.7109375" style="217" customWidth="1"/>
    <col min="10530" max="10530" width="15.7109375" style="217" customWidth="1"/>
    <col min="10531" max="10531" width="24.7109375" style="217" customWidth="1"/>
    <col min="10532" max="10532" width="12.7109375" style="217" customWidth="1"/>
    <col min="10533" max="10533" width="15.7109375" style="217" customWidth="1"/>
    <col min="10534" max="10534" width="12.7109375" style="217" customWidth="1"/>
    <col min="10535" max="10535" width="15.7109375" style="217" customWidth="1"/>
    <col min="10536" max="10536" width="12.7109375" style="217" customWidth="1"/>
    <col min="10537" max="10537" width="15.7109375" style="217" customWidth="1"/>
    <col min="10538" max="10538" width="12.7109375" style="217" customWidth="1"/>
    <col min="10539" max="10539" width="15.7109375" style="217" customWidth="1"/>
    <col min="10540" max="10540" width="12.7109375" style="217" customWidth="1"/>
    <col min="10541" max="10541" width="15.7109375" style="217" customWidth="1"/>
    <col min="10542" max="10542" width="12.7109375" style="217" customWidth="1"/>
    <col min="10543" max="10543" width="15.7109375" style="217" customWidth="1"/>
    <col min="10544" max="10544" width="12.7109375" style="217" customWidth="1"/>
    <col min="10545" max="10545" width="15.7109375" style="217" customWidth="1"/>
    <col min="10546" max="10546" width="12.7109375" style="217" customWidth="1"/>
    <col min="10547" max="10547" width="15.7109375" style="217" customWidth="1"/>
    <col min="10548" max="10753" width="58.85546875" style="217"/>
    <col min="10754" max="10754" width="65.7109375" style="217" customWidth="1"/>
    <col min="10755" max="10755" width="12.7109375" style="217" customWidth="1"/>
    <col min="10756" max="10756" width="15.7109375" style="217" customWidth="1"/>
    <col min="10757" max="10757" width="12.7109375" style="217" customWidth="1"/>
    <col min="10758" max="10758" width="15.7109375" style="217" customWidth="1"/>
    <col min="10759" max="10759" width="12.7109375" style="217" customWidth="1"/>
    <col min="10760" max="10760" width="15.7109375" style="217" customWidth="1"/>
    <col min="10761" max="10761" width="12.7109375" style="217" customWidth="1"/>
    <col min="10762" max="10762" width="15.7109375" style="217" customWidth="1"/>
    <col min="10763" max="10763" width="12.7109375" style="217" customWidth="1"/>
    <col min="10764" max="10764" width="15.7109375" style="217" customWidth="1"/>
    <col min="10765" max="10765" width="12.7109375" style="217" customWidth="1"/>
    <col min="10766" max="10766" width="15.7109375" style="217" customWidth="1"/>
    <col min="10767" max="10767" width="12.7109375" style="217" customWidth="1"/>
    <col min="10768" max="10768" width="15.7109375" style="217" customWidth="1"/>
    <col min="10769" max="10769" width="12.7109375" style="217" customWidth="1"/>
    <col min="10770" max="10770" width="15.7109375" style="217" customWidth="1"/>
    <col min="10771" max="10771" width="12.7109375" style="217" customWidth="1"/>
    <col min="10772" max="10772" width="15.7109375" style="217" customWidth="1"/>
    <col min="10773" max="10773" width="12.7109375" style="217" customWidth="1"/>
    <col min="10774" max="10774" width="15.7109375" style="217" customWidth="1"/>
    <col min="10775" max="10775" width="12.7109375" style="217" customWidth="1"/>
    <col min="10776" max="10776" width="15.7109375" style="217" customWidth="1"/>
    <col min="10777" max="10777" width="12.7109375" style="217" customWidth="1"/>
    <col min="10778" max="10778" width="15.7109375" style="217" customWidth="1"/>
    <col min="10779" max="10779" width="12.7109375" style="217" customWidth="1"/>
    <col min="10780" max="10780" width="15.7109375" style="217" customWidth="1"/>
    <col min="10781" max="10781" width="12.7109375" style="217" customWidth="1"/>
    <col min="10782" max="10782" width="15.7109375" style="217" customWidth="1"/>
    <col min="10783" max="10783" width="12.7109375" style="217" customWidth="1"/>
    <col min="10784" max="10784" width="15.7109375" style="217" customWidth="1"/>
    <col min="10785" max="10785" width="12.7109375" style="217" customWidth="1"/>
    <col min="10786" max="10786" width="15.7109375" style="217" customWidth="1"/>
    <col min="10787" max="10787" width="24.7109375" style="217" customWidth="1"/>
    <col min="10788" max="10788" width="12.7109375" style="217" customWidth="1"/>
    <col min="10789" max="10789" width="15.7109375" style="217" customWidth="1"/>
    <col min="10790" max="10790" width="12.7109375" style="217" customWidth="1"/>
    <col min="10791" max="10791" width="15.7109375" style="217" customWidth="1"/>
    <col min="10792" max="10792" width="12.7109375" style="217" customWidth="1"/>
    <col min="10793" max="10793" width="15.7109375" style="217" customWidth="1"/>
    <col min="10794" max="10794" width="12.7109375" style="217" customWidth="1"/>
    <col min="10795" max="10795" width="15.7109375" style="217" customWidth="1"/>
    <col min="10796" max="10796" width="12.7109375" style="217" customWidth="1"/>
    <col min="10797" max="10797" width="15.7109375" style="217" customWidth="1"/>
    <col min="10798" max="10798" width="12.7109375" style="217" customWidth="1"/>
    <col min="10799" max="10799" width="15.7109375" style="217" customWidth="1"/>
    <col min="10800" max="10800" width="12.7109375" style="217" customWidth="1"/>
    <col min="10801" max="10801" width="15.7109375" style="217" customWidth="1"/>
    <col min="10802" max="10802" width="12.7109375" style="217" customWidth="1"/>
    <col min="10803" max="10803" width="15.7109375" style="217" customWidth="1"/>
    <col min="10804" max="11009" width="58.85546875" style="217"/>
    <col min="11010" max="11010" width="65.7109375" style="217" customWidth="1"/>
    <col min="11011" max="11011" width="12.7109375" style="217" customWidth="1"/>
    <col min="11012" max="11012" width="15.7109375" style="217" customWidth="1"/>
    <col min="11013" max="11013" width="12.7109375" style="217" customWidth="1"/>
    <col min="11014" max="11014" width="15.7109375" style="217" customWidth="1"/>
    <col min="11015" max="11015" width="12.7109375" style="217" customWidth="1"/>
    <col min="11016" max="11016" width="15.7109375" style="217" customWidth="1"/>
    <col min="11017" max="11017" width="12.7109375" style="217" customWidth="1"/>
    <col min="11018" max="11018" width="15.7109375" style="217" customWidth="1"/>
    <col min="11019" max="11019" width="12.7109375" style="217" customWidth="1"/>
    <col min="11020" max="11020" width="15.7109375" style="217" customWidth="1"/>
    <col min="11021" max="11021" width="12.7109375" style="217" customWidth="1"/>
    <col min="11022" max="11022" width="15.7109375" style="217" customWidth="1"/>
    <col min="11023" max="11023" width="12.7109375" style="217" customWidth="1"/>
    <col min="11024" max="11024" width="15.7109375" style="217" customWidth="1"/>
    <col min="11025" max="11025" width="12.7109375" style="217" customWidth="1"/>
    <col min="11026" max="11026" width="15.7109375" style="217" customWidth="1"/>
    <col min="11027" max="11027" width="12.7109375" style="217" customWidth="1"/>
    <col min="11028" max="11028" width="15.7109375" style="217" customWidth="1"/>
    <col min="11029" max="11029" width="12.7109375" style="217" customWidth="1"/>
    <col min="11030" max="11030" width="15.7109375" style="217" customWidth="1"/>
    <col min="11031" max="11031" width="12.7109375" style="217" customWidth="1"/>
    <col min="11032" max="11032" width="15.7109375" style="217" customWidth="1"/>
    <col min="11033" max="11033" width="12.7109375" style="217" customWidth="1"/>
    <col min="11034" max="11034" width="15.7109375" style="217" customWidth="1"/>
    <col min="11035" max="11035" width="12.7109375" style="217" customWidth="1"/>
    <col min="11036" max="11036" width="15.7109375" style="217" customWidth="1"/>
    <col min="11037" max="11037" width="12.7109375" style="217" customWidth="1"/>
    <col min="11038" max="11038" width="15.7109375" style="217" customWidth="1"/>
    <col min="11039" max="11039" width="12.7109375" style="217" customWidth="1"/>
    <col min="11040" max="11040" width="15.7109375" style="217" customWidth="1"/>
    <col min="11041" max="11041" width="12.7109375" style="217" customWidth="1"/>
    <col min="11042" max="11042" width="15.7109375" style="217" customWidth="1"/>
    <col min="11043" max="11043" width="24.7109375" style="217" customWidth="1"/>
    <col min="11044" max="11044" width="12.7109375" style="217" customWidth="1"/>
    <col min="11045" max="11045" width="15.7109375" style="217" customWidth="1"/>
    <col min="11046" max="11046" width="12.7109375" style="217" customWidth="1"/>
    <col min="11047" max="11047" width="15.7109375" style="217" customWidth="1"/>
    <col min="11048" max="11048" width="12.7109375" style="217" customWidth="1"/>
    <col min="11049" max="11049" width="15.7109375" style="217" customWidth="1"/>
    <col min="11050" max="11050" width="12.7109375" style="217" customWidth="1"/>
    <col min="11051" max="11051" width="15.7109375" style="217" customWidth="1"/>
    <col min="11052" max="11052" width="12.7109375" style="217" customWidth="1"/>
    <col min="11053" max="11053" width="15.7109375" style="217" customWidth="1"/>
    <col min="11054" max="11054" width="12.7109375" style="217" customWidth="1"/>
    <col min="11055" max="11055" width="15.7109375" style="217" customWidth="1"/>
    <col min="11056" max="11056" width="12.7109375" style="217" customWidth="1"/>
    <col min="11057" max="11057" width="15.7109375" style="217" customWidth="1"/>
    <col min="11058" max="11058" width="12.7109375" style="217" customWidth="1"/>
    <col min="11059" max="11059" width="15.7109375" style="217" customWidth="1"/>
    <col min="11060" max="11265" width="58.85546875" style="217"/>
    <col min="11266" max="11266" width="65.7109375" style="217" customWidth="1"/>
    <col min="11267" max="11267" width="12.7109375" style="217" customWidth="1"/>
    <col min="11268" max="11268" width="15.7109375" style="217" customWidth="1"/>
    <col min="11269" max="11269" width="12.7109375" style="217" customWidth="1"/>
    <col min="11270" max="11270" width="15.7109375" style="217" customWidth="1"/>
    <col min="11271" max="11271" width="12.7109375" style="217" customWidth="1"/>
    <col min="11272" max="11272" width="15.7109375" style="217" customWidth="1"/>
    <col min="11273" max="11273" width="12.7109375" style="217" customWidth="1"/>
    <col min="11274" max="11274" width="15.7109375" style="217" customWidth="1"/>
    <col min="11275" max="11275" width="12.7109375" style="217" customWidth="1"/>
    <col min="11276" max="11276" width="15.7109375" style="217" customWidth="1"/>
    <col min="11277" max="11277" width="12.7109375" style="217" customWidth="1"/>
    <col min="11278" max="11278" width="15.7109375" style="217" customWidth="1"/>
    <col min="11279" max="11279" width="12.7109375" style="217" customWidth="1"/>
    <col min="11280" max="11280" width="15.7109375" style="217" customWidth="1"/>
    <col min="11281" max="11281" width="12.7109375" style="217" customWidth="1"/>
    <col min="11282" max="11282" width="15.7109375" style="217" customWidth="1"/>
    <col min="11283" max="11283" width="12.7109375" style="217" customWidth="1"/>
    <col min="11284" max="11284" width="15.7109375" style="217" customWidth="1"/>
    <col min="11285" max="11285" width="12.7109375" style="217" customWidth="1"/>
    <col min="11286" max="11286" width="15.7109375" style="217" customWidth="1"/>
    <col min="11287" max="11287" width="12.7109375" style="217" customWidth="1"/>
    <col min="11288" max="11288" width="15.7109375" style="217" customWidth="1"/>
    <col min="11289" max="11289" width="12.7109375" style="217" customWidth="1"/>
    <col min="11290" max="11290" width="15.7109375" style="217" customWidth="1"/>
    <col min="11291" max="11291" width="12.7109375" style="217" customWidth="1"/>
    <col min="11292" max="11292" width="15.7109375" style="217" customWidth="1"/>
    <col min="11293" max="11293" width="12.7109375" style="217" customWidth="1"/>
    <col min="11294" max="11294" width="15.7109375" style="217" customWidth="1"/>
    <col min="11295" max="11295" width="12.7109375" style="217" customWidth="1"/>
    <col min="11296" max="11296" width="15.7109375" style="217" customWidth="1"/>
    <col min="11297" max="11297" width="12.7109375" style="217" customWidth="1"/>
    <col min="11298" max="11298" width="15.7109375" style="217" customWidth="1"/>
    <col min="11299" max="11299" width="24.7109375" style="217" customWidth="1"/>
    <col min="11300" max="11300" width="12.7109375" style="217" customWidth="1"/>
    <col min="11301" max="11301" width="15.7109375" style="217" customWidth="1"/>
    <col min="11302" max="11302" width="12.7109375" style="217" customWidth="1"/>
    <col min="11303" max="11303" width="15.7109375" style="217" customWidth="1"/>
    <col min="11304" max="11304" width="12.7109375" style="217" customWidth="1"/>
    <col min="11305" max="11305" width="15.7109375" style="217" customWidth="1"/>
    <col min="11306" max="11306" width="12.7109375" style="217" customWidth="1"/>
    <col min="11307" max="11307" width="15.7109375" style="217" customWidth="1"/>
    <col min="11308" max="11308" width="12.7109375" style="217" customWidth="1"/>
    <col min="11309" max="11309" width="15.7109375" style="217" customWidth="1"/>
    <col min="11310" max="11310" width="12.7109375" style="217" customWidth="1"/>
    <col min="11311" max="11311" width="15.7109375" style="217" customWidth="1"/>
    <col min="11312" max="11312" width="12.7109375" style="217" customWidth="1"/>
    <col min="11313" max="11313" width="15.7109375" style="217" customWidth="1"/>
    <col min="11314" max="11314" width="12.7109375" style="217" customWidth="1"/>
    <col min="11315" max="11315" width="15.7109375" style="217" customWidth="1"/>
    <col min="11316" max="11521" width="58.85546875" style="217"/>
    <col min="11522" max="11522" width="65.7109375" style="217" customWidth="1"/>
    <col min="11523" max="11523" width="12.7109375" style="217" customWidth="1"/>
    <col min="11524" max="11524" width="15.7109375" style="217" customWidth="1"/>
    <col min="11525" max="11525" width="12.7109375" style="217" customWidth="1"/>
    <col min="11526" max="11526" width="15.7109375" style="217" customWidth="1"/>
    <col min="11527" max="11527" width="12.7109375" style="217" customWidth="1"/>
    <col min="11528" max="11528" width="15.7109375" style="217" customWidth="1"/>
    <col min="11529" max="11529" width="12.7109375" style="217" customWidth="1"/>
    <col min="11530" max="11530" width="15.7109375" style="217" customWidth="1"/>
    <col min="11531" max="11531" width="12.7109375" style="217" customWidth="1"/>
    <col min="11532" max="11532" width="15.7109375" style="217" customWidth="1"/>
    <col min="11533" max="11533" width="12.7109375" style="217" customWidth="1"/>
    <col min="11534" max="11534" width="15.7109375" style="217" customWidth="1"/>
    <col min="11535" max="11535" width="12.7109375" style="217" customWidth="1"/>
    <col min="11536" max="11536" width="15.7109375" style="217" customWidth="1"/>
    <col min="11537" max="11537" width="12.7109375" style="217" customWidth="1"/>
    <col min="11538" max="11538" width="15.7109375" style="217" customWidth="1"/>
    <col min="11539" max="11539" width="12.7109375" style="217" customWidth="1"/>
    <col min="11540" max="11540" width="15.7109375" style="217" customWidth="1"/>
    <col min="11541" max="11541" width="12.7109375" style="217" customWidth="1"/>
    <col min="11542" max="11542" width="15.7109375" style="217" customWidth="1"/>
    <col min="11543" max="11543" width="12.7109375" style="217" customWidth="1"/>
    <col min="11544" max="11544" width="15.7109375" style="217" customWidth="1"/>
    <col min="11545" max="11545" width="12.7109375" style="217" customWidth="1"/>
    <col min="11546" max="11546" width="15.7109375" style="217" customWidth="1"/>
    <col min="11547" max="11547" width="12.7109375" style="217" customWidth="1"/>
    <col min="11548" max="11548" width="15.7109375" style="217" customWidth="1"/>
    <col min="11549" max="11549" width="12.7109375" style="217" customWidth="1"/>
    <col min="11550" max="11550" width="15.7109375" style="217" customWidth="1"/>
    <col min="11551" max="11551" width="12.7109375" style="217" customWidth="1"/>
    <col min="11552" max="11552" width="15.7109375" style="217" customWidth="1"/>
    <col min="11553" max="11553" width="12.7109375" style="217" customWidth="1"/>
    <col min="11554" max="11554" width="15.7109375" style="217" customWidth="1"/>
    <col min="11555" max="11555" width="24.7109375" style="217" customWidth="1"/>
    <col min="11556" max="11556" width="12.7109375" style="217" customWidth="1"/>
    <col min="11557" max="11557" width="15.7109375" style="217" customWidth="1"/>
    <col min="11558" max="11558" width="12.7109375" style="217" customWidth="1"/>
    <col min="11559" max="11559" width="15.7109375" style="217" customWidth="1"/>
    <col min="11560" max="11560" width="12.7109375" style="217" customWidth="1"/>
    <col min="11561" max="11561" width="15.7109375" style="217" customWidth="1"/>
    <col min="11562" max="11562" width="12.7109375" style="217" customWidth="1"/>
    <col min="11563" max="11563" width="15.7109375" style="217" customWidth="1"/>
    <col min="11564" max="11564" width="12.7109375" style="217" customWidth="1"/>
    <col min="11565" max="11565" width="15.7109375" style="217" customWidth="1"/>
    <col min="11566" max="11566" width="12.7109375" style="217" customWidth="1"/>
    <col min="11567" max="11567" width="15.7109375" style="217" customWidth="1"/>
    <col min="11568" max="11568" width="12.7109375" style="217" customWidth="1"/>
    <col min="11569" max="11569" width="15.7109375" style="217" customWidth="1"/>
    <col min="11570" max="11570" width="12.7109375" style="217" customWidth="1"/>
    <col min="11571" max="11571" width="15.7109375" style="217" customWidth="1"/>
    <col min="11572" max="11777" width="58.85546875" style="217"/>
    <col min="11778" max="11778" width="65.7109375" style="217" customWidth="1"/>
    <col min="11779" max="11779" width="12.7109375" style="217" customWidth="1"/>
    <col min="11780" max="11780" width="15.7109375" style="217" customWidth="1"/>
    <col min="11781" max="11781" width="12.7109375" style="217" customWidth="1"/>
    <col min="11782" max="11782" width="15.7109375" style="217" customWidth="1"/>
    <col min="11783" max="11783" width="12.7109375" style="217" customWidth="1"/>
    <col min="11784" max="11784" width="15.7109375" style="217" customWidth="1"/>
    <col min="11785" max="11785" width="12.7109375" style="217" customWidth="1"/>
    <col min="11786" max="11786" width="15.7109375" style="217" customWidth="1"/>
    <col min="11787" max="11787" width="12.7109375" style="217" customWidth="1"/>
    <col min="11788" max="11788" width="15.7109375" style="217" customWidth="1"/>
    <col min="11789" max="11789" width="12.7109375" style="217" customWidth="1"/>
    <col min="11790" max="11790" width="15.7109375" style="217" customWidth="1"/>
    <col min="11791" max="11791" width="12.7109375" style="217" customWidth="1"/>
    <col min="11792" max="11792" width="15.7109375" style="217" customWidth="1"/>
    <col min="11793" max="11793" width="12.7109375" style="217" customWidth="1"/>
    <col min="11794" max="11794" width="15.7109375" style="217" customWidth="1"/>
    <col min="11795" max="11795" width="12.7109375" style="217" customWidth="1"/>
    <col min="11796" max="11796" width="15.7109375" style="217" customWidth="1"/>
    <col min="11797" max="11797" width="12.7109375" style="217" customWidth="1"/>
    <col min="11798" max="11798" width="15.7109375" style="217" customWidth="1"/>
    <col min="11799" max="11799" width="12.7109375" style="217" customWidth="1"/>
    <col min="11800" max="11800" width="15.7109375" style="217" customWidth="1"/>
    <col min="11801" max="11801" width="12.7109375" style="217" customWidth="1"/>
    <col min="11802" max="11802" width="15.7109375" style="217" customWidth="1"/>
    <col min="11803" max="11803" width="12.7109375" style="217" customWidth="1"/>
    <col min="11804" max="11804" width="15.7109375" style="217" customWidth="1"/>
    <col min="11805" max="11805" width="12.7109375" style="217" customWidth="1"/>
    <col min="11806" max="11806" width="15.7109375" style="217" customWidth="1"/>
    <col min="11807" max="11807" width="12.7109375" style="217" customWidth="1"/>
    <col min="11808" max="11808" width="15.7109375" style="217" customWidth="1"/>
    <col min="11809" max="11809" width="12.7109375" style="217" customWidth="1"/>
    <col min="11810" max="11810" width="15.7109375" style="217" customWidth="1"/>
    <col min="11811" max="11811" width="24.7109375" style="217" customWidth="1"/>
    <col min="11812" max="11812" width="12.7109375" style="217" customWidth="1"/>
    <col min="11813" max="11813" width="15.7109375" style="217" customWidth="1"/>
    <col min="11814" max="11814" width="12.7109375" style="217" customWidth="1"/>
    <col min="11815" max="11815" width="15.7109375" style="217" customWidth="1"/>
    <col min="11816" max="11816" width="12.7109375" style="217" customWidth="1"/>
    <col min="11817" max="11817" width="15.7109375" style="217" customWidth="1"/>
    <col min="11818" max="11818" width="12.7109375" style="217" customWidth="1"/>
    <col min="11819" max="11819" width="15.7109375" style="217" customWidth="1"/>
    <col min="11820" max="11820" width="12.7109375" style="217" customWidth="1"/>
    <col min="11821" max="11821" width="15.7109375" style="217" customWidth="1"/>
    <col min="11822" max="11822" width="12.7109375" style="217" customWidth="1"/>
    <col min="11823" max="11823" width="15.7109375" style="217" customWidth="1"/>
    <col min="11824" max="11824" width="12.7109375" style="217" customWidth="1"/>
    <col min="11825" max="11825" width="15.7109375" style="217" customWidth="1"/>
    <col min="11826" max="11826" width="12.7109375" style="217" customWidth="1"/>
    <col min="11827" max="11827" width="15.7109375" style="217" customWidth="1"/>
    <col min="11828" max="12033" width="58.85546875" style="217"/>
    <col min="12034" max="12034" width="65.7109375" style="217" customWidth="1"/>
    <col min="12035" max="12035" width="12.7109375" style="217" customWidth="1"/>
    <col min="12036" max="12036" width="15.7109375" style="217" customWidth="1"/>
    <col min="12037" max="12037" width="12.7109375" style="217" customWidth="1"/>
    <col min="12038" max="12038" width="15.7109375" style="217" customWidth="1"/>
    <col min="12039" max="12039" width="12.7109375" style="217" customWidth="1"/>
    <col min="12040" max="12040" width="15.7109375" style="217" customWidth="1"/>
    <col min="12041" max="12041" width="12.7109375" style="217" customWidth="1"/>
    <col min="12042" max="12042" width="15.7109375" style="217" customWidth="1"/>
    <col min="12043" max="12043" width="12.7109375" style="217" customWidth="1"/>
    <col min="12044" max="12044" width="15.7109375" style="217" customWidth="1"/>
    <col min="12045" max="12045" width="12.7109375" style="217" customWidth="1"/>
    <col min="12046" max="12046" width="15.7109375" style="217" customWidth="1"/>
    <col min="12047" max="12047" width="12.7109375" style="217" customWidth="1"/>
    <col min="12048" max="12048" width="15.7109375" style="217" customWidth="1"/>
    <col min="12049" max="12049" width="12.7109375" style="217" customWidth="1"/>
    <col min="12050" max="12050" width="15.7109375" style="217" customWidth="1"/>
    <col min="12051" max="12051" width="12.7109375" style="217" customWidth="1"/>
    <col min="12052" max="12052" width="15.7109375" style="217" customWidth="1"/>
    <col min="12053" max="12053" width="12.7109375" style="217" customWidth="1"/>
    <col min="12054" max="12054" width="15.7109375" style="217" customWidth="1"/>
    <col min="12055" max="12055" width="12.7109375" style="217" customWidth="1"/>
    <col min="12056" max="12056" width="15.7109375" style="217" customWidth="1"/>
    <col min="12057" max="12057" width="12.7109375" style="217" customWidth="1"/>
    <col min="12058" max="12058" width="15.7109375" style="217" customWidth="1"/>
    <col min="12059" max="12059" width="12.7109375" style="217" customWidth="1"/>
    <col min="12060" max="12060" width="15.7109375" style="217" customWidth="1"/>
    <col min="12061" max="12061" width="12.7109375" style="217" customWidth="1"/>
    <col min="12062" max="12062" width="15.7109375" style="217" customWidth="1"/>
    <col min="12063" max="12063" width="12.7109375" style="217" customWidth="1"/>
    <col min="12064" max="12064" width="15.7109375" style="217" customWidth="1"/>
    <col min="12065" max="12065" width="12.7109375" style="217" customWidth="1"/>
    <col min="12066" max="12066" width="15.7109375" style="217" customWidth="1"/>
    <col min="12067" max="12067" width="24.7109375" style="217" customWidth="1"/>
    <col min="12068" max="12068" width="12.7109375" style="217" customWidth="1"/>
    <col min="12069" max="12069" width="15.7109375" style="217" customWidth="1"/>
    <col min="12070" max="12070" width="12.7109375" style="217" customWidth="1"/>
    <col min="12071" max="12071" width="15.7109375" style="217" customWidth="1"/>
    <col min="12072" max="12072" width="12.7109375" style="217" customWidth="1"/>
    <col min="12073" max="12073" width="15.7109375" style="217" customWidth="1"/>
    <col min="12074" max="12074" width="12.7109375" style="217" customWidth="1"/>
    <col min="12075" max="12075" width="15.7109375" style="217" customWidth="1"/>
    <col min="12076" max="12076" width="12.7109375" style="217" customWidth="1"/>
    <col min="12077" max="12077" width="15.7109375" style="217" customWidth="1"/>
    <col min="12078" max="12078" width="12.7109375" style="217" customWidth="1"/>
    <col min="12079" max="12079" width="15.7109375" style="217" customWidth="1"/>
    <col min="12080" max="12080" width="12.7109375" style="217" customWidth="1"/>
    <col min="12081" max="12081" width="15.7109375" style="217" customWidth="1"/>
    <col min="12082" max="12082" width="12.7109375" style="217" customWidth="1"/>
    <col min="12083" max="12083" width="15.7109375" style="217" customWidth="1"/>
    <col min="12084" max="12289" width="58.85546875" style="217"/>
    <col min="12290" max="12290" width="65.7109375" style="217" customWidth="1"/>
    <col min="12291" max="12291" width="12.7109375" style="217" customWidth="1"/>
    <col min="12292" max="12292" width="15.7109375" style="217" customWidth="1"/>
    <col min="12293" max="12293" width="12.7109375" style="217" customWidth="1"/>
    <col min="12294" max="12294" width="15.7109375" style="217" customWidth="1"/>
    <col min="12295" max="12295" width="12.7109375" style="217" customWidth="1"/>
    <col min="12296" max="12296" width="15.7109375" style="217" customWidth="1"/>
    <col min="12297" max="12297" width="12.7109375" style="217" customWidth="1"/>
    <col min="12298" max="12298" width="15.7109375" style="217" customWidth="1"/>
    <col min="12299" max="12299" width="12.7109375" style="217" customWidth="1"/>
    <col min="12300" max="12300" width="15.7109375" style="217" customWidth="1"/>
    <col min="12301" max="12301" width="12.7109375" style="217" customWidth="1"/>
    <col min="12302" max="12302" width="15.7109375" style="217" customWidth="1"/>
    <col min="12303" max="12303" width="12.7109375" style="217" customWidth="1"/>
    <col min="12304" max="12304" width="15.7109375" style="217" customWidth="1"/>
    <col min="12305" max="12305" width="12.7109375" style="217" customWidth="1"/>
    <col min="12306" max="12306" width="15.7109375" style="217" customWidth="1"/>
    <col min="12307" max="12307" width="12.7109375" style="217" customWidth="1"/>
    <col min="12308" max="12308" width="15.7109375" style="217" customWidth="1"/>
    <col min="12309" max="12309" width="12.7109375" style="217" customWidth="1"/>
    <col min="12310" max="12310" width="15.7109375" style="217" customWidth="1"/>
    <col min="12311" max="12311" width="12.7109375" style="217" customWidth="1"/>
    <col min="12312" max="12312" width="15.7109375" style="217" customWidth="1"/>
    <col min="12313" max="12313" width="12.7109375" style="217" customWidth="1"/>
    <col min="12314" max="12314" width="15.7109375" style="217" customWidth="1"/>
    <col min="12315" max="12315" width="12.7109375" style="217" customWidth="1"/>
    <col min="12316" max="12316" width="15.7109375" style="217" customWidth="1"/>
    <col min="12317" max="12317" width="12.7109375" style="217" customWidth="1"/>
    <col min="12318" max="12318" width="15.7109375" style="217" customWidth="1"/>
    <col min="12319" max="12319" width="12.7109375" style="217" customWidth="1"/>
    <col min="12320" max="12320" width="15.7109375" style="217" customWidth="1"/>
    <col min="12321" max="12321" width="12.7109375" style="217" customWidth="1"/>
    <col min="12322" max="12322" width="15.7109375" style="217" customWidth="1"/>
    <col min="12323" max="12323" width="24.7109375" style="217" customWidth="1"/>
    <col min="12324" max="12324" width="12.7109375" style="217" customWidth="1"/>
    <col min="12325" max="12325" width="15.7109375" style="217" customWidth="1"/>
    <col min="12326" max="12326" width="12.7109375" style="217" customWidth="1"/>
    <col min="12327" max="12327" width="15.7109375" style="217" customWidth="1"/>
    <col min="12328" max="12328" width="12.7109375" style="217" customWidth="1"/>
    <col min="12329" max="12329" width="15.7109375" style="217" customWidth="1"/>
    <col min="12330" max="12330" width="12.7109375" style="217" customWidth="1"/>
    <col min="12331" max="12331" width="15.7109375" style="217" customWidth="1"/>
    <col min="12332" max="12332" width="12.7109375" style="217" customWidth="1"/>
    <col min="12333" max="12333" width="15.7109375" style="217" customWidth="1"/>
    <col min="12334" max="12334" width="12.7109375" style="217" customWidth="1"/>
    <col min="12335" max="12335" width="15.7109375" style="217" customWidth="1"/>
    <col min="12336" max="12336" width="12.7109375" style="217" customWidth="1"/>
    <col min="12337" max="12337" width="15.7109375" style="217" customWidth="1"/>
    <col min="12338" max="12338" width="12.7109375" style="217" customWidth="1"/>
    <col min="12339" max="12339" width="15.7109375" style="217" customWidth="1"/>
    <col min="12340" max="12545" width="58.85546875" style="217"/>
    <col min="12546" max="12546" width="65.7109375" style="217" customWidth="1"/>
    <col min="12547" max="12547" width="12.7109375" style="217" customWidth="1"/>
    <col min="12548" max="12548" width="15.7109375" style="217" customWidth="1"/>
    <col min="12549" max="12549" width="12.7109375" style="217" customWidth="1"/>
    <col min="12550" max="12550" width="15.7109375" style="217" customWidth="1"/>
    <col min="12551" max="12551" width="12.7109375" style="217" customWidth="1"/>
    <col min="12552" max="12552" width="15.7109375" style="217" customWidth="1"/>
    <col min="12553" max="12553" width="12.7109375" style="217" customWidth="1"/>
    <col min="12554" max="12554" width="15.7109375" style="217" customWidth="1"/>
    <col min="12555" max="12555" width="12.7109375" style="217" customWidth="1"/>
    <col min="12556" max="12556" width="15.7109375" style="217" customWidth="1"/>
    <col min="12557" max="12557" width="12.7109375" style="217" customWidth="1"/>
    <col min="12558" max="12558" width="15.7109375" style="217" customWidth="1"/>
    <col min="12559" max="12559" width="12.7109375" style="217" customWidth="1"/>
    <col min="12560" max="12560" width="15.7109375" style="217" customWidth="1"/>
    <col min="12561" max="12561" width="12.7109375" style="217" customWidth="1"/>
    <col min="12562" max="12562" width="15.7109375" style="217" customWidth="1"/>
    <col min="12563" max="12563" width="12.7109375" style="217" customWidth="1"/>
    <col min="12564" max="12564" width="15.7109375" style="217" customWidth="1"/>
    <col min="12565" max="12565" width="12.7109375" style="217" customWidth="1"/>
    <col min="12566" max="12566" width="15.7109375" style="217" customWidth="1"/>
    <col min="12567" max="12567" width="12.7109375" style="217" customWidth="1"/>
    <col min="12568" max="12568" width="15.7109375" style="217" customWidth="1"/>
    <col min="12569" max="12569" width="12.7109375" style="217" customWidth="1"/>
    <col min="12570" max="12570" width="15.7109375" style="217" customWidth="1"/>
    <col min="12571" max="12571" width="12.7109375" style="217" customWidth="1"/>
    <col min="12572" max="12572" width="15.7109375" style="217" customWidth="1"/>
    <col min="12573" max="12573" width="12.7109375" style="217" customWidth="1"/>
    <col min="12574" max="12574" width="15.7109375" style="217" customWidth="1"/>
    <col min="12575" max="12575" width="12.7109375" style="217" customWidth="1"/>
    <col min="12576" max="12576" width="15.7109375" style="217" customWidth="1"/>
    <col min="12577" max="12577" width="12.7109375" style="217" customWidth="1"/>
    <col min="12578" max="12578" width="15.7109375" style="217" customWidth="1"/>
    <col min="12579" max="12579" width="24.7109375" style="217" customWidth="1"/>
    <col min="12580" max="12580" width="12.7109375" style="217" customWidth="1"/>
    <col min="12581" max="12581" width="15.7109375" style="217" customWidth="1"/>
    <col min="12582" max="12582" width="12.7109375" style="217" customWidth="1"/>
    <col min="12583" max="12583" width="15.7109375" style="217" customWidth="1"/>
    <col min="12584" max="12584" width="12.7109375" style="217" customWidth="1"/>
    <col min="12585" max="12585" width="15.7109375" style="217" customWidth="1"/>
    <col min="12586" max="12586" width="12.7109375" style="217" customWidth="1"/>
    <col min="12587" max="12587" width="15.7109375" style="217" customWidth="1"/>
    <col min="12588" max="12588" width="12.7109375" style="217" customWidth="1"/>
    <col min="12589" max="12589" width="15.7109375" style="217" customWidth="1"/>
    <col min="12590" max="12590" width="12.7109375" style="217" customWidth="1"/>
    <col min="12591" max="12591" width="15.7109375" style="217" customWidth="1"/>
    <col min="12592" max="12592" width="12.7109375" style="217" customWidth="1"/>
    <col min="12593" max="12593" width="15.7109375" style="217" customWidth="1"/>
    <col min="12594" max="12594" width="12.7109375" style="217" customWidth="1"/>
    <col min="12595" max="12595" width="15.7109375" style="217" customWidth="1"/>
    <col min="12596" max="12801" width="58.85546875" style="217"/>
    <col min="12802" max="12802" width="65.7109375" style="217" customWidth="1"/>
    <col min="12803" max="12803" width="12.7109375" style="217" customWidth="1"/>
    <col min="12804" max="12804" width="15.7109375" style="217" customWidth="1"/>
    <col min="12805" max="12805" width="12.7109375" style="217" customWidth="1"/>
    <col min="12806" max="12806" width="15.7109375" style="217" customWidth="1"/>
    <col min="12807" max="12807" width="12.7109375" style="217" customWidth="1"/>
    <col min="12808" max="12808" width="15.7109375" style="217" customWidth="1"/>
    <col min="12809" max="12809" width="12.7109375" style="217" customWidth="1"/>
    <col min="12810" max="12810" width="15.7109375" style="217" customWidth="1"/>
    <col min="12811" max="12811" width="12.7109375" style="217" customWidth="1"/>
    <col min="12812" max="12812" width="15.7109375" style="217" customWidth="1"/>
    <col min="12813" max="12813" width="12.7109375" style="217" customWidth="1"/>
    <col min="12814" max="12814" width="15.7109375" style="217" customWidth="1"/>
    <col min="12815" max="12815" width="12.7109375" style="217" customWidth="1"/>
    <col min="12816" max="12816" width="15.7109375" style="217" customWidth="1"/>
    <col min="12817" max="12817" width="12.7109375" style="217" customWidth="1"/>
    <col min="12818" max="12818" width="15.7109375" style="217" customWidth="1"/>
    <col min="12819" max="12819" width="12.7109375" style="217" customWidth="1"/>
    <col min="12820" max="12820" width="15.7109375" style="217" customWidth="1"/>
    <col min="12821" max="12821" width="12.7109375" style="217" customWidth="1"/>
    <col min="12822" max="12822" width="15.7109375" style="217" customWidth="1"/>
    <col min="12823" max="12823" width="12.7109375" style="217" customWidth="1"/>
    <col min="12824" max="12824" width="15.7109375" style="217" customWidth="1"/>
    <col min="12825" max="12825" width="12.7109375" style="217" customWidth="1"/>
    <col min="12826" max="12826" width="15.7109375" style="217" customWidth="1"/>
    <col min="12827" max="12827" width="12.7109375" style="217" customWidth="1"/>
    <col min="12828" max="12828" width="15.7109375" style="217" customWidth="1"/>
    <col min="12829" max="12829" width="12.7109375" style="217" customWidth="1"/>
    <col min="12830" max="12830" width="15.7109375" style="217" customWidth="1"/>
    <col min="12831" max="12831" width="12.7109375" style="217" customWidth="1"/>
    <col min="12832" max="12832" width="15.7109375" style="217" customWidth="1"/>
    <col min="12833" max="12833" width="12.7109375" style="217" customWidth="1"/>
    <col min="12834" max="12834" width="15.7109375" style="217" customWidth="1"/>
    <col min="12835" max="12835" width="24.7109375" style="217" customWidth="1"/>
    <col min="12836" max="12836" width="12.7109375" style="217" customWidth="1"/>
    <col min="12837" max="12837" width="15.7109375" style="217" customWidth="1"/>
    <col min="12838" max="12838" width="12.7109375" style="217" customWidth="1"/>
    <col min="12839" max="12839" width="15.7109375" style="217" customWidth="1"/>
    <col min="12840" max="12840" width="12.7109375" style="217" customWidth="1"/>
    <col min="12841" max="12841" width="15.7109375" style="217" customWidth="1"/>
    <col min="12842" max="12842" width="12.7109375" style="217" customWidth="1"/>
    <col min="12843" max="12843" width="15.7109375" style="217" customWidth="1"/>
    <col min="12844" max="12844" width="12.7109375" style="217" customWidth="1"/>
    <col min="12845" max="12845" width="15.7109375" style="217" customWidth="1"/>
    <col min="12846" max="12846" width="12.7109375" style="217" customWidth="1"/>
    <col min="12847" max="12847" width="15.7109375" style="217" customWidth="1"/>
    <col min="12848" max="12848" width="12.7109375" style="217" customWidth="1"/>
    <col min="12849" max="12849" width="15.7109375" style="217" customWidth="1"/>
    <col min="12850" max="12850" width="12.7109375" style="217" customWidth="1"/>
    <col min="12851" max="12851" width="15.7109375" style="217" customWidth="1"/>
    <col min="12852" max="13057" width="58.85546875" style="217"/>
    <col min="13058" max="13058" width="65.7109375" style="217" customWidth="1"/>
    <col min="13059" max="13059" width="12.7109375" style="217" customWidth="1"/>
    <col min="13060" max="13060" width="15.7109375" style="217" customWidth="1"/>
    <col min="13061" max="13061" width="12.7109375" style="217" customWidth="1"/>
    <col min="13062" max="13062" width="15.7109375" style="217" customWidth="1"/>
    <col min="13063" max="13063" width="12.7109375" style="217" customWidth="1"/>
    <col min="13064" max="13064" width="15.7109375" style="217" customWidth="1"/>
    <col min="13065" max="13065" width="12.7109375" style="217" customWidth="1"/>
    <col min="13066" max="13066" width="15.7109375" style="217" customWidth="1"/>
    <col min="13067" max="13067" width="12.7109375" style="217" customWidth="1"/>
    <col min="13068" max="13068" width="15.7109375" style="217" customWidth="1"/>
    <col min="13069" max="13069" width="12.7109375" style="217" customWidth="1"/>
    <col min="13070" max="13070" width="15.7109375" style="217" customWidth="1"/>
    <col min="13071" max="13071" width="12.7109375" style="217" customWidth="1"/>
    <col min="13072" max="13072" width="15.7109375" style="217" customWidth="1"/>
    <col min="13073" max="13073" width="12.7109375" style="217" customWidth="1"/>
    <col min="13074" max="13074" width="15.7109375" style="217" customWidth="1"/>
    <col min="13075" max="13075" width="12.7109375" style="217" customWidth="1"/>
    <col min="13076" max="13076" width="15.7109375" style="217" customWidth="1"/>
    <col min="13077" max="13077" width="12.7109375" style="217" customWidth="1"/>
    <col min="13078" max="13078" width="15.7109375" style="217" customWidth="1"/>
    <col min="13079" max="13079" width="12.7109375" style="217" customWidth="1"/>
    <col min="13080" max="13080" width="15.7109375" style="217" customWidth="1"/>
    <col min="13081" max="13081" width="12.7109375" style="217" customWidth="1"/>
    <col min="13082" max="13082" width="15.7109375" style="217" customWidth="1"/>
    <col min="13083" max="13083" width="12.7109375" style="217" customWidth="1"/>
    <col min="13084" max="13084" width="15.7109375" style="217" customWidth="1"/>
    <col min="13085" max="13085" width="12.7109375" style="217" customWidth="1"/>
    <col min="13086" max="13086" width="15.7109375" style="217" customWidth="1"/>
    <col min="13087" max="13087" width="12.7109375" style="217" customWidth="1"/>
    <col min="13088" max="13088" width="15.7109375" style="217" customWidth="1"/>
    <col min="13089" max="13089" width="12.7109375" style="217" customWidth="1"/>
    <col min="13090" max="13090" width="15.7109375" style="217" customWidth="1"/>
    <col min="13091" max="13091" width="24.7109375" style="217" customWidth="1"/>
    <col min="13092" max="13092" width="12.7109375" style="217" customWidth="1"/>
    <col min="13093" max="13093" width="15.7109375" style="217" customWidth="1"/>
    <col min="13094" max="13094" width="12.7109375" style="217" customWidth="1"/>
    <col min="13095" max="13095" width="15.7109375" style="217" customWidth="1"/>
    <col min="13096" max="13096" width="12.7109375" style="217" customWidth="1"/>
    <col min="13097" max="13097" width="15.7109375" style="217" customWidth="1"/>
    <col min="13098" max="13098" width="12.7109375" style="217" customWidth="1"/>
    <col min="13099" max="13099" width="15.7109375" style="217" customWidth="1"/>
    <col min="13100" max="13100" width="12.7109375" style="217" customWidth="1"/>
    <col min="13101" max="13101" width="15.7109375" style="217" customWidth="1"/>
    <col min="13102" max="13102" width="12.7109375" style="217" customWidth="1"/>
    <col min="13103" max="13103" width="15.7109375" style="217" customWidth="1"/>
    <col min="13104" max="13104" width="12.7109375" style="217" customWidth="1"/>
    <col min="13105" max="13105" width="15.7109375" style="217" customWidth="1"/>
    <col min="13106" max="13106" width="12.7109375" style="217" customWidth="1"/>
    <col min="13107" max="13107" width="15.7109375" style="217" customWidth="1"/>
    <col min="13108" max="13313" width="58.85546875" style="217"/>
    <col min="13314" max="13314" width="65.7109375" style="217" customWidth="1"/>
    <col min="13315" max="13315" width="12.7109375" style="217" customWidth="1"/>
    <col min="13316" max="13316" width="15.7109375" style="217" customWidth="1"/>
    <col min="13317" max="13317" width="12.7109375" style="217" customWidth="1"/>
    <col min="13318" max="13318" width="15.7109375" style="217" customWidth="1"/>
    <col min="13319" max="13319" width="12.7109375" style="217" customWidth="1"/>
    <col min="13320" max="13320" width="15.7109375" style="217" customWidth="1"/>
    <col min="13321" max="13321" width="12.7109375" style="217" customWidth="1"/>
    <col min="13322" max="13322" width="15.7109375" style="217" customWidth="1"/>
    <col min="13323" max="13323" width="12.7109375" style="217" customWidth="1"/>
    <col min="13324" max="13324" width="15.7109375" style="217" customWidth="1"/>
    <col min="13325" max="13325" width="12.7109375" style="217" customWidth="1"/>
    <col min="13326" max="13326" width="15.7109375" style="217" customWidth="1"/>
    <col min="13327" max="13327" width="12.7109375" style="217" customWidth="1"/>
    <col min="13328" max="13328" width="15.7109375" style="217" customWidth="1"/>
    <col min="13329" max="13329" width="12.7109375" style="217" customWidth="1"/>
    <col min="13330" max="13330" width="15.7109375" style="217" customWidth="1"/>
    <col min="13331" max="13331" width="12.7109375" style="217" customWidth="1"/>
    <col min="13332" max="13332" width="15.7109375" style="217" customWidth="1"/>
    <col min="13333" max="13333" width="12.7109375" style="217" customWidth="1"/>
    <col min="13334" max="13334" width="15.7109375" style="217" customWidth="1"/>
    <col min="13335" max="13335" width="12.7109375" style="217" customWidth="1"/>
    <col min="13336" max="13336" width="15.7109375" style="217" customWidth="1"/>
    <col min="13337" max="13337" width="12.7109375" style="217" customWidth="1"/>
    <col min="13338" max="13338" width="15.7109375" style="217" customWidth="1"/>
    <col min="13339" max="13339" width="12.7109375" style="217" customWidth="1"/>
    <col min="13340" max="13340" width="15.7109375" style="217" customWidth="1"/>
    <col min="13341" max="13341" width="12.7109375" style="217" customWidth="1"/>
    <col min="13342" max="13342" width="15.7109375" style="217" customWidth="1"/>
    <col min="13343" max="13343" width="12.7109375" style="217" customWidth="1"/>
    <col min="13344" max="13344" width="15.7109375" style="217" customWidth="1"/>
    <col min="13345" max="13345" width="12.7109375" style="217" customWidth="1"/>
    <col min="13346" max="13346" width="15.7109375" style="217" customWidth="1"/>
    <col min="13347" max="13347" width="24.7109375" style="217" customWidth="1"/>
    <col min="13348" max="13348" width="12.7109375" style="217" customWidth="1"/>
    <col min="13349" max="13349" width="15.7109375" style="217" customWidth="1"/>
    <col min="13350" max="13350" width="12.7109375" style="217" customWidth="1"/>
    <col min="13351" max="13351" width="15.7109375" style="217" customWidth="1"/>
    <col min="13352" max="13352" width="12.7109375" style="217" customWidth="1"/>
    <col min="13353" max="13353" width="15.7109375" style="217" customWidth="1"/>
    <col min="13354" max="13354" width="12.7109375" style="217" customWidth="1"/>
    <col min="13355" max="13355" width="15.7109375" style="217" customWidth="1"/>
    <col min="13356" max="13356" width="12.7109375" style="217" customWidth="1"/>
    <col min="13357" max="13357" width="15.7109375" style="217" customWidth="1"/>
    <col min="13358" max="13358" width="12.7109375" style="217" customWidth="1"/>
    <col min="13359" max="13359" width="15.7109375" style="217" customWidth="1"/>
    <col min="13360" max="13360" width="12.7109375" style="217" customWidth="1"/>
    <col min="13361" max="13361" width="15.7109375" style="217" customWidth="1"/>
    <col min="13362" max="13362" width="12.7109375" style="217" customWidth="1"/>
    <col min="13363" max="13363" width="15.7109375" style="217" customWidth="1"/>
    <col min="13364" max="13569" width="58.85546875" style="217"/>
    <col min="13570" max="13570" width="65.7109375" style="217" customWidth="1"/>
    <col min="13571" max="13571" width="12.7109375" style="217" customWidth="1"/>
    <col min="13572" max="13572" width="15.7109375" style="217" customWidth="1"/>
    <col min="13573" max="13573" width="12.7109375" style="217" customWidth="1"/>
    <col min="13574" max="13574" width="15.7109375" style="217" customWidth="1"/>
    <col min="13575" max="13575" width="12.7109375" style="217" customWidth="1"/>
    <col min="13576" max="13576" width="15.7109375" style="217" customWidth="1"/>
    <col min="13577" max="13577" width="12.7109375" style="217" customWidth="1"/>
    <col min="13578" max="13578" width="15.7109375" style="217" customWidth="1"/>
    <col min="13579" max="13579" width="12.7109375" style="217" customWidth="1"/>
    <col min="13580" max="13580" width="15.7109375" style="217" customWidth="1"/>
    <col min="13581" max="13581" width="12.7109375" style="217" customWidth="1"/>
    <col min="13582" max="13582" width="15.7109375" style="217" customWidth="1"/>
    <col min="13583" max="13583" width="12.7109375" style="217" customWidth="1"/>
    <col min="13584" max="13584" width="15.7109375" style="217" customWidth="1"/>
    <col min="13585" max="13585" width="12.7109375" style="217" customWidth="1"/>
    <col min="13586" max="13586" width="15.7109375" style="217" customWidth="1"/>
    <col min="13587" max="13587" width="12.7109375" style="217" customWidth="1"/>
    <col min="13588" max="13588" width="15.7109375" style="217" customWidth="1"/>
    <col min="13589" max="13589" width="12.7109375" style="217" customWidth="1"/>
    <col min="13590" max="13590" width="15.7109375" style="217" customWidth="1"/>
    <col min="13591" max="13591" width="12.7109375" style="217" customWidth="1"/>
    <col min="13592" max="13592" width="15.7109375" style="217" customWidth="1"/>
    <col min="13593" max="13593" width="12.7109375" style="217" customWidth="1"/>
    <col min="13594" max="13594" width="15.7109375" style="217" customWidth="1"/>
    <col min="13595" max="13595" width="12.7109375" style="217" customWidth="1"/>
    <col min="13596" max="13596" width="15.7109375" style="217" customWidth="1"/>
    <col min="13597" max="13597" width="12.7109375" style="217" customWidth="1"/>
    <col min="13598" max="13598" width="15.7109375" style="217" customWidth="1"/>
    <col min="13599" max="13599" width="12.7109375" style="217" customWidth="1"/>
    <col min="13600" max="13600" width="15.7109375" style="217" customWidth="1"/>
    <col min="13601" max="13601" width="12.7109375" style="217" customWidth="1"/>
    <col min="13602" max="13602" width="15.7109375" style="217" customWidth="1"/>
    <col min="13603" max="13603" width="24.7109375" style="217" customWidth="1"/>
    <col min="13604" max="13604" width="12.7109375" style="217" customWidth="1"/>
    <col min="13605" max="13605" width="15.7109375" style="217" customWidth="1"/>
    <col min="13606" max="13606" width="12.7109375" style="217" customWidth="1"/>
    <col min="13607" max="13607" width="15.7109375" style="217" customWidth="1"/>
    <col min="13608" max="13608" width="12.7109375" style="217" customWidth="1"/>
    <col min="13609" max="13609" width="15.7109375" style="217" customWidth="1"/>
    <col min="13610" max="13610" width="12.7109375" style="217" customWidth="1"/>
    <col min="13611" max="13611" width="15.7109375" style="217" customWidth="1"/>
    <col min="13612" max="13612" width="12.7109375" style="217" customWidth="1"/>
    <col min="13613" max="13613" width="15.7109375" style="217" customWidth="1"/>
    <col min="13614" max="13614" width="12.7109375" style="217" customWidth="1"/>
    <col min="13615" max="13615" width="15.7109375" style="217" customWidth="1"/>
    <col min="13616" max="13616" width="12.7109375" style="217" customWidth="1"/>
    <col min="13617" max="13617" width="15.7109375" style="217" customWidth="1"/>
    <col min="13618" max="13618" width="12.7109375" style="217" customWidth="1"/>
    <col min="13619" max="13619" width="15.7109375" style="217" customWidth="1"/>
    <col min="13620" max="13825" width="58.85546875" style="217"/>
    <col min="13826" max="13826" width="65.7109375" style="217" customWidth="1"/>
    <col min="13827" max="13827" width="12.7109375" style="217" customWidth="1"/>
    <col min="13828" max="13828" width="15.7109375" style="217" customWidth="1"/>
    <col min="13829" max="13829" width="12.7109375" style="217" customWidth="1"/>
    <col min="13830" max="13830" width="15.7109375" style="217" customWidth="1"/>
    <col min="13831" max="13831" width="12.7109375" style="217" customWidth="1"/>
    <col min="13832" max="13832" width="15.7109375" style="217" customWidth="1"/>
    <col min="13833" max="13833" width="12.7109375" style="217" customWidth="1"/>
    <col min="13834" max="13834" width="15.7109375" style="217" customWidth="1"/>
    <col min="13835" max="13835" width="12.7109375" style="217" customWidth="1"/>
    <col min="13836" max="13836" width="15.7109375" style="217" customWidth="1"/>
    <col min="13837" max="13837" width="12.7109375" style="217" customWidth="1"/>
    <col min="13838" max="13838" width="15.7109375" style="217" customWidth="1"/>
    <col min="13839" max="13839" width="12.7109375" style="217" customWidth="1"/>
    <col min="13840" max="13840" width="15.7109375" style="217" customWidth="1"/>
    <col min="13841" max="13841" width="12.7109375" style="217" customWidth="1"/>
    <col min="13842" max="13842" width="15.7109375" style="217" customWidth="1"/>
    <col min="13843" max="13843" width="12.7109375" style="217" customWidth="1"/>
    <col min="13844" max="13844" width="15.7109375" style="217" customWidth="1"/>
    <col min="13845" max="13845" width="12.7109375" style="217" customWidth="1"/>
    <col min="13846" max="13846" width="15.7109375" style="217" customWidth="1"/>
    <col min="13847" max="13847" width="12.7109375" style="217" customWidth="1"/>
    <col min="13848" max="13848" width="15.7109375" style="217" customWidth="1"/>
    <col min="13849" max="13849" width="12.7109375" style="217" customWidth="1"/>
    <col min="13850" max="13850" width="15.7109375" style="217" customWidth="1"/>
    <col min="13851" max="13851" width="12.7109375" style="217" customWidth="1"/>
    <col min="13852" max="13852" width="15.7109375" style="217" customWidth="1"/>
    <col min="13853" max="13853" width="12.7109375" style="217" customWidth="1"/>
    <col min="13854" max="13854" width="15.7109375" style="217" customWidth="1"/>
    <col min="13855" max="13855" width="12.7109375" style="217" customWidth="1"/>
    <col min="13856" max="13856" width="15.7109375" style="217" customWidth="1"/>
    <col min="13857" max="13857" width="12.7109375" style="217" customWidth="1"/>
    <col min="13858" max="13858" width="15.7109375" style="217" customWidth="1"/>
    <col min="13859" max="13859" width="24.7109375" style="217" customWidth="1"/>
    <col min="13860" max="13860" width="12.7109375" style="217" customWidth="1"/>
    <col min="13861" max="13861" width="15.7109375" style="217" customWidth="1"/>
    <col min="13862" max="13862" width="12.7109375" style="217" customWidth="1"/>
    <col min="13863" max="13863" width="15.7109375" style="217" customWidth="1"/>
    <col min="13864" max="13864" width="12.7109375" style="217" customWidth="1"/>
    <col min="13865" max="13865" width="15.7109375" style="217" customWidth="1"/>
    <col min="13866" max="13866" width="12.7109375" style="217" customWidth="1"/>
    <col min="13867" max="13867" width="15.7109375" style="217" customWidth="1"/>
    <col min="13868" max="13868" width="12.7109375" style="217" customWidth="1"/>
    <col min="13869" max="13869" width="15.7109375" style="217" customWidth="1"/>
    <col min="13870" max="13870" width="12.7109375" style="217" customWidth="1"/>
    <col min="13871" max="13871" width="15.7109375" style="217" customWidth="1"/>
    <col min="13872" max="13872" width="12.7109375" style="217" customWidth="1"/>
    <col min="13873" max="13873" width="15.7109375" style="217" customWidth="1"/>
    <col min="13874" max="13874" width="12.7109375" style="217" customWidth="1"/>
    <col min="13875" max="13875" width="15.7109375" style="217" customWidth="1"/>
    <col min="13876" max="14081" width="58.85546875" style="217"/>
    <col min="14082" max="14082" width="65.7109375" style="217" customWidth="1"/>
    <col min="14083" max="14083" width="12.7109375" style="217" customWidth="1"/>
    <col min="14084" max="14084" width="15.7109375" style="217" customWidth="1"/>
    <col min="14085" max="14085" width="12.7109375" style="217" customWidth="1"/>
    <col min="14086" max="14086" width="15.7109375" style="217" customWidth="1"/>
    <col min="14087" max="14087" width="12.7109375" style="217" customWidth="1"/>
    <col min="14088" max="14088" width="15.7109375" style="217" customWidth="1"/>
    <col min="14089" max="14089" width="12.7109375" style="217" customWidth="1"/>
    <col min="14090" max="14090" width="15.7109375" style="217" customWidth="1"/>
    <col min="14091" max="14091" width="12.7109375" style="217" customWidth="1"/>
    <col min="14092" max="14092" width="15.7109375" style="217" customWidth="1"/>
    <col min="14093" max="14093" width="12.7109375" style="217" customWidth="1"/>
    <col min="14094" max="14094" width="15.7109375" style="217" customWidth="1"/>
    <col min="14095" max="14095" width="12.7109375" style="217" customWidth="1"/>
    <col min="14096" max="14096" width="15.7109375" style="217" customWidth="1"/>
    <col min="14097" max="14097" width="12.7109375" style="217" customWidth="1"/>
    <col min="14098" max="14098" width="15.7109375" style="217" customWidth="1"/>
    <col min="14099" max="14099" width="12.7109375" style="217" customWidth="1"/>
    <col min="14100" max="14100" width="15.7109375" style="217" customWidth="1"/>
    <col min="14101" max="14101" width="12.7109375" style="217" customWidth="1"/>
    <col min="14102" max="14102" width="15.7109375" style="217" customWidth="1"/>
    <col min="14103" max="14103" width="12.7109375" style="217" customWidth="1"/>
    <col min="14104" max="14104" width="15.7109375" style="217" customWidth="1"/>
    <col min="14105" max="14105" width="12.7109375" style="217" customWidth="1"/>
    <col min="14106" max="14106" width="15.7109375" style="217" customWidth="1"/>
    <col min="14107" max="14107" width="12.7109375" style="217" customWidth="1"/>
    <col min="14108" max="14108" width="15.7109375" style="217" customWidth="1"/>
    <col min="14109" max="14109" width="12.7109375" style="217" customWidth="1"/>
    <col min="14110" max="14110" width="15.7109375" style="217" customWidth="1"/>
    <col min="14111" max="14111" width="12.7109375" style="217" customWidth="1"/>
    <col min="14112" max="14112" width="15.7109375" style="217" customWidth="1"/>
    <col min="14113" max="14113" width="12.7109375" style="217" customWidth="1"/>
    <col min="14114" max="14114" width="15.7109375" style="217" customWidth="1"/>
    <col min="14115" max="14115" width="24.7109375" style="217" customWidth="1"/>
    <col min="14116" max="14116" width="12.7109375" style="217" customWidth="1"/>
    <col min="14117" max="14117" width="15.7109375" style="217" customWidth="1"/>
    <col min="14118" max="14118" width="12.7109375" style="217" customWidth="1"/>
    <col min="14119" max="14119" width="15.7109375" style="217" customWidth="1"/>
    <col min="14120" max="14120" width="12.7109375" style="217" customWidth="1"/>
    <col min="14121" max="14121" width="15.7109375" style="217" customWidth="1"/>
    <col min="14122" max="14122" width="12.7109375" style="217" customWidth="1"/>
    <col min="14123" max="14123" width="15.7109375" style="217" customWidth="1"/>
    <col min="14124" max="14124" width="12.7109375" style="217" customWidth="1"/>
    <col min="14125" max="14125" width="15.7109375" style="217" customWidth="1"/>
    <col min="14126" max="14126" width="12.7109375" style="217" customWidth="1"/>
    <col min="14127" max="14127" width="15.7109375" style="217" customWidth="1"/>
    <col min="14128" max="14128" width="12.7109375" style="217" customWidth="1"/>
    <col min="14129" max="14129" width="15.7109375" style="217" customWidth="1"/>
    <col min="14130" max="14130" width="12.7109375" style="217" customWidth="1"/>
    <col min="14131" max="14131" width="15.7109375" style="217" customWidth="1"/>
    <col min="14132" max="14337" width="58.85546875" style="217"/>
    <col min="14338" max="14338" width="65.7109375" style="217" customWidth="1"/>
    <col min="14339" max="14339" width="12.7109375" style="217" customWidth="1"/>
    <col min="14340" max="14340" width="15.7109375" style="217" customWidth="1"/>
    <col min="14341" max="14341" width="12.7109375" style="217" customWidth="1"/>
    <col min="14342" max="14342" width="15.7109375" style="217" customWidth="1"/>
    <col min="14343" max="14343" width="12.7109375" style="217" customWidth="1"/>
    <col min="14344" max="14344" width="15.7109375" style="217" customWidth="1"/>
    <col min="14345" max="14345" width="12.7109375" style="217" customWidth="1"/>
    <col min="14346" max="14346" width="15.7109375" style="217" customWidth="1"/>
    <col min="14347" max="14347" width="12.7109375" style="217" customWidth="1"/>
    <col min="14348" max="14348" width="15.7109375" style="217" customWidth="1"/>
    <col min="14349" max="14349" width="12.7109375" style="217" customWidth="1"/>
    <col min="14350" max="14350" width="15.7109375" style="217" customWidth="1"/>
    <col min="14351" max="14351" width="12.7109375" style="217" customWidth="1"/>
    <col min="14352" max="14352" width="15.7109375" style="217" customWidth="1"/>
    <col min="14353" max="14353" width="12.7109375" style="217" customWidth="1"/>
    <col min="14354" max="14354" width="15.7109375" style="217" customWidth="1"/>
    <col min="14355" max="14355" width="12.7109375" style="217" customWidth="1"/>
    <col min="14356" max="14356" width="15.7109375" style="217" customWidth="1"/>
    <col min="14357" max="14357" width="12.7109375" style="217" customWidth="1"/>
    <col min="14358" max="14358" width="15.7109375" style="217" customWidth="1"/>
    <col min="14359" max="14359" width="12.7109375" style="217" customWidth="1"/>
    <col min="14360" max="14360" width="15.7109375" style="217" customWidth="1"/>
    <col min="14361" max="14361" width="12.7109375" style="217" customWidth="1"/>
    <col min="14362" max="14362" width="15.7109375" style="217" customWidth="1"/>
    <col min="14363" max="14363" width="12.7109375" style="217" customWidth="1"/>
    <col min="14364" max="14364" width="15.7109375" style="217" customWidth="1"/>
    <col min="14365" max="14365" width="12.7109375" style="217" customWidth="1"/>
    <col min="14366" max="14366" width="15.7109375" style="217" customWidth="1"/>
    <col min="14367" max="14367" width="12.7109375" style="217" customWidth="1"/>
    <col min="14368" max="14368" width="15.7109375" style="217" customWidth="1"/>
    <col min="14369" max="14369" width="12.7109375" style="217" customWidth="1"/>
    <col min="14370" max="14370" width="15.7109375" style="217" customWidth="1"/>
    <col min="14371" max="14371" width="24.7109375" style="217" customWidth="1"/>
    <col min="14372" max="14372" width="12.7109375" style="217" customWidth="1"/>
    <col min="14373" max="14373" width="15.7109375" style="217" customWidth="1"/>
    <col min="14374" max="14374" width="12.7109375" style="217" customWidth="1"/>
    <col min="14375" max="14375" width="15.7109375" style="217" customWidth="1"/>
    <col min="14376" max="14376" width="12.7109375" style="217" customWidth="1"/>
    <col min="14377" max="14377" width="15.7109375" style="217" customWidth="1"/>
    <col min="14378" max="14378" width="12.7109375" style="217" customWidth="1"/>
    <col min="14379" max="14379" width="15.7109375" style="217" customWidth="1"/>
    <col min="14380" max="14380" width="12.7109375" style="217" customWidth="1"/>
    <col min="14381" max="14381" width="15.7109375" style="217" customWidth="1"/>
    <col min="14382" max="14382" width="12.7109375" style="217" customWidth="1"/>
    <col min="14383" max="14383" width="15.7109375" style="217" customWidth="1"/>
    <col min="14384" max="14384" width="12.7109375" style="217" customWidth="1"/>
    <col min="14385" max="14385" width="15.7109375" style="217" customWidth="1"/>
    <col min="14386" max="14386" width="12.7109375" style="217" customWidth="1"/>
    <col min="14387" max="14387" width="15.7109375" style="217" customWidth="1"/>
    <col min="14388" max="14593" width="58.85546875" style="217"/>
    <col min="14594" max="14594" width="65.7109375" style="217" customWidth="1"/>
    <col min="14595" max="14595" width="12.7109375" style="217" customWidth="1"/>
    <col min="14596" max="14596" width="15.7109375" style="217" customWidth="1"/>
    <col min="14597" max="14597" width="12.7109375" style="217" customWidth="1"/>
    <col min="14598" max="14598" width="15.7109375" style="217" customWidth="1"/>
    <col min="14599" max="14599" width="12.7109375" style="217" customWidth="1"/>
    <col min="14600" max="14600" width="15.7109375" style="217" customWidth="1"/>
    <col min="14601" max="14601" width="12.7109375" style="217" customWidth="1"/>
    <col min="14602" max="14602" width="15.7109375" style="217" customWidth="1"/>
    <col min="14603" max="14603" width="12.7109375" style="217" customWidth="1"/>
    <col min="14604" max="14604" width="15.7109375" style="217" customWidth="1"/>
    <col min="14605" max="14605" width="12.7109375" style="217" customWidth="1"/>
    <col min="14606" max="14606" width="15.7109375" style="217" customWidth="1"/>
    <col min="14607" max="14607" width="12.7109375" style="217" customWidth="1"/>
    <col min="14608" max="14608" width="15.7109375" style="217" customWidth="1"/>
    <col min="14609" max="14609" width="12.7109375" style="217" customWidth="1"/>
    <col min="14610" max="14610" width="15.7109375" style="217" customWidth="1"/>
    <col min="14611" max="14611" width="12.7109375" style="217" customWidth="1"/>
    <col min="14612" max="14612" width="15.7109375" style="217" customWidth="1"/>
    <col min="14613" max="14613" width="12.7109375" style="217" customWidth="1"/>
    <col min="14614" max="14614" width="15.7109375" style="217" customWidth="1"/>
    <col min="14615" max="14615" width="12.7109375" style="217" customWidth="1"/>
    <col min="14616" max="14616" width="15.7109375" style="217" customWidth="1"/>
    <col min="14617" max="14617" width="12.7109375" style="217" customWidth="1"/>
    <col min="14618" max="14618" width="15.7109375" style="217" customWidth="1"/>
    <col min="14619" max="14619" width="12.7109375" style="217" customWidth="1"/>
    <col min="14620" max="14620" width="15.7109375" style="217" customWidth="1"/>
    <col min="14621" max="14621" width="12.7109375" style="217" customWidth="1"/>
    <col min="14622" max="14622" width="15.7109375" style="217" customWidth="1"/>
    <col min="14623" max="14623" width="12.7109375" style="217" customWidth="1"/>
    <col min="14624" max="14624" width="15.7109375" style="217" customWidth="1"/>
    <col min="14625" max="14625" width="12.7109375" style="217" customWidth="1"/>
    <col min="14626" max="14626" width="15.7109375" style="217" customWidth="1"/>
    <col min="14627" max="14627" width="24.7109375" style="217" customWidth="1"/>
    <col min="14628" max="14628" width="12.7109375" style="217" customWidth="1"/>
    <col min="14629" max="14629" width="15.7109375" style="217" customWidth="1"/>
    <col min="14630" max="14630" width="12.7109375" style="217" customWidth="1"/>
    <col min="14631" max="14631" width="15.7109375" style="217" customWidth="1"/>
    <col min="14632" max="14632" width="12.7109375" style="217" customWidth="1"/>
    <col min="14633" max="14633" width="15.7109375" style="217" customWidth="1"/>
    <col min="14634" max="14634" width="12.7109375" style="217" customWidth="1"/>
    <col min="14635" max="14635" width="15.7109375" style="217" customWidth="1"/>
    <col min="14636" max="14636" width="12.7109375" style="217" customWidth="1"/>
    <col min="14637" max="14637" width="15.7109375" style="217" customWidth="1"/>
    <col min="14638" max="14638" width="12.7109375" style="217" customWidth="1"/>
    <col min="14639" max="14639" width="15.7109375" style="217" customWidth="1"/>
    <col min="14640" max="14640" width="12.7109375" style="217" customWidth="1"/>
    <col min="14641" max="14641" width="15.7109375" style="217" customWidth="1"/>
    <col min="14642" max="14642" width="12.7109375" style="217" customWidth="1"/>
    <col min="14643" max="14643" width="15.7109375" style="217" customWidth="1"/>
    <col min="14644" max="14849" width="58.85546875" style="217"/>
    <col min="14850" max="14850" width="65.7109375" style="217" customWidth="1"/>
    <col min="14851" max="14851" width="12.7109375" style="217" customWidth="1"/>
    <col min="14852" max="14852" width="15.7109375" style="217" customWidth="1"/>
    <col min="14853" max="14853" width="12.7109375" style="217" customWidth="1"/>
    <col min="14854" max="14854" width="15.7109375" style="217" customWidth="1"/>
    <col min="14855" max="14855" width="12.7109375" style="217" customWidth="1"/>
    <col min="14856" max="14856" width="15.7109375" style="217" customWidth="1"/>
    <col min="14857" max="14857" width="12.7109375" style="217" customWidth="1"/>
    <col min="14858" max="14858" width="15.7109375" style="217" customWidth="1"/>
    <col min="14859" max="14859" width="12.7109375" style="217" customWidth="1"/>
    <col min="14860" max="14860" width="15.7109375" style="217" customWidth="1"/>
    <col min="14861" max="14861" width="12.7109375" style="217" customWidth="1"/>
    <col min="14862" max="14862" width="15.7109375" style="217" customWidth="1"/>
    <col min="14863" max="14863" width="12.7109375" style="217" customWidth="1"/>
    <col min="14864" max="14864" width="15.7109375" style="217" customWidth="1"/>
    <col min="14865" max="14865" width="12.7109375" style="217" customWidth="1"/>
    <col min="14866" max="14866" width="15.7109375" style="217" customWidth="1"/>
    <col min="14867" max="14867" width="12.7109375" style="217" customWidth="1"/>
    <col min="14868" max="14868" width="15.7109375" style="217" customWidth="1"/>
    <col min="14869" max="14869" width="12.7109375" style="217" customWidth="1"/>
    <col min="14870" max="14870" width="15.7109375" style="217" customWidth="1"/>
    <col min="14871" max="14871" width="12.7109375" style="217" customWidth="1"/>
    <col min="14872" max="14872" width="15.7109375" style="217" customWidth="1"/>
    <col min="14873" max="14873" width="12.7109375" style="217" customWidth="1"/>
    <col min="14874" max="14874" width="15.7109375" style="217" customWidth="1"/>
    <col min="14875" max="14875" width="12.7109375" style="217" customWidth="1"/>
    <col min="14876" max="14876" width="15.7109375" style="217" customWidth="1"/>
    <col min="14877" max="14877" width="12.7109375" style="217" customWidth="1"/>
    <col min="14878" max="14878" width="15.7109375" style="217" customWidth="1"/>
    <col min="14879" max="14879" width="12.7109375" style="217" customWidth="1"/>
    <col min="14880" max="14880" width="15.7109375" style="217" customWidth="1"/>
    <col min="14881" max="14881" width="12.7109375" style="217" customWidth="1"/>
    <col min="14882" max="14882" width="15.7109375" style="217" customWidth="1"/>
    <col min="14883" max="14883" width="24.7109375" style="217" customWidth="1"/>
    <col min="14884" max="14884" width="12.7109375" style="217" customWidth="1"/>
    <col min="14885" max="14885" width="15.7109375" style="217" customWidth="1"/>
    <col min="14886" max="14886" width="12.7109375" style="217" customWidth="1"/>
    <col min="14887" max="14887" width="15.7109375" style="217" customWidth="1"/>
    <col min="14888" max="14888" width="12.7109375" style="217" customWidth="1"/>
    <col min="14889" max="14889" width="15.7109375" style="217" customWidth="1"/>
    <col min="14890" max="14890" width="12.7109375" style="217" customWidth="1"/>
    <col min="14891" max="14891" width="15.7109375" style="217" customWidth="1"/>
    <col min="14892" max="14892" width="12.7109375" style="217" customWidth="1"/>
    <col min="14893" max="14893" width="15.7109375" style="217" customWidth="1"/>
    <col min="14894" max="14894" width="12.7109375" style="217" customWidth="1"/>
    <col min="14895" max="14895" width="15.7109375" style="217" customWidth="1"/>
    <col min="14896" max="14896" width="12.7109375" style="217" customWidth="1"/>
    <col min="14897" max="14897" width="15.7109375" style="217" customWidth="1"/>
    <col min="14898" max="14898" width="12.7109375" style="217" customWidth="1"/>
    <col min="14899" max="14899" width="15.7109375" style="217" customWidth="1"/>
    <col min="14900" max="15105" width="58.85546875" style="217"/>
    <col min="15106" max="15106" width="65.7109375" style="217" customWidth="1"/>
    <col min="15107" max="15107" width="12.7109375" style="217" customWidth="1"/>
    <col min="15108" max="15108" width="15.7109375" style="217" customWidth="1"/>
    <col min="15109" max="15109" width="12.7109375" style="217" customWidth="1"/>
    <col min="15110" max="15110" width="15.7109375" style="217" customWidth="1"/>
    <col min="15111" max="15111" width="12.7109375" style="217" customWidth="1"/>
    <col min="15112" max="15112" width="15.7109375" style="217" customWidth="1"/>
    <col min="15113" max="15113" width="12.7109375" style="217" customWidth="1"/>
    <col min="15114" max="15114" width="15.7109375" style="217" customWidth="1"/>
    <col min="15115" max="15115" width="12.7109375" style="217" customWidth="1"/>
    <col min="15116" max="15116" width="15.7109375" style="217" customWidth="1"/>
    <col min="15117" max="15117" width="12.7109375" style="217" customWidth="1"/>
    <col min="15118" max="15118" width="15.7109375" style="217" customWidth="1"/>
    <col min="15119" max="15119" width="12.7109375" style="217" customWidth="1"/>
    <col min="15120" max="15120" width="15.7109375" style="217" customWidth="1"/>
    <col min="15121" max="15121" width="12.7109375" style="217" customWidth="1"/>
    <col min="15122" max="15122" width="15.7109375" style="217" customWidth="1"/>
    <col min="15123" max="15123" width="12.7109375" style="217" customWidth="1"/>
    <col min="15124" max="15124" width="15.7109375" style="217" customWidth="1"/>
    <col min="15125" max="15125" width="12.7109375" style="217" customWidth="1"/>
    <col min="15126" max="15126" width="15.7109375" style="217" customWidth="1"/>
    <col min="15127" max="15127" width="12.7109375" style="217" customWidth="1"/>
    <col min="15128" max="15128" width="15.7109375" style="217" customWidth="1"/>
    <col min="15129" max="15129" width="12.7109375" style="217" customWidth="1"/>
    <col min="15130" max="15130" width="15.7109375" style="217" customWidth="1"/>
    <col min="15131" max="15131" width="12.7109375" style="217" customWidth="1"/>
    <col min="15132" max="15132" width="15.7109375" style="217" customWidth="1"/>
    <col min="15133" max="15133" width="12.7109375" style="217" customWidth="1"/>
    <col min="15134" max="15134" width="15.7109375" style="217" customWidth="1"/>
    <col min="15135" max="15135" width="12.7109375" style="217" customWidth="1"/>
    <col min="15136" max="15136" width="15.7109375" style="217" customWidth="1"/>
    <col min="15137" max="15137" width="12.7109375" style="217" customWidth="1"/>
    <col min="15138" max="15138" width="15.7109375" style="217" customWidth="1"/>
    <col min="15139" max="15139" width="24.7109375" style="217" customWidth="1"/>
    <col min="15140" max="15140" width="12.7109375" style="217" customWidth="1"/>
    <col min="15141" max="15141" width="15.7109375" style="217" customWidth="1"/>
    <col min="15142" max="15142" width="12.7109375" style="217" customWidth="1"/>
    <col min="15143" max="15143" width="15.7109375" style="217" customWidth="1"/>
    <col min="15144" max="15144" width="12.7109375" style="217" customWidth="1"/>
    <col min="15145" max="15145" width="15.7109375" style="217" customWidth="1"/>
    <col min="15146" max="15146" width="12.7109375" style="217" customWidth="1"/>
    <col min="15147" max="15147" width="15.7109375" style="217" customWidth="1"/>
    <col min="15148" max="15148" width="12.7109375" style="217" customWidth="1"/>
    <col min="15149" max="15149" width="15.7109375" style="217" customWidth="1"/>
    <col min="15150" max="15150" width="12.7109375" style="217" customWidth="1"/>
    <col min="15151" max="15151" width="15.7109375" style="217" customWidth="1"/>
    <col min="15152" max="15152" width="12.7109375" style="217" customWidth="1"/>
    <col min="15153" max="15153" width="15.7109375" style="217" customWidth="1"/>
    <col min="15154" max="15154" width="12.7109375" style="217" customWidth="1"/>
    <col min="15155" max="15155" width="15.7109375" style="217" customWidth="1"/>
    <col min="15156" max="15361" width="58.85546875" style="217"/>
    <col min="15362" max="15362" width="65.7109375" style="217" customWidth="1"/>
    <col min="15363" max="15363" width="12.7109375" style="217" customWidth="1"/>
    <col min="15364" max="15364" width="15.7109375" style="217" customWidth="1"/>
    <col min="15365" max="15365" width="12.7109375" style="217" customWidth="1"/>
    <col min="15366" max="15366" width="15.7109375" style="217" customWidth="1"/>
    <col min="15367" max="15367" width="12.7109375" style="217" customWidth="1"/>
    <col min="15368" max="15368" width="15.7109375" style="217" customWidth="1"/>
    <col min="15369" max="15369" width="12.7109375" style="217" customWidth="1"/>
    <col min="15370" max="15370" width="15.7109375" style="217" customWidth="1"/>
    <col min="15371" max="15371" width="12.7109375" style="217" customWidth="1"/>
    <col min="15372" max="15372" width="15.7109375" style="217" customWidth="1"/>
    <col min="15373" max="15373" width="12.7109375" style="217" customWidth="1"/>
    <col min="15374" max="15374" width="15.7109375" style="217" customWidth="1"/>
    <col min="15375" max="15375" width="12.7109375" style="217" customWidth="1"/>
    <col min="15376" max="15376" width="15.7109375" style="217" customWidth="1"/>
    <col min="15377" max="15377" width="12.7109375" style="217" customWidth="1"/>
    <col min="15378" max="15378" width="15.7109375" style="217" customWidth="1"/>
    <col min="15379" max="15379" width="12.7109375" style="217" customWidth="1"/>
    <col min="15380" max="15380" width="15.7109375" style="217" customWidth="1"/>
    <col min="15381" max="15381" width="12.7109375" style="217" customWidth="1"/>
    <col min="15382" max="15382" width="15.7109375" style="217" customWidth="1"/>
    <col min="15383" max="15383" width="12.7109375" style="217" customWidth="1"/>
    <col min="15384" max="15384" width="15.7109375" style="217" customWidth="1"/>
    <col min="15385" max="15385" width="12.7109375" style="217" customWidth="1"/>
    <col min="15386" max="15386" width="15.7109375" style="217" customWidth="1"/>
    <col min="15387" max="15387" width="12.7109375" style="217" customWidth="1"/>
    <col min="15388" max="15388" width="15.7109375" style="217" customWidth="1"/>
    <col min="15389" max="15389" width="12.7109375" style="217" customWidth="1"/>
    <col min="15390" max="15390" width="15.7109375" style="217" customWidth="1"/>
    <col min="15391" max="15391" width="12.7109375" style="217" customWidth="1"/>
    <col min="15392" max="15392" width="15.7109375" style="217" customWidth="1"/>
    <col min="15393" max="15393" width="12.7109375" style="217" customWidth="1"/>
    <col min="15394" max="15394" width="15.7109375" style="217" customWidth="1"/>
    <col min="15395" max="15395" width="24.7109375" style="217" customWidth="1"/>
    <col min="15396" max="15396" width="12.7109375" style="217" customWidth="1"/>
    <col min="15397" max="15397" width="15.7109375" style="217" customWidth="1"/>
    <col min="15398" max="15398" width="12.7109375" style="217" customWidth="1"/>
    <col min="15399" max="15399" width="15.7109375" style="217" customWidth="1"/>
    <col min="15400" max="15400" width="12.7109375" style="217" customWidth="1"/>
    <col min="15401" max="15401" width="15.7109375" style="217" customWidth="1"/>
    <col min="15402" max="15402" width="12.7109375" style="217" customWidth="1"/>
    <col min="15403" max="15403" width="15.7109375" style="217" customWidth="1"/>
    <col min="15404" max="15404" width="12.7109375" style="217" customWidth="1"/>
    <col min="15405" max="15405" width="15.7109375" style="217" customWidth="1"/>
    <col min="15406" max="15406" width="12.7109375" style="217" customWidth="1"/>
    <col min="15407" max="15407" width="15.7109375" style="217" customWidth="1"/>
    <col min="15408" max="15408" width="12.7109375" style="217" customWidth="1"/>
    <col min="15409" max="15409" width="15.7109375" style="217" customWidth="1"/>
    <col min="15410" max="15410" width="12.7109375" style="217" customWidth="1"/>
    <col min="15411" max="15411" width="15.7109375" style="217" customWidth="1"/>
    <col min="15412" max="15617" width="58.85546875" style="217"/>
    <col min="15618" max="15618" width="65.7109375" style="217" customWidth="1"/>
    <col min="15619" max="15619" width="12.7109375" style="217" customWidth="1"/>
    <col min="15620" max="15620" width="15.7109375" style="217" customWidth="1"/>
    <col min="15621" max="15621" width="12.7109375" style="217" customWidth="1"/>
    <col min="15622" max="15622" width="15.7109375" style="217" customWidth="1"/>
    <col min="15623" max="15623" width="12.7109375" style="217" customWidth="1"/>
    <col min="15624" max="15624" width="15.7109375" style="217" customWidth="1"/>
    <col min="15625" max="15625" width="12.7109375" style="217" customWidth="1"/>
    <col min="15626" max="15626" width="15.7109375" style="217" customWidth="1"/>
    <col min="15627" max="15627" width="12.7109375" style="217" customWidth="1"/>
    <col min="15628" max="15628" width="15.7109375" style="217" customWidth="1"/>
    <col min="15629" max="15629" width="12.7109375" style="217" customWidth="1"/>
    <col min="15630" max="15630" width="15.7109375" style="217" customWidth="1"/>
    <col min="15631" max="15631" width="12.7109375" style="217" customWidth="1"/>
    <col min="15632" max="15632" width="15.7109375" style="217" customWidth="1"/>
    <col min="15633" max="15633" width="12.7109375" style="217" customWidth="1"/>
    <col min="15634" max="15634" width="15.7109375" style="217" customWidth="1"/>
    <col min="15635" max="15635" width="12.7109375" style="217" customWidth="1"/>
    <col min="15636" max="15636" width="15.7109375" style="217" customWidth="1"/>
    <col min="15637" max="15637" width="12.7109375" style="217" customWidth="1"/>
    <col min="15638" max="15638" width="15.7109375" style="217" customWidth="1"/>
    <col min="15639" max="15639" width="12.7109375" style="217" customWidth="1"/>
    <col min="15640" max="15640" width="15.7109375" style="217" customWidth="1"/>
    <col min="15641" max="15641" width="12.7109375" style="217" customWidth="1"/>
    <col min="15642" max="15642" width="15.7109375" style="217" customWidth="1"/>
    <col min="15643" max="15643" width="12.7109375" style="217" customWidth="1"/>
    <col min="15644" max="15644" width="15.7109375" style="217" customWidth="1"/>
    <col min="15645" max="15645" width="12.7109375" style="217" customWidth="1"/>
    <col min="15646" max="15646" width="15.7109375" style="217" customWidth="1"/>
    <col min="15647" max="15647" width="12.7109375" style="217" customWidth="1"/>
    <col min="15648" max="15648" width="15.7109375" style="217" customWidth="1"/>
    <col min="15649" max="15649" width="12.7109375" style="217" customWidth="1"/>
    <col min="15650" max="15650" width="15.7109375" style="217" customWidth="1"/>
    <col min="15651" max="15651" width="24.7109375" style="217" customWidth="1"/>
    <col min="15652" max="15652" width="12.7109375" style="217" customWidth="1"/>
    <col min="15653" max="15653" width="15.7109375" style="217" customWidth="1"/>
    <col min="15654" max="15654" width="12.7109375" style="217" customWidth="1"/>
    <col min="15655" max="15655" width="15.7109375" style="217" customWidth="1"/>
    <col min="15656" max="15656" width="12.7109375" style="217" customWidth="1"/>
    <col min="15657" max="15657" width="15.7109375" style="217" customWidth="1"/>
    <col min="15658" max="15658" width="12.7109375" style="217" customWidth="1"/>
    <col min="15659" max="15659" width="15.7109375" style="217" customWidth="1"/>
    <col min="15660" max="15660" width="12.7109375" style="217" customWidth="1"/>
    <col min="15661" max="15661" width="15.7109375" style="217" customWidth="1"/>
    <col min="15662" max="15662" width="12.7109375" style="217" customWidth="1"/>
    <col min="15663" max="15663" width="15.7109375" style="217" customWidth="1"/>
    <col min="15664" max="15664" width="12.7109375" style="217" customWidth="1"/>
    <col min="15665" max="15665" width="15.7109375" style="217" customWidth="1"/>
    <col min="15666" max="15666" width="12.7109375" style="217" customWidth="1"/>
    <col min="15667" max="15667" width="15.7109375" style="217" customWidth="1"/>
    <col min="15668" max="15873" width="58.85546875" style="217"/>
    <col min="15874" max="15874" width="65.7109375" style="217" customWidth="1"/>
    <col min="15875" max="15875" width="12.7109375" style="217" customWidth="1"/>
    <col min="15876" max="15876" width="15.7109375" style="217" customWidth="1"/>
    <col min="15877" max="15877" width="12.7109375" style="217" customWidth="1"/>
    <col min="15878" max="15878" width="15.7109375" style="217" customWidth="1"/>
    <col min="15879" max="15879" width="12.7109375" style="217" customWidth="1"/>
    <col min="15880" max="15880" width="15.7109375" style="217" customWidth="1"/>
    <col min="15881" max="15881" width="12.7109375" style="217" customWidth="1"/>
    <col min="15882" max="15882" width="15.7109375" style="217" customWidth="1"/>
    <col min="15883" max="15883" width="12.7109375" style="217" customWidth="1"/>
    <col min="15884" max="15884" width="15.7109375" style="217" customWidth="1"/>
    <col min="15885" max="15885" width="12.7109375" style="217" customWidth="1"/>
    <col min="15886" max="15886" width="15.7109375" style="217" customWidth="1"/>
    <col min="15887" max="15887" width="12.7109375" style="217" customWidth="1"/>
    <col min="15888" max="15888" width="15.7109375" style="217" customWidth="1"/>
    <col min="15889" max="15889" width="12.7109375" style="217" customWidth="1"/>
    <col min="15890" max="15890" width="15.7109375" style="217" customWidth="1"/>
    <col min="15891" max="15891" width="12.7109375" style="217" customWidth="1"/>
    <col min="15892" max="15892" width="15.7109375" style="217" customWidth="1"/>
    <col min="15893" max="15893" width="12.7109375" style="217" customWidth="1"/>
    <col min="15894" max="15894" width="15.7109375" style="217" customWidth="1"/>
    <col min="15895" max="15895" width="12.7109375" style="217" customWidth="1"/>
    <col min="15896" max="15896" width="15.7109375" style="217" customWidth="1"/>
    <col min="15897" max="15897" width="12.7109375" style="217" customWidth="1"/>
    <col min="15898" max="15898" width="15.7109375" style="217" customWidth="1"/>
    <col min="15899" max="15899" width="12.7109375" style="217" customWidth="1"/>
    <col min="15900" max="15900" width="15.7109375" style="217" customWidth="1"/>
    <col min="15901" max="15901" width="12.7109375" style="217" customWidth="1"/>
    <col min="15902" max="15902" width="15.7109375" style="217" customWidth="1"/>
    <col min="15903" max="15903" width="12.7109375" style="217" customWidth="1"/>
    <col min="15904" max="15904" width="15.7109375" style="217" customWidth="1"/>
    <col min="15905" max="15905" width="12.7109375" style="217" customWidth="1"/>
    <col min="15906" max="15906" width="15.7109375" style="217" customWidth="1"/>
    <col min="15907" max="15907" width="24.7109375" style="217" customWidth="1"/>
    <col min="15908" max="15908" width="12.7109375" style="217" customWidth="1"/>
    <col min="15909" max="15909" width="15.7109375" style="217" customWidth="1"/>
    <col min="15910" max="15910" width="12.7109375" style="217" customWidth="1"/>
    <col min="15911" max="15911" width="15.7109375" style="217" customWidth="1"/>
    <col min="15912" max="15912" width="12.7109375" style="217" customWidth="1"/>
    <col min="15913" max="15913" width="15.7109375" style="217" customWidth="1"/>
    <col min="15914" max="15914" width="12.7109375" style="217" customWidth="1"/>
    <col min="15915" max="15915" width="15.7109375" style="217" customWidth="1"/>
    <col min="15916" max="15916" width="12.7109375" style="217" customWidth="1"/>
    <col min="15917" max="15917" width="15.7109375" style="217" customWidth="1"/>
    <col min="15918" max="15918" width="12.7109375" style="217" customWidth="1"/>
    <col min="15919" max="15919" width="15.7109375" style="217" customWidth="1"/>
    <col min="15920" max="15920" width="12.7109375" style="217" customWidth="1"/>
    <col min="15921" max="15921" width="15.7109375" style="217" customWidth="1"/>
    <col min="15922" max="15922" width="12.7109375" style="217" customWidth="1"/>
    <col min="15923" max="15923" width="15.7109375" style="217" customWidth="1"/>
    <col min="15924" max="16129" width="58.85546875" style="217"/>
    <col min="16130" max="16130" width="65.7109375" style="217" customWidth="1"/>
    <col min="16131" max="16131" width="12.7109375" style="217" customWidth="1"/>
    <col min="16132" max="16132" width="15.7109375" style="217" customWidth="1"/>
    <col min="16133" max="16133" width="12.7109375" style="217" customWidth="1"/>
    <col min="16134" max="16134" width="15.7109375" style="217" customWidth="1"/>
    <col min="16135" max="16135" width="12.7109375" style="217" customWidth="1"/>
    <col min="16136" max="16136" width="15.7109375" style="217" customWidth="1"/>
    <col min="16137" max="16137" width="12.7109375" style="217" customWidth="1"/>
    <col min="16138" max="16138" width="15.7109375" style="217" customWidth="1"/>
    <col min="16139" max="16139" width="12.7109375" style="217" customWidth="1"/>
    <col min="16140" max="16140" width="15.7109375" style="217" customWidth="1"/>
    <col min="16141" max="16141" width="12.7109375" style="217" customWidth="1"/>
    <col min="16142" max="16142" width="15.7109375" style="217" customWidth="1"/>
    <col min="16143" max="16143" width="12.7109375" style="217" customWidth="1"/>
    <col min="16144" max="16144" width="15.7109375" style="217" customWidth="1"/>
    <col min="16145" max="16145" width="12.7109375" style="217" customWidth="1"/>
    <col min="16146" max="16146" width="15.7109375" style="217" customWidth="1"/>
    <col min="16147" max="16147" width="12.7109375" style="217" customWidth="1"/>
    <col min="16148" max="16148" width="15.7109375" style="217" customWidth="1"/>
    <col min="16149" max="16149" width="12.7109375" style="217" customWidth="1"/>
    <col min="16150" max="16150" width="15.7109375" style="217" customWidth="1"/>
    <col min="16151" max="16151" width="12.7109375" style="217" customWidth="1"/>
    <col min="16152" max="16152" width="15.7109375" style="217" customWidth="1"/>
    <col min="16153" max="16153" width="12.7109375" style="217" customWidth="1"/>
    <col min="16154" max="16154" width="15.7109375" style="217" customWidth="1"/>
    <col min="16155" max="16155" width="12.7109375" style="217" customWidth="1"/>
    <col min="16156" max="16156" width="15.7109375" style="217" customWidth="1"/>
    <col min="16157" max="16157" width="12.7109375" style="217" customWidth="1"/>
    <col min="16158" max="16158" width="15.7109375" style="217" customWidth="1"/>
    <col min="16159" max="16159" width="12.7109375" style="217" customWidth="1"/>
    <col min="16160" max="16160" width="15.7109375" style="217" customWidth="1"/>
    <col min="16161" max="16161" width="12.7109375" style="217" customWidth="1"/>
    <col min="16162" max="16162" width="15.7109375" style="217" customWidth="1"/>
    <col min="16163" max="16163" width="24.7109375" style="217" customWidth="1"/>
    <col min="16164" max="16164" width="12.7109375" style="217" customWidth="1"/>
    <col min="16165" max="16165" width="15.7109375" style="217" customWidth="1"/>
    <col min="16166" max="16166" width="12.7109375" style="217" customWidth="1"/>
    <col min="16167" max="16167" width="15.7109375" style="217" customWidth="1"/>
    <col min="16168" max="16168" width="12.7109375" style="217" customWidth="1"/>
    <col min="16169" max="16169" width="15.7109375" style="217" customWidth="1"/>
    <col min="16170" max="16170" width="12.7109375" style="217" customWidth="1"/>
    <col min="16171" max="16171" width="15.7109375" style="217" customWidth="1"/>
    <col min="16172" max="16172" width="12.7109375" style="217" customWidth="1"/>
    <col min="16173" max="16173" width="15.7109375" style="217" customWidth="1"/>
    <col min="16174" max="16174" width="12.7109375" style="217" customWidth="1"/>
    <col min="16175" max="16175" width="15.7109375" style="217" customWidth="1"/>
    <col min="16176" max="16176" width="12.7109375" style="217" customWidth="1"/>
    <col min="16177" max="16177" width="15.7109375" style="217" customWidth="1"/>
    <col min="16178" max="16178" width="12.7109375" style="217" customWidth="1"/>
    <col min="16179" max="16179" width="15.7109375" style="217" customWidth="1"/>
    <col min="16180" max="16384" width="58.85546875" style="217"/>
  </cols>
  <sheetData>
    <row r="1" spans="1:54" ht="30" customHeight="1">
      <c r="B1" s="102"/>
      <c r="C1" s="221"/>
      <c r="D1" s="221"/>
      <c r="E1" s="382"/>
      <c r="F1" s="382"/>
      <c r="G1" s="382"/>
      <c r="H1" s="382"/>
      <c r="I1" s="382"/>
      <c r="J1" s="382"/>
      <c r="K1" s="382"/>
      <c r="L1" s="382"/>
      <c r="M1" s="382"/>
      <c r="N1" s="382"/>
      <c r="O1" s="382"/>
      <c r="P1" s="382"/>
      <c r="Q1" s="382"/>
      <c r="R1" s="382"/>
      <c r="S1" s="382"/>
      <c r="T1" s="382"/>
      <c r="U1" s="382"/>
      <c r="V1" s="382"/>
      <c r="W1" s="221"/>
      <c r="X1" s="221"/>
      <c r="Y1" s="382"/>
      <c r="Z1" s="382"/>
      <c r="AA1" s="382"/>
      <c r="AB1" s="382"/>
      <c r="AC1" s="382"/>
      <c r="AD1" s="382"/>
      <c r="AE1" s="382"/>
      <c r="AF1" s="382"/>
      <c r="AG1" s="382"/>
      <c r="AH1" s="382"/>
      <c r="AI1" s="382"/>
      <c r="AJ1" s="382"/>
      <c r="AK1" s="382"/>
      <c r="AL1" s="382"/>
      <c r="AM1" s="382"/>
      <c r="AN1" s="382"/>
      <c r="AO1" s="382"/>
      <c r="AP1" s="382"/>
      <c r="AQ1" s="222"/>
      <c r="AR1" s="222"/>
      <c r="AS1" s="222"/>
      <c r="AT1" s="222"/>
      <c r="AU1" s="222"/>
      <c r="AV1" s="222"/>
      <c r="AW1" s="222"/>
      <c r="AX1" s="222"/>
      <c r="AY1" s="222"/>
      <c r="AZ1" s="222"/>
      <c r="BA1" s="222"/>
      <c r="BB1" s="222"/>
    </row>
    <row r="2" spans="1:54" ht="30" customHeight="1">
      <c r="B2" s="400" t="s">
        <v>431</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222"/>
      <c r="BA2" s="222"/>
      <c r="BB2" s="222"/>
    </row>
    <row r="3" spans="1:54" ht="30" customHeight="1">
      <c r="B3" s="102"/>
      <c r="C3" s="221"/>
      <c r="D3" s="221"/>
      <c r="E3" s="206"/>
      <c r="F3" s="206"/>
      <c r="G3" s="206"/>
      <c r="H3" s="206"/>
      <c r="I3" s="206"/>
      <c r="J3" s="206"/>
      <c r="K3" s="206"/>
      <c r="L3" s="206"/>
      <c r="M3" s="206"/>
      <c r="N3" s="206"/>
      <c r="O3" s="206"/>
      <c r="P3" s="206"/>
      <c r="Q3" s="206"/>
      <c r="R3" s="206"/>
      <c r="S3" s="206"/>
      <c r="T3" s="206"/>
      <c r="U3" s="206"/>
      <c r="V3" s="206"/>
      <c r="W3" s="221"/>
      <c r="X3" s="221"/>
      <c r="Y3" s="206"/>
      <c r="Z3" s="206"/>
      <c r="AA3" s="206"/>
      <c r="AB3" s="206"/>
      <c r="AC3" s="206"/>
      <c r="AD3" s="206"/>
      <c r="AE3" s="206"/>
      <c r="AF3" s="206"/>
      <c r="AG3" s="206"/>
      <c r="AH3" s="206"/>
      <c r="AI3" s="206"/>
      <c r="AJ3" s="206"/>
      <c r="AK3" s="206"/>
      <c r="AL3" s="206"/>
      <c r="AM3" s="206"/>
      <c r="AN3" s="206"/>
      <c r="AO3" s="206"/>
      <c r="AP3" s="206"/>
      <c r="AQ3" s="222"/>
      <c r="AR3" s="222"/>
      <c r="AS3" s="222"/>
      <c r="AT3" s="222"/>
      <c r="AU3" s="222"/>
      <c r="AV3" s="222"/>
      <c r="AW3" s="222"/>
      <c r="AX3" s="222"/>
      <c r="AY3" s="222" t="s">
        <v>303</v>
      </c>
      <c r="AZ3" s="222"/>
      <c r="BA3" s="222"/>
      <c r="BB3" s="222"/>
    </row>
    <row r="4" spans="1:54" s="218" customFormat="1" ht="47.25" customHeight="1">
      <c r="A4" s="440" t="s">
        <v>95</v>
      </c>
      <c r="B4" s="440"/>
      <c r="C4" s="404" t="s">
        <v>432</v>
      </c>
      <c r="D4" s="404"/>
      <c r="E4" s="404"/>
      <c r="F4" s="404"/>
      <c r="G4" s="404"/>
      <c r="H4" s="404"/>
      <c r="I4" s="404"/>
      <c r="J4" s="404"/>
      <c r="K4" s="404"/>
      <c r="L4" s="404"/>
      <c r="M4" s="404"/>
      <c r="N4" s="404"/>
      <c r="O4" s="404"/>
      <c r="P4" s="404"/>
      <c r="Q4" s="404"/>
      <c r="R4" s="404"/>
      <c r="S4" s="404"/>
      <c r="T4" s="404"/>
      <c r="U4" s="404"/>
      <c r="V4" s="404"/>
      <c r="W4" s="404" t="s">
        <v>432</v>
      </c>
      <c r="X4" s="404"/>
      <c r="Y4" s="404"/>
      <c r="Z4" s="404"/>
      <c r="AA4" s="404"/>
      <c r="AB4" s="404"/>
      <c r="AC4" s="404"/>
      <c r="AD4" s="404"/>
      <c r="AE4" s="404"/>
      <c r="AF4" s="404"/>
      <c r="AG4" s="432" t="s">
        <v>441</v>
      </c>
      <c r="AH4" s="433"/>
      <c r="AI4" s="404" t="s">
        <v>442</v>
      </c>
      <c r="AJ4" s="404" t="s">
        <v>475</v>
      </c>
      <c r="AK4" s="404"/>
      <c r="AL4" s="404"/>
      <c r="AM4" s="404"/>
      <c r="AN4" s="404"/>
      <c r="AO4" s="404"/>
      <c r="AP4" s="404"/>
      <c r="AQ4" s="404"/>
      <c r="AR4" s="404"/>
      <c r="AS4" s="404"/>
      <c r="AT4" s="404"/>
      <c r="AU4" s="404"/>
      <c r="AV4" s="404"/>
      <c r="AW4" s="404"/>
      <c r="AX4" s="404"/>
      <c r="AY4" s="404"/>
    </row>
    <row r="5" spans="1:54" ht="27.75" customHeight="1">
      <c r="A5" s="440"/>
      <c r="B5" s="440"/>
      <c r="C5" s="428" t="s">
        <v>333</v>
      </c>
      <c r="D5" s="428"/>
      <c r="E5" s="404" t="s">
        <v>322</v>
      </c>
      <c r="F5" s="404"/>
      <c r="G5" s="404"/>
      <c r="H5" s="404"/>
      <c r="I5" s="404"/>
      <c r="J5" s="404"/>
      <c r="K5" s="404"/>
      <c r="L5" s="404"/>
      <c r="M5" s="404"/>
      <c r="N5" s="404"/>
      <c r="O5" s="404"/>
      <c r="P5" s="404"/>
      <c r="Q5" s="404"/>
      <c r="R5" s="404"/>
      <c r="S5" s="404"/>
      <c r="T5" s="404"/>
      <c r="U5" s="404"/>
      <c r="V5" s="404"/>
      <c r="W5" s="404" t="s">
        <v>440</v>
      </c>
      <c r="X5" s="404"/>
      <c r="Y5" s="404"/>
      <c r="Z5" s="404"/>
      <c r="AA5" s="404"/>
      <c r="AB5" s="404"/>
      <c r="AC5" s="404"/>
      <c r="AD5" s="404"/>
      <c r="AE5" s="404"/>
      <c r="AF5" s="404"/>
      <c r="AG5" s="434"/>
      <c r="AH5" s="435"/>
      <c r="AI5" s="404"/>
      <c r="AJ5" s="404"/>
      <c r="AK5" s="404"/>
      <c r="AL5" s="404"/>
      <c r="AM5" s="404"/>
      <c r="AN5" s="404"/>
      <c r="AO5" s="404"/>
      <c r="AP5" s="404"/>
      <c r="AQ5" s="404"/>
      <c r="AR5" s="404"/>
      <c r="AS5" s="404"/>
      <c r="AT5" s="404"/>
      <c r="AU5" s="404"/>
      <c r="AV5" s="404"/>
      <c r="AW5" s="404"/>
      <c r="AX5" s="404"/>
      <c r="AY5" s="404"/>
    </row>
    <row r="6" spans="1:54" ht="15.75" customHeight="1">
      <c r="A6" s="440"/>
      <c r="B6" s="440"/>
      <c r="C6" s="428"/>
      <c r="D6" s="428"/>
      <c r="E6" s="386" t="s">
        <v>323</v>
      </c>
      <c r="F6" s="386"/>
      <c r="G6" s="393" t="s">
        <v>326</v>
      </c>
      <c r="H6" s="395"/>
      <c r="I6" s="393" t="s">
        <v>337</v>
      </c>
      <c r="J6" s="395"/>
      <c r="K6" s="393" t="s">
        <v>338</v>
      </c>
      <c r="L6" s="395"/>
      <c r="M6" s="393" t="s">
        <v>339</v>
      </c>
      <c r="N6" s="395"/>
      <c r="O6" s="393" t="s">
        <v>340</v>
      </c>
      <c r="P6" s="395"/>
      <c r="Q6" s="404" t="s">
        <v>435</v>
      </c>
      <c r="R6" s="404"/>
      <c r="S6" s="404" t="s">
        <v>436</v>
      </c>
      <c r="T6" s="404"/>
      <c r="U6" s="404" t="s">
        <v>437</v>
      </c>
      <c r="V6" s="404"/>
      <c r="W6" s="386" t="s">
        <v>323</v>
      </c>
      <c r="X6" s="386"/>
      <c r="Y6" s="404" t="s">
        <v>438</v>
      </c>
      <c r="Z6" s="404"/>
      <c r="AA6" s="404" t="s">
        <v>337</v>
      </c>
      <c r="AB6" s="404"/>
      <c r="AC6" s="404" t="s">
        <v>338</v>
      </c>
      <c r="AD6" s="404"/>
      <c r="AE6" s="404" t="s">
        <v>439</v>
      </c>
      <c r="AF6" s="404"/>
      <c r="AG6" s="436" t="s">
        <v>434</v>
      </c>
      <c r="AH6" s="436" t="s">
        <v>433</v>
      </c>
      <c r="AI6" s="404"/>
      <c r="AJ6" s="404" t="s">
        <v>333</v>
      </c>
      <c r="AK6" s="404"/>
      <c r="AL6" s="404" t="s">
        <v>443</v>
      </c>
      <c r="AM6" s="404"/>
      <c r="AN6" s="404" t="s">
        <v>444</v>
      </c>
      <c r="AO6" s="404"/>
      <c r="AP6" s="404" t="s">
        <v>327</v>
      </c>
      <c r="AQ6" s="404"/>
      <c r="AR6" s="404" t="s">
        <v>328</v>
      </c>
      <c r="AS6" s="404"/>
      <c r="AT6" s="404" t="s">
        <v>329</v>
      </c>
      <c r="AU6" s="404"/>
      <c r="AV6" s="404" t="s">
        <v>330</v>
      </c>
      <c r="AW6" s="404"/>
      <c r="AX6" s="404" t="s">
        <v>445</v>
      </c>
      <c r="AY6" s="404"/>
    </row>
    <row r="7" spans="1:54" ht="43.5" customHeight="1">
      <c r="A7" s="440"/>
      <c r="B7" s="440"/>
      <c r="C7" s="250" t="s">
        <v>325</v>
      </c>
      <c r="D7" s="250" t="s">
        <v>324</v>
      </c>
      <c r="E7" s="250" t="s">
        <v>325</v>
      </c>
      <c r="F7" s="250" t="s">
        <v>324</v>
      </c>
      <c r="G7" s="250" t="s">
        <v>325</v>
      </c>
      <c r="H7" s="250" t="s">
        <v>324</v>
      </c>
      <c r="I7" s="250" t="s">
        <v>325</v>
      </c>
      <c r="J7" s="250" t="s">
        <v>324</v>
      </c>
      <c r="K7" s="250" t="s">
        <v>325</v>
      </c>
      <c r="L7" s="250" t="s">
        <v>324</v>
      </c>
      <c r="M7" s="250" t="s">
        <v>325</v>
      </c>
      <c r="N7" s="250" t="s">
        <v>324</v>
      </c>
      <c r="O7" s="250" t="s">
        <v>325</v>
      </c>
      <c r="P7" s="250" t="s">
        <v>324</v>
      </c>
      <c r="Q7" s="250" t="s">
        <v>325</v>
      </c>
      <c r="R7" s="250" t="s">
        <v>324</v>
      </c>
      <c r="S7" s="250" t="s">
        <v>325</v>
      </c>
      <c r="T7" s="250" t="s">
        <v>324</v>
      </c>
      <c r="U7" s="250" t="s">
        <v>325</v>
      </c>
      <c r="V7" s="250" t="s">
        <v>324</v>
      </c>
      <c r="W7" s="250" t="s">
        <v>325</v>
      </c>
      <c r="X7" s="250" t="s">
        <v>324</v>
      </c>
      <c r="Y7" s="250" t="s">
        <v>325</v>
      </c>
      <c r="Z7" s="250" t="s">
        <v>324</v>
      </c>
      <c r="AA7" s="250" t="s">
        <v>325</v>
      </c>
      <c r="AB7" s="250" t="s">
        <v>324</v>
      </c>
      <c r="AC7" s="250" t="s">
        <v>325</v>
      </c>
      <c r="AD7" s="250" t="s">
        <v>324</v>
      </c>
      <c r="AE7" s="250" t="s">
        <v>325</v>
      </c>
      <c r="AF7" s="250" t="s">
        <v>324</v>
      </c>
      <c r="AG7" s="437"/>
      <c r="AH7" s="437"/>
      <c r="AI7" s="404"/>
      <c r="AJ7" s="250" t="s">
        <v>325</v>
      </c>
      <c r="AK7" s="250" t="s">
        <v>324</v>
      </c>
      <c r="AL7" s="250" t="s">
        <v>325</v>
      </c>
      <c r="AM7" s="250" t="s">
        <v>324</v>
      </c>
      <c r="AN7" s="250" t="s">
        <v>325</v>
      </c>
      <c r="AO7" s="250" t="s">
        <v>324</v>
      </c>
      <c r="AP7" s="250" t="s">
        <v>325</v>
      </c>
      <c r="AQ7" s="250" t="s">
        <v>324</v>
      </c>
      <c r="AR7" s="250" t="s">
        <v>325</v>
      </c>
      <c r="AS7" s="250" t="s">
        <v>324</v>
      </c>
      <c r="AT7" s="250" t="s">
        <v>325</v>
      </c>
      <c r="AU7" s="250" t="s">
        <v>324</v>
      </c>
      <c r="AV7" s="250" t="s">
        <v>325</v>
      </c>
      <c r="AW7" s="250" t="s">
        <v>324</v>
      </c>
      <c r="AX7" s="250" t="s">
        <v>325</v>
      </c>
      <c r="AY7" s="250" t="s">
        <v>324</v>
      </c>
    </row>
    <row r="8" spans="1:54">
      <c r="A8" s="263">
        <v>1</v>
      </c>
      <c r="B8" s="106" t="s">
        <v>39</v>
      </c>
      <c r="C8" s="118">
        <v>13128</v>
      </c>
      <c r="D8" s="118">
        <v>10881904.824999999</v>
      </c>
      <c r="E8" s="118">
        <v>9446</v>
      </c>
      <c r="F8" s="118">
        <v>5596629.5056555001</v>
      </c>
      <c r="G8" s="118">
        <v>3518</v>
      </c>
      <c r="H8" s="118">
        <v>4496638.0684970049</v>
      </c>
      <c r="I8" s="118">
        <v>124</v>
      </c>
      <c r="J8" s="118">
        <v>466901.10168627487</v>
      </c>
      <c r="K8" s="118">
        <v>28</v>
      </c>
      <c r="L8" s="118">
        <v>172381.65916122092</v>
      </c>
      <c r="M8" s="118">
        <v>9</v>
      </c>
      <c r="N8" s="118">
        <v>137409.85</v>
      </c>
      <c r="O8" s="118">
        <v>2</v>
      </c>
      <c r="P8" s="118">
        <v>834.4</v>
      </c>
      <c r="Q8" s="118">
        <v>0</v>
      </c>
      <c r="R8" s="118">
        <v>0</v>
      </c>
      <c r="S8" s="118">
        <v>0</v>
      </c>
      <c r="T8" s="118">
        <v>0</v>
      </c>
      <c r="U8" s="118">
        <v>1</v>
      </c>
      <c r="V8" s="118">
        <v>11110</v>
      </c>
      <c r="W8" s="118">
        <v>12074</v>
      </c>
      <c r="X8" s="118">
        <v>9151231.8891857322</v>
      </c>
      <c r="Y8" s="118">
        <v>1025</v>
      </c>
      <c r="Z8" s="118">
        <v>1459757.1260311652</v>
      </c>
      <c r="AA8" s="118">
        <v>17</v>
      </c>
      <c r="AB8" s="118">
        <v>236238.57</v>
      </c>
      <c r="AC8" s="118">
        <v>6</v>
      </c>
      <c r="AD8" s="118">
        <v>23218.61</v>
      </c>
      <c r="AE8" s="118">
        <v>5</v>
      </c>
      <c r="AF8" s="118">
        <v>11344.99</v>
      </c>
      <c r="AG8" s="118">
        <v>1552</v>
      </c>
      <c r="AH8" s="118">
        <v>1776047.4857055997</v>
      </c>
      <c r="AI8" s="118">
        <v>21161.61</v>
      </c>
      <c r="AJ8" s="118">
        <v>14216</v>
      </c>
      <c r="AK8" s="118">
        <v>11809982.109399999</v>
      </c>
      <c r="AL8" s="118">
        <v>11327</v>
      </c>
      <c r="AM8" s="118">
        <v>7406155.7593999999</v>
      </c>
      <c r="AN8" s="118">
        <v>2772</v>
      </c>
      <c r="AO8" s="118">
        <v>3578802.6700000004</v>
      </c>
      <c r="AP8" s="118">
        <v>84</v>
      </c>
      <c r="AQ8" s="118">
        <v>445744.78</v>
      </c>
      <c r="AR8" s="118">
        <v>28</v>
      </c>
      <c r="AS8" s="118">
        <v>282872.96999999997</v>
      </c>
      <c r="AT8" s="118">
        <v>2</v>
      </c>
      <c r="AU8" s="118">
        <v>80794.740000000005</v>
      </c>
      <c r="AV8" s="118">
        <v>3</v>
      </c>
      <c r="AW8" s="118">
        <v>15611.19</v>
      </c>
      <c r="AX8" s="118">
        <v>0</v>
      </c>
      <c r="AY8" s="118">
        <v>0</v>
      </c>
    </row>
    <row r="9" spans="1:54" ht="31.5">
      <c r="A9" s="263" t="s">
        <v>374</v>
      </c>
      <c r="B9" s="106" t="s">
        <v>96</v>
      </c>
      <c r="C9" s="118">
        <v>114</v>
      </c>
      <c r="D9" s="118">
        <v>989190.17</v>
      </c>
      <c r="E9" s="118">
        <v>80</v>
      </c>
      <c r="F9" s="118">
        <v>704240.02</v>
      </c>
      <c r="G9" s="118">
        <v>27</v>
      </c>
      <c r="H9" s="118">
        <v>250700.15</v>
      </c>
      <c r="I9" s="118">
        <v>4</v>
      </c>
      <c r="J9" s="118">
        <v>10950</v>
      </c>
      <c r="K9" s="118">
        <v>3</v>
      </c>
      <c r="L9" s="118">
        <v>23300</v>
      </c>
      <c r="M9" s="118">
        <v>0</v>
      </c>
      <c r="N9" s="118">
        <v>0</v>
      </c>
      <c r="O9" s="118">
        <v>0</v>
      </c>
      <c r="P9" s="118">
        <v>0</v>
      </c>
      <c r="Q9" s="118">
        <v>0</v>
      </c>
      <c r="R9" s="118">
        <v>0</v>
      </c>
      <c r="S9" s="118">
        <v>0</v>
      </c>
      <c r="T9" s="118">
        <v>0</v>
      </c>
      <c r="U9" s="118">
        <v>0</v>
      </c>
      <c r="V9" s="118">
        <v>0</v>
      </c>
      <c r="W9" s="118">
        <v>104</v>
      </c>
      <c r="X9" s="118">
        <v>968190.07</v>
      </c>
      <c r="Y9" s="118">
        <v>9</v>
      </c>
      <c r="Z9" s="118">
        <v>15900.1</v>
      </c>
      <c r="AA9" s="118">
        <v>1</v>
      </c>
      <c r="AB9" s="118">
        <v>5100</v>
      </c>
      <c r="AC9" s="118">
        <v>0</v>
      </c>
      <c r="AD9" s="118">
        <v>0</v>
      </c>
      <c r="AE9" s="118">
        <v>0</v>
      </c>
      <c r="AF9" s="118">
        <v>0</v>
      </c>
      <c r="AG9" s="118">
        <v>38</v>
      </c>
      <c r="AH9" s="118">
        <v>53583.56</v>
      </c>
      <c r="AI9" s="118">
        <v>0</v>
      </c>
      <c r="AJ9" s="118">
        <v>146</v>
      </c>
      <c r="AK9" s="118">
        <v>925596.97</v>
      </c>
      <c r="AL9" s="118">
        <v>116</v>
      </c>
      <c r="AM9" s="118">
        <v>780366.02</v>
      </c>
      <c r="AN9" s="118">
        <v>25</v>
      </c>
      <c r="AO9" s="118">
        <v>109804.05</v>
      </c>
      <c r="AP9" s="118">
        <v>3</v>
      </c>
      <c r="AQ9" s="118">
        <v>4626.8999999999996</v>
      </c>
      <c r="AR9" s="118">
        <v>2</v>
      </c>
      <c r="AS9" s="118">
        <v>30800</v>
      </c>
      <c r="AT9" s="118">
        <v>0</v>
      </c>
      <c r="AU9" s="118">
        <v>0</v>
      </c>
      <c r="AV9" s="118">
        <v>0</v>
      </c>
      <c r="AW9" s="118">
        <v>0</v>
      </c>
      <c r="AX9" s="118">
        <v>0</v>
      </c>
      <c r="AY9" s="118">
        <v>0</v>
      </c>
    </row>
    <row r="10" spans="1:54">
      <c r="A10" s="263">
        <v>2</v>
      </c>
      <c r="B10" s="106" t="s">
        <v>41</v>
      </c>
      <c r="C10" s="118">
        <v>634586</v>
      </c>
      <c r="D10" s="118">
        <v>29273700.247917764</v>
      </c>
      <c r="E10" s="118">
        <v>551072</v>
      </c>
      <c r="F10" s="118">
        <v>25532023.807918023</v>
      </c>
      <c r="G10" s="118">
        <v>75738</v>
      </c>
      <c r="H10" s="118">
        <v>3593889.0799998846</v>
      </c>
      <c r="I10" s="118">
        <v>7437</v>
      </c>
      <c r="J10" s="118">
        <v>119850.94000000021</v>
      </c>
      <c r="K10" s="118">
        <v>304</v>
      </c>
      <c r="L10" s="118">
        <v>12078.12000000001</v>
      </c>
      <c r="M10" s="118">
        <v>32</v>
      </c>
      <c r="N10" s="118">
        <v>1867.92</v>
      </c>
      <c r="O10" s="118">
        <v>2</v>
      </c>
      <c r="P10" s="118">
        <v>13840.48</v>
      </c>
      <c r="Q10" s="118">
        <v>0</v>
      </c>
      <c r="R10" s="118">
        <v>0</v>
      </c>
      <c r="S10" s="118">
        <v>0</v>
      </c>
      <c r="T10" s="118">
        <v>0</v>
      </c>
      <c r="U10" s="118">
        <v>1</v>
      </c>
      <c r="V10" s="118">
        <v>150</v>
      </c>
      <c r="W10" s="118">
        <v>586829</v>
      </c>
      <c r="X10" s="118">
        <v>27593959.939999938</v>
      </c>
      <c r="Y10" s="118">
        <v>41667</v>
      </c>
      <c r="Z10" s="118">
        <v>1575013.290000001</v>
      </c>
      <c r="AA10" s="118">
        <v>5876</v>
      </c>
      <c r="AB10" s="118">
        <v>93904.0879180013</v>
      </c>
      <c r="AC10" s="118">
        <v>200</v>
      </c>
      <c r="AD10" s="118">
        <v>8966.7500000000091</v>
      </c>
      <c r="AE10" s="118">
        <v>13</v>
      </c>
      <c r="AF10" s="118">
        <v>767.92</v>
      </c>
      <c r="AG10" s="118">
        <v>15395</v>
      </c>
      <c r="AH10" s="118">
        <v>1882297.8199999998</v>
      </c>
      <c r="AI10" s="118">
        <v>5365</v>
      </c>
      <c r="AJ10" s="118">
        <v>581124.48</v>
      </c>
      <c r="AK10" s="118">
        <v>30560406.16999995</v>
      </c>
      <c r="AL10" s="118">
        <v>528520</v>
      </c>
      <c r="AM10" s="118">
        <v>27910404.78999994</v>
      </c>
      <c r="AN10" s="118">
        <v>37321</v>
      </c>
      <c r="AO10" s="118">
        <v>2168960.7900000005</v>
      </c>
      <c r="AP10" s="118">
        <v>53</v>
      </c>
      <c r="AQ10" s="118">
        <v>3562.71</v>
      </c>
      <c r="AR10" s="118">
        <v>58</v>
      </c>
      <c r="AS10" s="118">
        <v>1549.77</v>
      </c>
      <c r="AT10" s="118">
        <v>0</v>
      </c>
      <c r="AU10" s="118">
        <v>0</v>
      </c>
      <c r="AV10" s="118">
        <v>1</v>
      </c>
      <c r="AW10" s="118">
        <v>13802</v>
      </c>
      <c r="AX10" s="118">
        <v>40.479999999999997</v>
      </c>
      <c r="AY10" s="118">
        <v>2</v>
      </c>
    </row>
    <row r="11" spans="1:54">
      <c r="A11" s="263">
        <v>3</v>
      </c>
      <c r="B11" s="106" t="s">
        <v>42</v>
      </c>
      <c r="C11" s="118">
        <v>410461</v>
      </c>
      <c r="D11" s="118">
        <v>333548627.79689991</v>
      </c>
      <c r="E11" s="118">
        <v>314106</v>
      </c>
      <c r="F11" s="118">
        <v>226213182.19809416</v>
      </c>
      <c r="G11" s="118">
        <v>84040</v>
      </c>
      <c r="H11" s="118">
        <v>91133971.891852081</v>
      </c>
      <c r="I11" s="118">
        <v>7280</v>
      </c>
      <c r="J11" s="118">
        <v>6500404.9592648223</v>
      </c>
      <c r="K11" s="118">
        <v>4498</v>
      </c>
      <c r="L11" s="118">
        <v>5267432.8316594986</v>
      </c>
      <c r="M11" s="118">
        <v>245</v>
      </c>
      <c r="N11" s="118">
        <v>1549167.8997922086</v>
      </c>
      <c r="O11" s="118">
        <v>101</v>
      </c>
      <c r="P11" s="118">
        <v>1171065.061082978</v>
      </c>
      <c r="Q11" s="118">
        <v>61</v>
      </c>
      <c r="R11" s="118">
        <v>682486.48966173688</v>
      </c>
      <c r="S11" s="118">
        <v>82</v>
      </c>
      <c r="T11" s="118">
        <v>614066.14549246698</v>
      </c>
      <c r="U11" s="118">
        <v>48</v>
      </c>
      <c r="V11" s="118">
        <v>416850.32</v>
      </c>
      <c r="W11" s="118">
        <v>318809</v>
      </c>
      <c r="X11" s="118">
        <v>232389342.78808054</v>
      </c>
      <c r="Y11" s="118">
        <v>80292</v>
      </c>
      <c r="Z11" s="118">
        <v>86628278.257591903</v>
      </c>
      <c r="AA11" s="118">
        <v>6812</v>
      </c>
      <c r="AB11" s="118">
        <v>6710221.0958694238</v>
      </c>
      <c r="AC11" s="118">
        <v>4096</v>
      </c>
      <c r="AD11" s="118">
        <v>4613612.9632181963</v>
      </c>
      <c r="AE11" s="118">
        <v>451</v>
      </c>
      <c r="AF11" s="118">
        <v>2996777.2521399967</v>
      </c>
      <c r="AG11" s="118">
        <v>40309</v>
      </c>
      <c r="AH11" s="118">
        <v>24571607.895406816</v>
      </c>
      <c r="AI11" s="118">
        <v>51305616.349000014</v>
      </c>
      <c r="AJ11" s="118">
        <v>462883</v>
      </c>
      <c r="AK11" s="118">
        <v>349040156.1448046</v>
      </c>
      <c r="AL11" s="118">
        <v>457309</v>
      </c>
      <c r="AM11" s="118">
        <v>338421618.01728112</v>
      </c>
      <c r="AN11" s="118">
        <v>4733</v>
      </c>
      <c r="AO11" s="118">
        <v>8108758.7575234007</v>
      </c>
      <c r="AP11" s="118">
        <v>420</v>
      </c>
      <c r="AQ11" s="118">
        <v>862644.09000000008</v>
      </c>
      <c r="AR11" s="118">
        <v>366</v>
      </c>
      <c r="AS11" s="118">
        <v>1294047.8999999999</v>
      </c>
      <c r="AT11" s="118">
        <v>37</v>
      </c>
      <c r="AU11" s="118">
        <v>222146.02000000002</v>
      </c>
      <c r="AV11" s="118">
        <v>8</v>
      </c>
      <c r="AW11" s="118">
        <v>21413.35</v>
      </c>
      <c r="AX11" s="118">
        <v>10</v>
      </c>
      <c r="AY11" s="118">
        <v>109528.01</v>
      </c>
    </row>
    <row r="12" spans="1:54">
      <c r="A12" s="263">
        <v>4</v>
      </c>
      <c r="B12" s="106" t="s">
        <v>43</v>
      </c>
      <c r="C12" s="118">
        <v>24</v>
      </c>
      <c r="D12" s="118">
        <v>30909.57</v>
      </c>
      <c r="E12" s="118">
        <v>14</v>
      </c>
      <c r="F12" s="118">
        <v>25383.643194476164</v>
      </c>
      <c r="G12" s="118">
        <v>10</v>
      </c>
      <c r="H12" s="118">
        <v>5525.9268055238354</v>
      </c>
      <c r="I12" s="118">
        <v>0</v>
      </c>
      <c r="J12" s="118">
        <v>0</v>
      </c>
      <c r="K12" s="118">
        <v>0</v>
      </c>
      <c r="L12" s="118">
        <v>0</v>
      </c>
      <c r="M12" s="118">
        <v>0</v>
      </c>
      <c r="N12" s="118">
        <v>0</v>
      </c>
      <c r="O12" s="118">
        <v>0</v>
      </c>
      <c r="P12" s="118">
        <v>0</v>
      </c>
      <c r="Q12" s="118">
        <v>0</v>
      </c>
      <c r="R12" s="118">
        <v>0</v>
      </c>
      <c r="S12" s="118">
        <v>0</v>
      </c>
      <c r="T12" s="118">
        <v>0</v>
      </c>
      <c r="U12" s="118">
        <v>0</v>
      </c>
      <c r="V12" s="118">
        <v>0</v>
      </c>
      <c r="W12" s="118">
        <v>15</v>
      </c>
      <c r="X12" s="118">
        <v>25943.643194476164</v>
      </c>
      <c r="Y12" s="118">
        <v>9</v>
      </c>
      <c r="Z12" s="118">
        <v>4965.9268055238354</v>
      </c>
      <c r="AA12" s="118">
        <v>0</v>
      </c>
      <c r="AB12" s="118">
        <v>0</v>
      </c>
      <c r="AC12" s="118">
        <v>0</v>
      </c>
      <c r="AD12" s="118">
        <v>0</v>
      </c>
      <c r="AE12" s="118">
        <v>0</v>
      </c>
      <c r="AF12" s="118">
        <v>0</v>
      </c>
      <c r="AG12" s="118">
        <v>11</v>
      </c>
      <c r="AH12" s="118">
        <v>480002.51</v>
      </c>
      <c r="AI12" s="118">
        <v>40824.569999999992</v>
      </c>
      <c r="AJ12" s="118">
        <v>29</v>
      </c>
      <c r="AK12" s="118">
        <v>163249.13</v>
      </c>
      <c r="AL12" s="118">
        <v>23</v>
      </c>
      <c r="AM12" s="118">
        <v>155989.13</v>
      </c>
      <c r="AN12" s="118">
        <v>5</v>
      </c>
      <c r="AO12" s="118">
        <v>7060</v>
      </c>
      <c r="AP12" s="118">
        <v>1</v>
      </c>
      <c r="AQ12" s="118">
        <v>200</v>
      </c>
      <c r="AR12" s="118">
        <v>0</v>
      </c>
      <c r="AS12" s="118">
        <v>0</v>
      </c>
      <c r="AT12" s="118">
        <v>0</v>
      </c>
      <c r="AU12" s="118">
        <v>0</v>
      </c>
      <c r="AV12" s="118">
        <v>0</v>
      </c>
      <c r="AW12" s="118">
        <v>0</v>
      </c>
      <c r="AX12" s="118">
        <v>0</v>
      </c>
      <c r="AY12" s="118">
        <v>0</v>
      </c>
    </row>
    <row r="13" spans="1:54">
      <c r="A13" s="263">
        <v>5</v>
      </c>
      <c r="B13" s="106" t="s">
        <v>44</v>
      </c>
      <c r="C13" s="118">
        <v>10</v>
      </c>
      <c r="D13" s="118">
        <v>247290.32</v>
      </c>
      <c r="E13" s="118">
        <v>2</v>
      </c>
      <c r="F13" s="118">
        <v>26160.27</v>
      </c>
      <c r="G13" s="118">
        <v>4</v>
      </c>
      <c r="H13" s="118">
        <v>154382.04999999999</v>
      </c>
      <c r="I13" s="118">
        <v>0</v>
      </c>
      <c r="J13" s="118">
        <v>0</v>
      </c>
      <c r="K13" s="118">
        <v>2</v>
      </c>
      <c r="L13" s="118">
        <v>199</v>
      </c>
      <c r="M13" s="118">
        <v>1</v>
      </c>
      <c r="N13" s="118">
        <v>60218</v>
      </c>
      <c r="O13" s="118">
        <v>1</v>
      </c>
      <c r="P13" s="118">
        <v>6331</v>
      </c>
      <c r="Q13" s="118">
        <v>0</v>
      </c>
      <c r="R13" s="118">
        <v>0</v>
      </c>
      <c r="S13" s="118">
        <v>0</v>
      </c>
      <c r="T13" s="118">
        <v>0</v>
      </c>
      <c r="U13" s="118">
        <v>0</v>
      </c>
      <c r="V13" s="118">
        <v>0</v>
      </c>
      <c r="W13" s="118">
        <v>7</v>
      </c>
      <c r="X13" s="118">
        <v>133194.26999999999</v>
      </c>
      <c r="Y13" s="118">
        <v>3</v>
      </c>
      <c r="Z13" s="118">
        <v>114096.05</v>
      </c>
      <c r="AA13" s="118">
        <v>0</v>
      </c>
      <c r="AB13" s="118">
        <v>0</v>
      </c>
      <c r="AC13" s="118">
        <v>0</v>
      </c>
      <c r="AD13" s="118">
        <v>0</v>
      </c>
      <c r="AE13" s="118">
        <v>0</v>
      </c>
      <c r="AF13" s="118">
        <v>0</v>
      </c>
      <c r="AG13" s="118">
        <v>3</v>
      </c>
      <c r="AH13" s="118">
        <v>39120.299459999995</v>
      </c>
      <c r="AI13" s="118">
        <v>0</v>
      </c>
      <c r="AJ13" s="118">
        <v>14</v>
      </c>
      <c r="AK13" s="118">
        <v>3242576.7168544</v>
      </c>
      <c r="AL13" s="118">
        <v>7</v>
      </c>
      <c r="AM13" s="118">
        <v>2068045.7168544</v>
      </c>
      <c r="AN13" s="118">
        <v>2</v>
      </c>
      <c r="AO13" s="118">
        <v>623918</v>
      </c>
      <c r="AP13" s="118">
        <v>1</v>
      </c>
      <c r="AQ13" s="118">
        <v>483865</v>
      </c>
      <c r="AR13" s="118">
        <v>2</v>
      </c>
      <c r="AS13" s="118">
        <v>199</v>
      </c>
      <c r="AT13" s="118">
        <v>1</v>
      </c>
      <c r="AU13" s="118">
        <v>60218</v>
      </c>
      <c r="AV13" s="118">
        <v>1</v>
      </c>
      <c r="AW13" s="118">
        <v>6331</v>
      </c>
      <c r="AX13" s="118">
        <v>0</v>
      </c>
      <c r="AY13" s="118">
        <v>0</v>
      </c>
    </row>
    <row r="14" spans="1:54">
      <c r="A14" s="263">
        <v>6</v>
      </c>
      <c r="B14" s="106" t="s">
        <v>45</v>
      </c>
      <c r="C14" s="118">
        <v>126</v>
      </c>
      <c r="D14" s="118">
        <v>4187514.8989713998</v>
      </c>
      <c r="E14" s="118">
        <v>17</v>
      </c>
      <c r="F14" s="118">
        <v>359467.2092995845</v>
      </c>
      <c r="G14" s="118">
        <v>14</v>
      </c>
      <c r="H14" s="118">
        <v>239290.4859990401</v>
      </c>
      <c r="I14" s="118">
        <v>28</v>
      </c>
      <c r="J14" s="118">
        <v>672695.48927737551</v>
      </c>
      <c r="K14" s="118">
        <v>31</v>
      </c>
      <c r="L14" s="118">
        <v>788741.6069594</v>
      </c>
      <c r="M14" s="118">
        <v>32</v>
      </c>
      <c r="N14" s="118">
        <v>1592991.8309956999</v>
      </c>
      <c r="O14" s="118">
        <v>4</v>
      </c>
      <c r="P14" s="118">
        <v>534328.27644030005</v>
      </c>
      <c r="Q14" s="118">
        <v>0</v>
      </c>
      <c r="R14" s="118">
        <v>0</v>
      </c>
      <c r="S14" s="118">
        <v>0</v>
      </c>
      <c r="T14" s="118">
        <v>0</v>
      </c>
      <c r="U14" s="118">
        <v>0</v>
      </c>
      <c r="V14" s="118">
        <v>0</v>
      </c>
      <c r="W14" s="118">
        <v>21</v>
      </c>
      <c r="X14" s="118">
        <v>381189.78929958446</v>
      </c>
      <c r="Y14" s="118">
        <v>11</v>
      </c>
      <c r="Z14" s="118">
        <v>187000.9859990401</v>
      </c>
      <c r="AA14" s="118">
        <v>26</v>
      </c>
      <c r="AB14" s="118">
        <v>655263.48927737551</v>
      </c>
      <c r="AC14" s="118">
        <v>31</v>
      </c>
      <c r="AD14" s="118">
        <v>788741.6069594</v>
      </c>
      <c r="AE14" s="118">
        <v>36</v>
      </c>
      <c r="AF14" s="118">
        <v>2127320.1074359999</v>
      </c>
      <c r="AG14" s="118">
        <v>18</v>
      </c>
      <c r="AH14" s="118">
        <v>301869.44199999998</v>
      </c>
      <c r="AI14" s="118">
        <v>0</v>
      </c>
      <c r="AJ14" s="118">
        <v>60</v>
      </c>
      <c r="AK14" s="118">
        <v>862404.47436500003</v>
      </c>
      <c r="AL14" s="118">
        <v>54</v>
      </c>
      <c r="AM14" s="118">
        <v>791002.97436500003</v>
      </c>
      <c r="AN14" s="118">
        <v>4</v>
      </c>
      <c r="AO14" s="118">
        <v>53969.5</v>
      </c>
      <c r="AP14" s="118">
        <v>2</v>
      </c>
      <c r="AQ14" s="118">
        <v>17432</v>
      </c>
      <c r="AR14" s="118">
        <v>0</v>
      </c>
      <c r="AS14" s="118">
        <v>0</v>
      </c>
      <c r="AT14" s="118">
        <v>0</v>
      </c>
      <c r="AU14" s="118">
        <v>0</v>
      </c>
      <c r="AV14" s="118">
        <v>0</v>
      </c>
      <c r="AW14" s="118">
        <v>0</v>
      </c>
      <c r="AX14" s="118">
        <v>0</v>
      </c>
      <c r="AY14" s="118">
        <v>0</v>
      </c>
    </row>
    <row r="15" spans="1:54">
      <c r="A15" s="263">
        <v>7</v>
      </c>
      <c r="B15" s="106" t="s">
        <v>46</v>
      </c>
      <c r="C15" s="118">
        <v>1178</v>
      </c>
      <c r="D15" s="118">
        <v>4167988.4786311993</v>
      </c>
      <c r="E15" s="118">
        <v>949</v>
      </c>
      <c r="F15" s="118">
        <v>2432571.8004241516</v>
      </c>
      <c r="G15" s="118">
        <v>208</v>
      </c>
      <c r="H15" s="118">
        <v>727088.99099347624</v>
      </c>
      <c r="I15" s="118">
        <v>9</v>
      </c>
      <c r="J15" s="118">
        <v>53260.829629053638</v>
      </c>
      <c r="K15" s="118">
        <v>4</v>
      </c>
      <c r="L15" s="118">
        <v>217712.62129333962</v>
      </c>
      <c r="M15" s="118">
        <v>3</v>
      </c>
      <c r="N15" s="118">
        <v>145887.25596605657</v>
      </c>
      <c r="O15" s="118">
        <v>3</v>
      </c>
      <c r="P15" s="118">
        <v>534620.98044808814</v>
      </c>
      <c r="Q15" s="118">
        <v>1</v>
      </c>
      <c r="R15" s="118">
        <v>4396.2971125733329</v>
      </c>
      <c r="S15" s="118">
        <v>1</v>
      </c>
      <c r="T15" s="118">
        <v>52449.702764460184</v>
      </c>
      <c r="U15" s="118">
        <v>0</v>
      </c>
      <c r="V15" s="118">
        <v>0</v>
      </c>
      <c r="W15" s="118">
        <v>1093</v>
      </c>
      <c r="X15" s="118">
        <v>2800493.1167736296</v>
      </c>
      <c r="Y15" s="118">
        <v>75</v>
      </c>
      <c r="Z15" s="118">
        <v>360915.64904549863</v>
      </c>
      <c r="AA15" s="118">
        <v>5</v>
      </c>
      <c r="AB15" s="118">
        <v>38009.617995157649</v>
      </c>
      <c r="AC15" s="118">
        <v>1</v>
      </c>
      <c r="AD15" s="118">
        <v>202115.4</v>
      </c>
      <c r="AE15" s="118">
        <v>3</v>
      </c>
      <c r="AF15" s="118">
        <v>690622.15481691365</v>
      </c>
      <c r="AG15" s="118">
        <v>228</v>
      </c>
      <c r="AH15" s="118">
        <v>1391731.7642198002</v>
      </c>
      <c r="AI15" s="118">
        <v>88423.95</v>
      </c>
      <c r="AJ15" s="118">
        <v>1447</v>
      </c>
      <c r="AK15" s="118">
        <v>6102033.9502786007</v>
      </c>
      <c r="AL15" s="118">
        <v>1259</v>
      </c>
      <c r="AM15" s="118">
        <v>4971390.2507950002</v>
      </c>
      <c r="AN15" s="118">
        <v>175</v>
      </c>
      <c r="AO15" s="118">
        <v>887873.30135720014</v>
      </c>
      <c r="AP15" s="118">
        <v>7</v>
      </c>
      <c r="AQ15" s="118">
        <v>31481.185526400001</v>
      </c>
      <c r="AR15" s="118">
        <v>2</v>
      </c>
      <c r="AS15" s="118">
        <v>12333</v>
      </c>
      <c r="AT15" s="118">
        <v>1</v>
      </c>
      <c r="AU15" s="118">
        <v>1680</v>
      </c>
      <c r="AV15" s="118">
        <v>3</v>
      </c>
      <c r="AW15" s="118">
        <v>197276.2126</v>
      </c>
      <c r="AX15" s="118">
        <v>0</v>
      </c>
      <c r="AY15" s="118">
        <v>0</v>
      </c>
    </row>
    <row r="16" spans="1:54">
      <c r="A16" s="263">
        <v>8</v>
      </c>
      <c r="B16" s="106" t="s">
        <v>47</v>
      </c>
      <c r="C16" s="118">
        <v>34854</v>
      </c>
      <c r="D16" s="118">
        <v>68829465.207753792</v>
      </c>
      <c r="E16" s="118">
        <v>29554</v>
      </c>
      <c r="F16" s="118">
        <v>42521097.597860187</v>
      </c>
      <c r="G16" s="118">
        <v>4669</v>
      </c>
      <c r="H16" s="118">
        <v>13015840.725662559</v>
      </c>
      <c r="I16" s="118">
        <v>358</v>
      </c>
      <c r="J16" s="118">
        <v>9259120.7281521894</v>
      </c>
      <c r="K16" s="118">
        <v>198</v>
      </c>
      <c r="L16" s="118">
        <v>1749603.972703855</v>
      </c>
      <c r="M16" s="118">
        <v>41</v>
      </c>
      <c r="N16" s="118">
        <v>1139046.0633750001</v>
      </c>
      <c r="O16" s="118">
        <v>15</v>
      </c>
      <c r="P16" s="118">
        <v>679980.54</v>
      </c>
      <c r="Q16" s="118">
        <v>1</v>
      </c>
      <c r="R16" s="118">
        <v>8926.89</v>
      </c>
      <c r="S16" s="118">
        <v>4</v>
      </c>
      <c r="T16" s="118">
        <v>3928.62</v>
      </c>
      <c r="U16" s="118">
        <v>13</v>
      </c>
      <c r="V16" s="118">
        <v>451920.07</v>
      </c>
      <c r="W16" s="118">
        <v>30496</v>
      </c>
      <c r="X16" s="118">
        <v>42885521.675197564</v>
      </c>
      <c r="Y16" s="118">
        <v>3877</v>
      </c>
      <c r="Z16" s="118">
        <v>12091458.685890026</v>
      </c>
      <c r="AA16" s="118">
        <v>291</v>
      </c>
      <c r="AB16" s="118">
        <v>10024164.291946199</v>
      </c>
      <c r="AC16" s="118">
        <v>129</v>
      </c>
      <c r="AD16" s="118">
        <v>731551.39134500176</v>
      </c>
      <c r="AE16" s="118">
        <v>62</v>
      </c>
      <c r="AF16" s="118">
        <v>1761333.173375</v>
      </c>
      <c r="AG16" s="118">
        <v>6492</v>
      </c>
      <c r="AH16" s="118">
        <v>8381379.1058118008</v>
      </c>
      <c r="AI16" s="118">
        <v>952980.9850000001</v>
      </c>
      <c r="AJ16" s="118">
        <v>39617</v>
      </c>
      <c r="AK16" s="118">
        <v>152431778.92029858</v>
      </c>
      <c r="AL16" s="118">
        <v>38402</v>
      </c>
      <c r="AM16" s="118">
        <v>147676190.70010889</v>
      </c>
      <c r="AN16" s="118">
        <v>1008</v>
      </c>
      <c r="AO16" s="118">
        <v>1763865.6901897001</v>
      </c>
      <c r="AP16" s="118">
        <v>133</v>
      </c>
      <c r="AQ16" s="118">
        <v>216409.71</v>
      </c>
      <c r="AR16" s="118">
        <v>59</v>
      </c>
      <c r="AS16" s="118">
        <v>2233145.8499999996</v>
      </c>
      <c r="AT16" s="118">
        <v>6</v>
      </c>
      <c r="AU16" s="118">
        <v>340433.23</v>
      </c>
      <c r="AV16" s="118">
        <v>5</v>
      </c>
      <c r="AW16" s="118">
        <v>194227.74</v>
      </c>
      <c r="AX16" s="118">
        <v>4</v>
      </c>
      <c r="AY16" s="118">
        <v>7506</v>
      </c>
    </row>
    <row r="17" spans="1:51">
      <c r="A17" s="263" t="s">
        <v>375</v>
      </c>
      <c r="B17" s="106" t="s">
        <v>48</v>
      </c>
      <c r="C17" s="118">
        <v>5106</v>
      </c>
      <c r="D17" s="118">
        <v>29730938.496019796</v>
      </c>
      <c r="E17" s="118">
        <v>3403</v>
      </c>
      <c r="F17" s="118">
        <v>11667090.401997717</v>
      </c>
      <c r="G17" s="118">
        <v>1353</v>
      </c>
      <c r="H17" s="118">
        <v>7798994.5261636525</v>
      </c>
      <c r="I17" s="118">
        <v>213</v>
      </c>
      <c r="J17" s="118">
        <v>8365817.3441745527</v>
      </c>
      <c r="K17" s="118">
        <v>95</v>
      </c>
      <c r="L17" s="118">
        <v>1387711.2703088745</v>
      </c>
      <c r="M17" s="118">
        <v>32</v>
      </c>
      <c r="N17" s="118">
        <v>438263.723375</v>
      </c>
      <c r="O17" s="118">
        <v>4</v>
      </c>
      <c r="P17" s="118">
        <v>92291.46</v>
      </c>
      <c r="Q17" s="118">
        <v>0</v>
      </c>
      <c r="R17" s="118">
        <v>0</v>
      </c>
      <c r="S17" s="118">
        <v>1</v>
      </c>
      <c r="T17" s="118">
        <v>2100.62</v>
      </c>
      <c r="U17" s="118">
        <v>4</v>
      </c>
      <c r="V17" s="118">
        <v>-21330.85</v>
      </c>
      <c r="W17" s="118">
        <v>3792</v>
      </c>
      <c r="X17" s="118">
        <v>12510733.654052421</v>
      </c>
      <c r="Y17" s="118">
        <v>1076</v>
      </c>
      <c r="Z17" s="118">
        <v>7549901.5127602974</v>
      </c>
      <c r="AA17" s="118">
        <v>159</v>
      </c>
      <c r="AB17" s="118">
        <v>9170052.5058320798</v>
      </c>
      <c r="AC17" s="118">
        <v>42</v>
      </c>
      <c r="AD17" s="118">
        <v>315630.73000000004</v>
      </c>
      <c r="AE17" s="118">
        <v>37</v>
      </c>
      <c r="AF17" s="118">
        <v>184620.093375</v>
      </c>
      <c r="AG17" s="118">
        <v>1749</v>
      </c>
      <c r="AH17" s="118">
        <v>4325771.6858118009</v>
      </c>
      <c r="AI17" s="118">
        <v>430893.73499999993</v>
      </c>
      <c r="AJ17" s="118">
        <v>6811</v>
      </c>
      <c r="AK17" s="118">
        <v>92979343.575476527</v>
      </c>
      <c r="AL17" s="118">
        <v>6264</v>
      </c>
      <c r="AM17" s="118">
        <v>89702570.975286826</v>
      </c>
      <c r="AN17" s="118">
        <v>407</v>
      </c>
      <c r="AO17" s="118">
        <v>680081.44018969999</v>
      </c>
      <c r="AP17" s="118">
        <v>117</v>
      </c>
      <c r="AQ17" s="118">
        <v>128266.37999999999</v>
      </c>
      <c r="AR17" s="118">
        <v>17</v>
      </c>
      <c r="AS17" s="118">
        <v>1971872.81</v>
      </c>
      <c r="AT17" s="118">
        <v>3</v>
      </c>
      <c r="AU17" s="118">
        <v>330695.23</v>
      </c>
      <c r="AV17" s="118">
        <v>3</v>
      </c>
      <c r="AW17" s="118">
        <v>165856.74</v>
      </c>
      <c r="AX17" s="118">
        <v>0</v>
      </c>
      <c r="AY17" s="118">
        <v>0</v>
      </c>
    </row>
    <row r="18" spans="1:51">
      <c r="A18" s="263" t="s">
        <v>376</v>
      </c>
      <c r="B18" s="106" t="s">
        <v>49</v>
      </c>
      <c r="C18" s="118">
        <v>28719</v>
      </c>
      <c r="D18" s="118">
        <v>22639889.801734</v>
      </c>
      <c r="E18" s="118">
        <v>25316</v>
      </c>
      <c r="F18" s="118">
        <v>16825888.640318807</v>
      </c>
      <c r="G18" s="118">
        <v>3154</v>
      </c>
      <c r="H18" s="118">
        <v>4313886.2675050925</v>
      </c>
      <c r="I18" s="118">
        <v>132</v>
      </c>
      <c r="J18" s="118">
        <v>739947.68509214779</v>
      </c>
      <c r="K18" s="118">
        <v>93</v>
      </c>
      <c r="L18" s="118">
        <v>339599.76881794853</v>
      </c>
      <c r="M18" s="118">
        <v>5</v>
      </c>
      <c r="N18" s="118">
        <v>158393.18</v>
      </c>
      <c r="O18" s="118">
        <v>9</v>
      </c>
      <c r="P18" s="118">
        <v>218540.33999999997</v>
      </c>
      <c r="Q18" s="118">
        <v>0</v>
      </c>
      <c r="R18" s="118">
        <v>0</v>
      </c>
      <c r="S18" s="118">
        <v>2</v>
      </c>
      <c r="T18" s="118">
        <v>32</v>
      </c>
      <c r="U18" s="118">
        <v>8</v>
      </c>
      <c r="V18" s="118">
        <v>43601.919999999998</v>
      </c>
      <c r="W18" s="118">
        <v>25797</v>
      </c>
      <c r="X18" s="118">
        <v>16173029.345370676</v>
      </c>
      <c r="Y18" s="118">
        <v>2703</v>
      </c>
      <c r="Z18" s="118">
        <v>3784342.7941376441</v>
      </c>
      <c r="AA18" s="118">
        <v>119</v>
      </c>
      <c r="AB18" s="118">
        <v>715644.83088067325</v>
      </c>
      <c r="AC18" s="118">
        <v>84</v>
      </c>
      <c r="AD18" s="118">
        <v>404837.55134500173</v>
      </c>
      <c r="AE18" s="118">
        <v>17</v>
      </c>
      <c r="AF18" s="118">
        <v>226599.28999999998</v>
      </c>
      <c r="AG18" s="118">
        <v>4469</v>
      </c>
      <c r="AH18" s="118">
        <v>2892680.51</v>
      </c>
      <c r="AI18" s="118">
        <v>112586.28000000001</v>
      </c>
      <c r="AJ18" s="118">
        <v>31454</v>
      </c>
      <c r="AK18" s="118">
        <v>40409828.490222067</v>
      </c>
      <c r="AL18" s="118">
        <v>30888</v>
      </c>
      <c r="AM18" s="118">
        <v>39318911.840222068</v>
      </c>
      <c r="AN18" s="118">
        <v>510</v>
      </c>
      <c r="AO18" s="118">
        <v>818795.27999999991</v>
      </c>
      <c r="AP18" s="118">
        <v>13</v>
      </c>
      <c r="AQ18" s="118">
        <v>82143.33</v>
      </c>
      <c r="AR18" s="118">
        <v>37</v>
      </c>
      <c r="AS18" s="118">
        <v>148459.04</v>
      </c>
      <c r="AT18" s="118">
        <v>2</v>
      </c>
      <c r="AU18" s="118">
        <v>9438</v>
      </c>
      <c r="AV18" s="118">
        <v>1</v>
      </c>
      <c r="AW18" s="118">
        <v>26371</v>
      </c>
      <c r="AX18" s="118">
        <v>3</v>
      </c>
      <c r="AY18" s="118">
        <v>5710</v>
      </c>
    </row>
    <row r="19" spans="1:51">
      <c r="A19" s="263" t="s">
        <v>377</v>
      </c>
      <c r="B19" s="106" t="s">
        <v>50</v>
      </c>
      <c r="C19" s="118">
        <v>297</v>
      </c>
      <c r="D19" s="118">
        <v>2953611.56</v>
      </c>
      <c r="E19" s="118">
        <v>155</v>
      </c>
      <c r="F19" s="118">
        <v>2029421.149065695</v>
      </c>
      <c r="G19" s="118">
        <v>118</v>
      </c>
      <c r="H19" s="118">
        <v>410160.30847178283</v>
      </c>
      <c r="I19" s="118">
        <v>10</v>
      </c>
      <c r="J19" s="118">
        <v>111865.53888548964</v>
      </c>
      <c r="K19" s="118">
        <v>10</v>
      </c>
      <c r="L19" s="118">
        <v>22292.933577032254</v>
      </c>
      <c r="M19" s="118">
        <v>0</v>
      </c>
      <c r="N19" s="118">
        <v>0</v>
      </c>
      <c r="O19" s="118">
        <v>2</v>
      </c>
      <c r="P19" s="118">
        <v>369148.74</v>
      </c>
      <c r="Q19" s="118">
        <v>1</v>
      </c>
      <c r="R19" s="118">
        <v>8926.89</v>
      </c>
      <c r="S19" s="118">
        <v>1</v>
      </c>
      <c r="T19" s="118">
        <v>1796</v>
      </c>
      <c r="U19" s="118">
        <v>0</v>
      </c>
      <c r="V19" s="118">
        <v>0</v>
      </c>
      <c r="W19" s="118">
        <v>221</v>
      </c>
      <c r="X19" s="118">
        <v>2160522.3292964953</v>
      </c>
      <c r="Y19" s="118">
        <v>60</v>
      </c>
      <c r="Z19" s="118">
        <v>306953.69547005632</v>
      </c>
      <c r="AA19" s="118">
        <v>10</v>
      </c>
      <c r="AB19" s="118">
        <v>96976.795233448196</v>
      </c>
      <c r="AC19" s="118">
        <v>3</v>
      </c>
      <c r="AD19" s="118">
        <v>11083.11</v>
      </c>
      <c r="AE19" s="118">
        <v>3</v>
      </c>
      <c r="AF19" s="118">
        <v>378075.63</v>
      </c>
      <c r="AG19" s="118">
        <v>30</v>
      </c>
      <c r="AH19" s="118">
        <v>100556.9</v>
      </c>
      <c r="AI19" s="118">
        <v>409500.97</v>
      </c>
      <c r="AJ19" s="118">
        <v>345</v>
      </c>
      <c r="AK19" s="118">
        <v>3509168.5000000005</v>
      </c>
      <c r="AL19" s="118">
        <v>255</v>
      </c>
      <c r="AM19" s="118">
        <v>3284995.3400000008</v>
      </c>
      <c r="AN19" s="118">
        <v>80</v>
      </c>
      <c r="AO19" s="118">
        <v>196263.16</v>
      </c>
      <c r="AP19" s="118">
        <v>3</v>
      </c>
      <c r="AQ19" s="118">
        <v>6000</v>
      </c>
      <c r="AR19" s="118">
        <v>4</v>
      </c>
      <c r="AS19" s="118">
        <v>17814</v>
      </c>
      <c r="AT19" s="118">
        <v>1</v>
      </c>
      <c r="AU19" s="118">
        <v>300</v>
      </c>
      <c r="AV19" s="118">
        <v>1</v>
      </c>
      <c r="AW19" s="118">
        <v>2000</v>
      </c>
      <c r="AX19" s="118">
        <v>1</v>
      </c>
      <c r="AY19" s="118">
        <v>1796</v>
      </c>
    </row>
    <row r="20" spans="1:51">
      <c r="A20" s="263" t="s">
        <v>378</v>
      </c>
      <c r="B20" s="106" t="s">
        <v>51</v>
      </c>
      <c r="C20" s="118">
        <v>732</v>
      </c>
      <c r="D20" s="118">
        <v>13505025.35</v>
      </c>
      <c r="E20" s="118">
        <v>680</v>
      </c>
      <c r="F20" s="118">
        <v>11998697.406477971</v>
      </c>
      <c r="G20" s="118">
        <v>44</v>
      </c>
      <c r="H20" s="118">
        <v>492799.6235220274</v>
      </c>
      <c r="I20" s="118">
        <v>3</v>
      </c>
      <c r="J20" s="118">
        <v>41490.159999999996</v>
      </c>
      <c r="K20" s="118">
        <v>0</v>
      </c>
      <c r="L20" s="118">
        <v>0</v>
      </c>
      <c r="M20" s="118">
        <v>4</v>
      </c>
      <c r="N20" s="118">
        <v>542389.16</v>
      </c>
      <c r="O20" s="118">
        <v>0</v>
      </c>
      <c r="P20" s="118">
        <v>0</v>
      </c>
      <c r="Q20" s="118">
        <v>0</v>
      </c>
      <c r="R20" s="118">
        <v>0</v>
      </c>
      <c r="S20" s="118">
        <v>0</v>
      </c>
      <c r="T20" s="118">
        <v>0</v>
      </c>
      <c r="U20" s="118">
        <v>1</v>
      </c>
      <c r="V20" s="118">
        <v>429649</v>
      </c>
      <c r="W20" s="118">
        <v>686</v>
      </c>
      <c r="X20" s="118">
        <v>12041236.34647797</v>
      </c>
      <c r="Y20" s="118">
        <v>38</v>
      </c>
      <c r="Z20" s="118">
        <v>450260.68352202739</v>
      </c>
      <c r="AA20" s="118">
        <v>3</v>
      </c>
      <c r="AB20" s="118">
        <v>41490.159999999996</v>
      </c>
      <c r="AC20" s="118">
        <v>0</v>
      </c>
      <c r="AD20" s="118">
        <v>0</v>
      </c>
      <c r="AE20" s="118">
        <v>5</v>
      </c>
      <c r="AF20" s="118">
        <v>972038.16</v>
      </c>
      <c r="AG20" s="118">
        <v>244</v>
      </c>
      <c r="AH20" s="118">
        <v>1062370.01</v>
      </c>
      <c r="AI20" s="118">
        <v>0</v>
      </c>
      <c r="AJ20" s="118">
        <v>1007</v>
      </c>
      <c r="AK20" s="118">
        <v>15533438.354600001</v>
      </c>
      <c r="AL20" s="118">
        <v>995</v>
      </c>
      <c r="AM20" s="118">
        <v>15369712.544599999</v>
      </c>
      <c r="AN20" s="118">
        <v>11</v>
      </c>
      <c r="AO20" s="118">
        <v>68725.81</v>
      </c>
      <c r="AP20" s="118">
        <v>0</v>
      </c>
      <c r="AQ20" s="118">
        <v>0</v>
      </c>
      <c r="AR20" s="118">
        <v>1</v>
      </c>
      <c r="AS20" s="118">
        <v>95000</v>
      </c>
      <c r="AT20" s="118">
        <v>0</v>
      </c>
      <c r="AU20" s="118">
        <v>0</v>
      </c>
      <c r="AV20" s="118">
        <v>0</v>
      </c>
      <c r="AW20" s="118">
        <v>0</v>
      </c>
      <c r="AX20" s="118">
        <v>0</v>
      </c>
      <c r="AY20" s="118">
        <v>0</v>
      </c>
    </row>
    <row r="21" spans="1:51">
      <c r="A21" s="263">
        <v>9</v>
      </c>
      <c r="B21" s="106" t="s">
        <v>52</v>
      </c>
      <c r="C21" s="118">
        <v>1801</v>
      </c>
      <c r="D21" s="118">
        <v>4057195.4050000012</v>
      </c>
      <c r="E21" s="118">
        <v>1249</v>
      </c>
      <c r="F21" s="118">
        <v>2516206.9221438314</v>
      </c>
      <c r="G21" s="118">
        <v>464</v>
      </c>
      <c r="H21" s="118">
        <v>821828.90911694255</v>
      </c>
      <c r="I21" s="118">
        <v>50</v>
      </c>
      <c r="J21" s="118">
        <v>312751.92520487501</v>
      </c>
      <c r="K21" s="118">
        <v>15</v>
      </c>
      <c r="L21" s="118">
        <v>43110.058534351447</v>
      </c>
      <c r="M21" s="118">
        <v>4</v>
      </c>
      <c r="N21" s="118">
        <v>175979.59</v>
      </c>
      <c r="O21" s="118">
        <v>1</v>
      </c>
      <c r="P21" s="118">
        <v>5</v>
      </c>
      <c r="Q21" s="118">
        <v>1</v>
      </c>
      <c r="R21" s="118">
        <v>107333.44</v>
      </c>
      <c r="S21" s="118">
        <v>16</v>
      </c>
      <c r="T21" s="118">
        <v>80139.56</v>
      </c>
      <c r="U21" s="118">
        <v>1</v>
      </c>
      <c r="V21" s="118">
        <v>-160</v>
      </c>
      <c r="W21" s="118">
        <v>1303</v>
      </c>
      <c r="X21" s="118">
        <v>2647167.5232739253</v>
      </c>
      <c r="Y21" s="118">
        <v>417</v>
      </c>
      <c r="Z21" s="118">
        <v>812399.73049477732</v>
      </c>
      <c r="AA21" s="118">
        <v>43</v>
      </c>
      <c r="AB21" s="118">
        <v>191923.54123129742</v>
      </c>
      <c r="AC21" s="118">
        <v>14</v>
      </c>
      <c r="AD21" s="118">
        <v>42407.020000000004</v>
      </c>
      <c r="AE21" s="118">
        <v>23</v>
      </c>
      <c r="AF21" s="118">
        <v>363297.58999999997</v>
      </c>
      <c r="AG21" s="118">
        <v>497</v>
      </c>
      <c r="AH21" s="118">
        <v>489575.31</v>
      </c>
      <c r="AI21" s="118">
        <v>25058.5</v>
      </c>
      <c r="AJ21" s="118">
        <v>2383</v>
      </c>
      <c r="AK21" s="118">
        <v>3975582.6788867</v>
      </c>
      <c r="AL21" s="118">
        <v>2302</v>
      </c>
      <c r="AM21" s="118">
        <v>3750198.1555217006</v>
      </c>
      <c r="AN21" s="118">
        <v>63</v>
      </c>
      <c r="AO21" s="118">
        <v>77269.64</v>
      </c>
      <c r="AP21" s="118">
        <v>7</v>
      </c>
      <c r="AQ21" s="118">
        <v>128277.883365</v>
      </c>
      <c r="AR21" s="118">
        <v>11</v>
      </c>
      <c r="AS21" s="118">
        <v>19837</v>
      </c>
      <c r="AT21" s="118">
        <v>0</v>
      </c>
      <c r="AU21" s="118">
        <v>0</v>
      </c>
      <c r="AV21" s="118">
        <v>0</v>
      </c>
      <c r="AW21" s="118">
        <v>0</v>
      </c>
      <c r="AX21" s="118">
        <v>0</v>
      </c>
      <c r="AY21" s="118">
        <v>0</v>
      </c>
    </row>
    <row r="22" spans="1:51">
      <c r="A22" s="263" t="s">
        <v>379</v>
      </c>
      <c r="B22" s="106" t="s">
        <v>53</v>
      </c>
      <c r="C22" s="118">
        <v>1421</v>
      </c>
      <c r="D22" s="118">
        <v>3511205.4950000006</v>
      </c>
      <c r="E22" s="118">
        <v>1026</v>
      </c>
      <c r="F22" s="118">
        <v>2224316.0821438315</v>
      </c>
      <c r="G22" s="118">
        <v>324</v>
      </c>
      <c r="H22" s="118">
        <v>651869.39911694254</v>
      </c>
      <c r="I22" s="118">
        <v>49</v>
      </c>
      <c r="J22" s="118">
        <v>308751.92520487501</v>
      </c>
      <c r="K22" s="118">
        <v>15</v>
      </c>
      <c r="L22" s="118">
        <v>43110.058534351447</v>
      </c>
      <c r="M22" s="118">
        <v>4</v>
      </c>
      <c r="N22" s="118">
        <v>175979.59</v>
      </c>
      <c r="O22" s="118">
        <v>1</v>
      </c>
      <c r="P22" s="118">
        <v>5</v>
      </c>
      <c r="Q22" s="118">
        <v>1</v>
      </c>
      <c r="R22" s="118">
        <v>107333.44</v>
      </c>
      <c r="S22" s="118">
        <v>0</v>
      </c>
      <c r="T22" s="118">
        <v>0</v>
      </c>
      <c r="U22" s="118">
        <v>1</v>
      </c>
      <c r="V22" s="118">
        <v>-160</v>
      </c>
      <c r="W22" s="118">
        <v>1065</v>
      </c>
      <c r="X22" s="118">
        <v>2323720.3832739256</v>
      </c>
      <c r="Y22" s="118">
        <v>291</v>
      </c>
      <c r="Z22" s="118">
        <v>669996.52049477736</v>
      </c>
      <c r="AA22" s="118">
        <v>43</v>
      </c>
      <c r="AB22" s="118">
        <v>191923.54123129742</v>
      </c>
      <c r="AC22" s="118">
        <v>14</v>
      </c>
      <c r="AD22" s="118">
        <v>42407.020000000004</v>
      </c>
      <c r="AE22" s="118">
        <v>7</v>
      </c>
      <c r="AF22" s="118">
        <v>283158.03000000003</v>
      </c>
      <c r="AG22" s="118">
        <v>419</v>
      </c>
      <c r="AH22" s="118">
        <v>470768.31</v>
      </c>
      <c r="AI22" s="118">
        <v>21583.5</v>
      </c>
      <c r="AJ22" s="118">
        <v>1974</v>
      </c>
      <c r="AK22" s="118">
        <v>3484517.1288867001</v>
      </c>
      <c r="AL22" s="118">
        <v>1908</v>
      </c>
      <c r="AM22" s="118">
        <v>3326688.9055217006</v>
      </c>
      <c r="AN22" s="118">
        <v>49</v>
      </c>
      <c r="AO22" s="118">
        <v>49713.340000000004</v>
      </c>
      <c r="AP22" s="118">
        <v>6</v>
      </c>
      <c r="AQ22" s="118">
        <v>88277.883365000002</v>
      </c>
      <c r="AR22" s="118">
        <v>11</v>
      </c>
      <c r="AS22" s="118">
        <v>19837</v>
      </c>
      <c r="AT22" s="118">
        <v>0</v>
      </c>
      <c r="AU22" s="118">
        <v>0</v>
      </c>
      <c r="AV22" s="118">
        <v>0</v>
      </c>
      <c r="AW22" s="118">
        <v>0</v>
      </c>
      <c r="AX22" s="118">
        <v>0</v>
      </c>
      <c r="AY22" s="118">
        <v>0</v>
      </c>
    </row>
    <row r="23" spans="1:51">
      <c r="A23" s="263" t="s">
        <v>380</v>
      </c>
      <c r="B23" s="106" t="s">
        <v>54</v>
      </c>
      <c r="C23" s="118">
        <v>380</v>
      </c>
      <c r="D23" s="118">
        <v>545989.91</v>
      </c>
      <c r="E23" s="118">
        <v>223</v>
      </c>
      <c r="F23" s="118">
        <v>291890.83999999997</v>
      </c>
      <c r="G23" s="118">
        <v>140</v>
      </c>
      <c r="H23" s="118">
        <v>169959.51</v>
      </c>
      <c r="I23" s="118">
        <v>1</v>
      </c>
      <c r="J23" s="118">
        <v>4000</v>
      </c>
      <c r="K23" s="118">
        <v>0</v>
      </c>
      <c r="L23" s="118">
        <v>0</v>
      </c>
      <c r="M23" s="118">
        <v>0</v>
      </c>
      <c r="N23" s="118">
        <v>0</v>
      </c>
      <c r="O23" s="118">
        <v>0</v>
      </c>
      <c r="P23" s="118">
        <v>0</v>
      </c>
      <c r="Q23" s="118">
        <v>0</v>
      </c>
      <c r="R23" s="118">
        <v>0</v>
      </c>
      <c r="S23" s="118">
        <v>16</v>
      </c>
      <c r="T23" s="118">
        <v>80139.56</v>
      </c>
      <c r="U23" s="118">
        <v>0</v>
      </c>
      <c r="V23" s="118">
        <v>0</v>
      </c>
      <c r="W23" s="118">
        <v>238</v>
      </c>
      <c r="X23" s="118">
        <v>323447.14</v>
      </c>
      <c r="Y23" s="118">
        <v>126</v>
      </c>
      <c r="Z23" s="118">
        <v>142403.21</v>
      </c>
      <c r="AA23" s="118">
        <v>0</v>
      </c>
      <c r="AB23" s="118">
        <v>0</v>
      </c>
      <c r="AC23" s="118">
        <v>0</v>
      </c>
      <c r="AD23" s="118">
        <v>0</v>
      </c>
      <c r="AE23" s="118">
        <v>16</v>
      </c>
      <c r="AF23" s="118">
        <v>80139.56</v>
      </c>
      <c r="AG23" s="118">
        <v>78</v>
      </c>
      <c r="AH23" s="118">
        <v>18807</v>
      </c>
      <c r="AI23" s="118">
        <v>3475</v>
      </c>
      <c r="AJ23" s="118">
        <v>409</v>
      </c>
      <c r="AK23" s="118">
        <v>491065.55000000005</v>
      </c>
      <c r="AL23" s="118">
        <v>394</v>
      </c>
      <c r="AM23" s="118">
        <v>423509.25</v>
      </c>
      <c r="AN23" s="118">
        <v>14</v>
      </c>
      <c r="AO23" s="118">
        <v>27556.3</v>
      </c>
      <c r="AP23" s="118">
        <v>1</v>
      </c>
      <c r="AQ23" s="118">
        <v>40000</v>
      </c>
      <c r="AR23" s="118">
        <v>0</v>
      </c>
      <c r="AS23" s="118">
        <v>0</v>
      </c>
      <c r="AT23" s="118">
        <v>0</v>
      </c>
      <c r="AU23" s="118">
        <v>0</v>
      </c>
      <c r="AV23" s="118">
        <v>0</v>
      </c>
      <c r="AW23" s="118">
        <v>0</v>
      </c>
      <c r="AX23" s="118">
        <v>0</v>
      </c>
      <c r="AY23" s="118">
        <v>0</v>
      </c>
    </row>
    <row r="24" spans="1:51">
      <c r="A24" s="263">
        <v>10</v>
      </c>
      <c r="B24" s="106" t="s">
        <v>55</v>
      </c>
      <c r="C24" s="118">
        <v>124504</v>
      </c>
      <c r="D24" s="118">
        <v>400553737.18164337</v>
      </c>
      <c r="E24" s="118">
        <v>62501</v>
      </c>
      <c r="F24" s="118">
        <v>67575976.603472054</v>
      </c>
      <c r="G24" s="118">
        <v>37673</v>
      </c>
      <c r="H24" s="118">
        <v>120281684.04696704</v>
      </c>
      <c r="I24" s="118">
        <v>9722</v>
      </c>
      <c r="J24" s="118">
        <v>71746733.727919787</v>
      </c>
      <c r="K24" s="118">
        <v>4774</v>
      </c>
      <c r="L24" s="118">
        <v>52641606.89400249</v>
      </c>
      <c r="M24" s="118">
        <v>3383</v>
      </c>
      <c r="N24" s="118">
        <v>36058799.75713744</v>
      </c>
      <c r="O24" s="118">
        <v>2403</v>
      </c>
      <c r="P24" s="118">
        <v>18640322.209235806</v>
      </c>
      <c r="Q24" s="118">
        <v>1865</v>
      </c>
      <c r="R24" s="118">
        <v>15514327.393414147</v>
      </c>
      <c r="S24" s="118">
        <v>1660</v>
      </c>
      <c r="T24" s="118">
        <v>8765896.8323809877</v>
      </c>
      <c r="U24" s="118">
        <v>523</v>
      </c>
      <c r="V24" s="118">
        <v>9328389.7171131466</v>
      </c>
      <c r="W24" s="118">
        <v>83506</v>
      </c>
      <c r="X24" s="118">
        <v>180453783.6289008</v>
      </c>
      <c r="Y24" s="118">
        <v>33528</v>
      </c>
      <c r="Z24" s="118">
        <v>126422103.52083333</v>
      </c>
      <c r="AA24" s="118">
        <v>3554</v>
      </c>
      <c r="AB24" s="118">
        <v>43106318.538177937</v>
      </c>
      <c r="AC24" s="118">
        <v>1982</v>
      </c>
      <c r="AD24" s="118">
        <v>23639765.696677245</v>
      </c>
      <c r="AE24" s="118">
        <v>1933</v>
      </c>
      <c r="AF24" s="118">
        <v>24873273.557053048</v>
      </c>
      <c r="AG24" s="118">
        <v>9955</v>
      </c>
      <c r="AH24" s="118">
        <v>33883852.410246767</v>
      </c>
      <c r="AI24" s="118">
        <v>13390896.890000001</v>
      </c>
      <c r="AJ24" s="118">
        <v>120967</v>
      </c>
      <c r="AK24" s="118">
        <v>403750653.12723684</v>
      </c>
      <c r="AL24" s="118">
        <v>112230</v>
      </c>
      <c r="AM24" s="118">
        <v>183504012.7967433</v>
      </c>
      <c r="AN24" s="118">
        <v>18934</v>
      </c>
      <c r="AO24" s="118">
        <v>104230460.82673967</v>
      </c>
      <c r="AP24" s="118">
        <v>4264</v>
      </c>
      <c r="AQ24" s="118">
        <v>45086524.868679665</v>
      </c>
      <c r="AR24" s="118">
        <v>2873</v>
      </c>
      <c r="AS24" s="118">
        <v>22268952.320281066</v>
      </c>
      <c r="AT24" s="118">
        <v>2038</v>
      </c>
      <c r="AU24" s="118">
        <v>17909299.745714899</v>
      </c>
      <c r="AV24" s="118">
        <v>1725</v>
      </c>
      <c r="AW24" s="118">
        <v>10517799.613411082</v>
      </c>
      <c r="AX24" s="118">
        <v>2970</v>
      </c>
      <c r="AY24" s="118">
        <v>20233602.955667008</v>
      </c>
    </row>
    <row r="25" spans="1:51">
      <c r="A25" s="263" t="s">
        <v>381</v>
      </c>
      <c r="B25" s="106" t="s">
        <v>56</v>
      </c>
      <c r="C25" s="118">
        <v>123760</v>
      </c>
      <c r="D25" s="118">
        <v>396699377.26558793</v>
      </c>
      <c r="E25" s="118">
        <v>62181</v>
      </c>
      <c r="F25" s="118">
        <v>66254105.027229272</v>
      </c>
      <c r="G25" s="118">
        <v>37392</v>
      </c>
      <c r="H25" s="118">
        <v>119227047.3268346</v>
      </c>
      <c r="I25" s="118">
        <v>9685</v>
      </c>
      <c r="J25" s="118">
        <v>71452485.407919794</v>
      </c>
      <c r="K25" s="118">
        <v>4759</v>
      </c>
      <c r="L25" s="118">
        <v>52460725.134002492</v>
      </c>
      <c r="M25" s="118">
        <v>3377</v>
      </c>
      <c r="N25" s="118">
        <v>35896267.957137436</v>
      </c>
      <c r="O25" s="118">
        <v>2400</v>
      </c>
      <c r="P25" s="118">
        <v>18601855.929235805</v>
      </c>
      <c r="Q25" s="118">
        <v>1864</v>
      </c>
      <c r="R25" s="118">
        <v>15353091.163414147</v>
      </c>
      <c r="S25" s="118">
        <v>1659</v>
      </c>
      <c r="T25" s="118">
        <v>8761466.3823809884</v>
      </c>
      <c r="U25" s="118">
        <v>443</v>
      </c>
      <c r="V25" s="118">
        <v>8692332.937432969</v>
      </c>
      <c r="W25" s="118">
        <v>82986</v>
      </c>
      <c r="X25" s="118">
        <v>178274060.86731705</v>
      </c>
      <c r="Y25" s="118">
        <v>33344</v>
      </c>
      <c r="Z25" s="118">
        <v>125336510.55636172</v>
      </c>
      <c r="AA25" s="118">
        <v>3531</v>
      </c>
      <c r="AB25" s="118">
        <v>42857406.668177947</v>
      </c>
      <c r="AC25" s="118">
        <v>1973</v>
      </c>
      <c r="AD25" s="118">
        <v>23450715.81667725</v>
      </c>
      <c r="AE25" s="118">
        <v>1925</v>
      </c>
      <c r="AF25" s="118">
        <v>24722191.117053051</v>
      </c>
      <c r="AG25" s="118">
        <v>9569</v>
      </c>
      <c r="AH25" s="118">
        <v>32236193.234530769</v>
      </c>
      <c r="AI25" s="118">
        <v>13390226.890000001</v>
      </c>
      <c r="AJ25" s="118">
        <v>143688</v>
      </c>
      <c r="AK25" s="118">
        <v>391499148.37478727</v>
      </c>
      <c r="AL25" s="118">
        <v>111171</v>
      </c>
      <c r="AM25" s="118">
        <v>180192824.43798971</v>
      </c>
      <c r="AN25" s="118">
        <v>18770</v>
      </c>
      <c r="AO25" s="118">
        <v>101082025.89251377</v>
      </c>
      <c r="AP25" s="118">
        <v>4254</v>
      </c>
      <c r="AQ25" s="118">
        <v>45053100.628679663</v>
      </c>
      <c r="AR25" s="118">
        <v>2869</v>
      </c>
      <c r="AS25" s="118">
        <v>22263092.080281068</v>
      </c>
      <c r="AT25" s="118">
        <v>2037</v>
      </c>
      <c r="AU25" s="118">
        <v>17879299.745714899</v>
      </c>
      <c r="AV25" s="118">
        <v>1723</v>
      </c>
      <c r="AW25" s="118">
        <v>9991781.613411082</v>
      </c>
      <c r="AX25" s="118">
        <v>2864</v>
      </c>
      <c r="AY25" s="118">
        <v>15037023.976197021</v>
      </c>
    </row>
    <row r="26" spans="1:51">
      <c r="A26" s="263" t="s">
        <v>382</v>
      </c>
      <c r="B26" s="106" t="s">
        <v>57</v>
      </c>
      <c r="C26" s="118">
        <v>245</v>
      </c>
      <c r="D26" s="118">
        <v>1239332.1799999997</v>
      </c>
      <c r="E26" s="118">
        <v>81</v>
      </c>
      <c r="F26" s="118">
        <v>287964.89666519186</v>
      </c>
      <c r="G26" s="118">
        <v>71</v>
      </c>
      <c r="H26" s="118">
        <v>289230.803654633</v>
      </c>
      <c r="I26" s="118">
        <v>9</v>
      </c>
      <c r="J26" s="118">
        <v>33779</v>
      </c>
      <c r="K26" s="118">
        <v>4</v>
      </c>
      <c r="L26" s="118">
        <v>6967.67</v>
      </c>
      <c r="M26" s="118">
        <v>0</v>
      </c>
      <c r="N26" s="118">
        <v>0</v>
      </c>
      <c r="O26" s="118">
        <v>1</v>
      </c>
      <c r="P26" s="118">
        <v>-622.14</v>
      </c>
      <c r="Q26" s="118">
        <v>0</v>
      </c>
      <c r="R26" s="118">
        <v>0</v>
      </c>
      <c r="S26" s="118">
        <v>0</v>
      </c>
      <c r="T26" s="118">
        <v>0</v>
      </c>
      <c r="U26" s="118">
        <v>79</v>
      </c>
      <c r="V26" s="118">
        <v>622011.94968017493</v>
      </c>
      <c r="W26" s="118">
        <v>193</v>
      </c>
      <c r="X26" s="118">
        <v>1011308.1455283818</v>
      </c>
      <c r="Y26" s="118">
        <v>46</v>
      </c>
      <c r="Z26" s="118">
        <v>193188.22447161801</v>
      </c>
      <c r="AA26" s="118">
        <v>3</v>
      </c>
      <c r="AB26" s="118">
        <v>9389.2000000000007</v>
      </c>
      <c r="AC26" s="118">
        <v>1</v>
      </c>
      <c r="AD26" s="118">
        <v>3779.47</v>
      </c>
      <c r="AE26" s="118">
        <v>2</v>
      </c>
      <c r="AF26" s="118">
        <v>21667.14</v>
      </c>
      <c r="AG26" s="118">
        <v>24</v>
      </c>
      <c r="AH26" s="118">
        <v>148636.02554570005</v>
      </c>
      <c r="AI26" s="118">
        <v>0</v>
      </c>
      <c r="AJ26" s="118">
        <v>288</v>
      </c>
      <c r="AK26" s="118">
        <v>6404407.1363940891</v>
      </c>
      <c r="AL26" s="118">
        <v>135</v>
      </c>
      <c r="AM26" s="118">
        <v>564277.27117600001</v>
      </c>
      <c r="AN26" s="118">
        <v>38</v>
      </c>
      <c r="AO26" s="118">
        <v>128001.88574810002</v>
      </c>
      <c r="AP26" s="118">
        <v>6</v>
      </c>
      <c r="AQ26" s="118">
        <v>22615</v>
      </c>
      <c r="AR26" s="118">
        <v>3</v>
      </c>
      <c r="AS26" s="118">
        <v>4896</v>
      </c>
      <c r="AT26" s="118">
        <v>0</v>
      </c>
      <c r="AU26" s="118">
        <v>0</v>
      </c>
      <c r="AV26" s="118">
        <v>1</v>
      </c>
      <c r="AW26" s="118">
        <v>488958</v>
      </c>
      <c r="AX26" s="118">
        <v>105</v>
      </c>
      <c r="AY26" s="118">
        <v>5195658.9794699894</v>
      </c>
    </row>
    <row r="27" spans="1:51" s="113" customFormat="1">
      <c r="A27" s="264" t="s">
        <v>383</v>
      </c>
      <c r="B27" s="106" t="s">
        <v>58</v>
      </c>
      <c r="C27" s="118">
        <v>66</v>
      </c>
      <c r="D27" s="118">
        <v>396441.8564778</v>
      </c>
      <c r="E27" s="118">
        <v>22</v>
      </c>
      <c r="F27" s="118">
        <v>16606.270000000004</v>
      </c>
      <c r="G27" s="118">
        <v>23</v>
      </c>
      <c r="H27" s="118">
        <v>36999.746477799999</v>
      </c>
      <c r="I27" s="118">
        <v>8</v>
      </c>
      <c r="J27" s="118">
        <v>12432.060000000001</v>
      </c>
      <c r="K27" s="118">
        <v>6</v>
      </c>
      <c r="L27" s="118">
        <v>134617.78999999998</v>
      </c>
      <c r="M27" s="118">
        <v>4</v>
      </c>
      <c r="N27" s="118">
        <v>18476.510000000002</v>
      </c>
      <c r="O27" s="118">
        <v>1</v>
      </c>
      <c r="P27" s="118">
        <v>2028.42</v>
      </c>
      <c r="Q27" s="118">
        <v>1</v>
      </c>
      <c r="R27" s="118">
        <v>161236.23000000001</v>
      </c>
      <c r="S27" s="118">
        <v>0</v>
      </c>
      <c r="T27" s="118">
        <v>0</v>
      </c>
      <c r="U27" s="118">
        <v>1</v>
      </c>
      <c r="V27" s="118">
        <v>14044.830000000002</v>
      </c>
      <c r="W27" s="118">
        <v>30</v>
      </c>
      <c r="X27" s="118">
        <v>24814.066477799999</v>
      </c>
      <c r="Y27" s="118">
        <v>19</v>
      </c>
      <c r="Z27" s="118">
        <v>40925.94</v>
      </c>
      <c r="AA27" s="118">
        <v>10</v>
      </c>
      <c r="AB27" s="118">
        <v>196834.94999999998</v>
      </c>
      <c r="AC27" s="118">
        <v>3</v>
      </c>
      <c r="AD27" s="118">
        <v>116133.14</v>
      </c>
      <c r="AE27" s="118">
        <v>4</v>
      </c>
      <c r="AF27" s="118">
        <v>17733.760000000002</v>
      </c>
      <c r="AG27" s="118">
        <v>5</v>
      </c>
      <c r="AH27" s="118">
        <v>0</v>
      </c>
      <c r="AI27" s="118">
        <v>0</v>
      </c>
      <c r="AJ27" s="118">
        <v>63</v>
      </c>
      <c r="AK27" s="118">
        <v>2885158.7564778002</v>
      </c>
      <c r="AL27" s="118">
        <v>48</v>
      </c>
      <c r="AM27" s="118">
        <v>99715.308000000005</v>
      </c>
      <c r="AN27" s="118">
        <v>11</v>
      </c>
      <c r="AO27" s="118">
        <v>2754018.2184778</v>
      </c>
      <c r="AP27" s="118">
        <v>2</v>
      </c>
      <c r="AQ27" s="118">
        <v>460.99</v>
      </c>
      <c r="AR27" s="118">
        <v>1</v>
      </c>
      <c r="AS27" s="118">
        <v>964.24</v>
      </c>
      <c r="AT27" s="118">
        <v>1</v>
      </c>
      <c r="AU27" s="118">
        <v>30000</v>
      </c>
      <c r="AV27" s="118">
        <v>0</v>
      </c>
      <c r="AW27" s="118">
        <v>0</v>
      </c>
      <c r="AX27" s="118">
        <v>0</v>
      </c>
      <c r="AY27" s="118">
        <v>0</v>
      </c>
    </row>
    <row r="28" spans="1:51">
      <c r="A28" s="263" t="s">
        <v>384</v>
      </c>
      <c r="B28" s="106" t="s">
        <v>59</v>
      </c>
      <c r="C28" s="118">
        <v>433</v>
      </c>
      <c r="D28" s="118">
        <v>2218585.8795775999</v>
      </c>
      <c r="E28" s="118">
        <v>217</v>
      </c>
      <c r="F28" s="118">
        <v>1017300.4095776</v>
      </c>
      <c r="G28" s="118">
        <v>187</v>
      </c>
      <c r="H28" s="118">
        <v>728406.17000000016</v>
      </c>
      <c r="I28" s="118">
        <v>20</v>
      </c>
      <c r="J28" s="118">
        <v>248037.26</v>
      </c>
      <c r="K28" s="118">
        <v>5</v>
      </c>
      <c r="L28" s="118">
        <v>39296.300000000003</v>
      </c>
      <c r="M28" s="118">
        <v>2</v>
      </c>
      <c r="N28" s="118">
        <v>144055.28999999998</v>
      </c>
      <c r="O28" s="118">
        <v>1</v>
      </c>
      <c r="P28" s="118">
        <v>37060</v>
      </c>
      <c r="Q28" s="118">
        <v>0</v>
      </c>
      <c r="R28" s="118">
        <v>0</v>
      </c>
      <c r="S28" s="118">
        <v>1</v>
      </c>
      <c r="T28" s="118">
        <v>4430.45</v>
      </c>
      <c r="U28" s="118">
        <v>0</v>
      </c>
      <c r="V28" s="118">
        <v>0</v>
      </c>
      <c r="W28" s="118">
        <v>297</v>
      </c>
      <c r="X28" s="118">
        <v>1143600.5495775999</v>
      </c>
      <c r="Y28" s="118">
        <v>119</v>
      </c>
      <c r="Z28" s="118">
        <v>851478.8</v>
      </c>
      <c r="AA28" s="118">
        <v>10</v>
      </c>
      <c r="AB28" s="118">
        <v>42687.72</v>
      </c>
      <c r="AC28" s="118">
        <v>5</v>
      </c>
      <c r="AD28" s="118">
        <v>69137.26999999999</v>
      </c>
      <c r="AE28" s="118">
        <v>2</v>
      </c>
      <c r="AF28" s="118">
        <v>111681.54</v>
      </c>
      <c r="AG28" s="118">
        <v>357</v>
      </c>
      <c r="AH28" s="118">
        <v>1499023.1501702999</v>
      </c>
      <c r="AI28" s="118">
        <v>670</v>
      </c>
      <c r="AJ28" s="118">
        <v>995</v>
      </c>
      <c r="AK28" s="118">
        <v>2961938.8595775999</v>
      </c>
      <c r="AL28" s="118">
        <v>876</v>
      </c>
      <c r="AM28" s="118">
        <v>2647195.7795775998</v>
      </c>
      <c r="AN28" s="118">
        <v>115</v>
      </c>
      <c r="AO28" s="118">
        <v>266414.83</v>
      </c>
      <c r="AP28" s="118">
        <v>2</v>
      </c>
      <c r="AQ28" s="118">
        <v>10348.25</v>
      </c>
      <c r="AR28" s="118">
        <v>0</v>
      </c>
      <c r="AS28" s="118">
        <v>0</v>
      </c>
      <c r="AT28" s="118">
        <v>0</v>
      </c>
      <c r="AU28" s="118">
        <v>0</v>
      </c>
      <c r="AV28" s="118">
        <v>1</v>
      </c>
      <c r="AW28" s="118">
        <v>37060</v>
      </c>
      <c r="AX28" s="118">
        <v>1</v>
      </c>
      <c r="AY28" s="118">
        <v>920</v>
      </c>
    </row>
    <row r="29" spans="1:51">
      <c r="A29" s="263">
        <v>11</v>
      </c>
      <c r="B29" s="106" t="s">
        <v>60</v>
      </c>
      <c r="C29" s="118">
        <v>12</v>
      </c>
      <c r="D29" s="118">
        <v>1062157.56</v>
      </c>
      <c r="E29" s="118">
        <v>6</v>
      </c>
      <c r="F29" s="118">
        <v>856550.26500000001</v>
      </c>
      <c r="G29" s="118">
        <v>4</v>
      </c>
      <c r="H29" s="118">
        <v>163260.29499999998</v>
      </c>
      <c r="I29" s="118">
        <v>0</v>
      </c>
      <c r="J29" s="118">
        <v>0</v>
      </c>
      <c r="K29" s="118">
        <v>0</v>
      </c>
      <c r="L29" s="118">
        <v>0</v>
      </c>
      <c r="M29" s="118">
        <v>0</v>
      </c>
      <c r="N29" s="118">
        <v>0</v>
      </c>
      <c r="O29" s="118">
        <v>1</v>
      </c>
      <c r="P29" s="118">
        <v>41264</v>
      </c>
      <c r="Q29" s="118">
        <v>0</v>
      </c>
      <c r="R29" s="118">
        <v>0</v>
      </c>
      <c r="S29" s="118">
        <v>0</v>
      </c>
      <c r="T29" s="118">
        <v>0</v>
      </c>
      <c r="U29" s="118">
        <v>1</v>
      </c>
      <c r="V29" s="118">
        <v>1083</v>
      </c>
      <c r="W29" s="118">
        <v>9</v>
      </c>
      <c r="X29" s="118">
        <v>1015665.4350000001</v>
      </c>
      <c r="Y29" s="118">
        <v>1</v>
      </c>
      <c r="Z29" s="118">
        <v>4145.125</v>
      </c>
      <c r="AA29" s="118">
        <v>0</v>
      </c>
      <c r="AB29" s="118">
        <v>0</v>
      </c>
      <c r="AC29" s="118">
        <v>0</v>
      </c>
      <c r="AD29" s="118">
        <v>0</v>
      </c>
      <c r="AE29" s="118">
        <v>2</v>
      </c>
      <c r="AF29" s="118">
        <v>42347</v>
      </c>
      <c r="AG29" s="118">
        <v>9</v>
      </c>
      <c r="AH29" s="118">
        <v>62501.31932000001</v>
      </c>
      <c r="AI29" s="118">
        <v>0</v>
      </c>
      <c r="AJ29" s="118">
        <v>14</v>
      </c>
      <c r="AK29" s="118">
        <v>1023379.2175</v>
      </c>
      <c r="AL29" s="118">
        <v>10</v>
      </c>
      <c r="AM29" s="118">
        <v>861819.26</v>
      </c>
      <c r="AN29" s="118">
        <v>4</v>
      </c>
      <c r="AO29" s="118">
        <v>161559.95749999999</v>
      </c>
      <c r="AP29" s="118">
        <v>0</v>
      </c>
      <c r="AQ29" s="118">
        <v>0</v>
      </c>
      <c r="AR29" s="118">
        <v>0</v>
      </c>
      <c r="AS29" s="118">
        <v>0</v>
      </c>
      <c r="AT29" s="118">
        <v>0</v>
      </c>
      <c r="AU29" s="118">
        <v>0</v>
      </c>
      <c r="AV29" s="118">
        <v>0</v>
      </c>
      <c r="AW29" s="118">
        <v>0</v>
      </c>
      <c r="AX29" s="118">
        <v>0</v>
      </c>
      <c r="AY29" s="118">
        <v>0</v>
      </c>
    </row>
    <row r="30" spans="1:51">
      <c r="A30" s="263">
        <v>12</v>
      </c>
      <c r="B30" s="106" t="s">
        <v>61</v>
      </c>
      <c r="C30" s="118">
        <v>1</v>
      </c>
      <c r="D30" s="118">
        <v>1100</v>
      </c>
      <c r="E30" s="118">
        <v>1</v>
      </c>
      <c r="F30" s="118">
        <v>1100</v>
      </c>
      <c r="G30" s="118">
        <v>0</v>
      </c>
      <c r="H30" s="118">
        <v>0</v>
      </c>
      <c r="I30" s="118">
        <v>0</v>
      </c>
      <c r="J30" s="118">
        <v>0</v>
      </c>
      <c r="K30" s="118">
        <v>0</v>
      </c>
      <c r="L30" s="118">
        <v>0</v>
      </c>
      <c r="M30" s="118">
        <v>0</v>
      </c>
      <c r="N30" s="118">
        <v>0</v>
      </c>
      <c r="O30" s="118">
        <v>0</v>
      </c>
      <c r="P30" s="118">
        <v>0</v>
      </c>
      <c r="Q30" s="118">
        <v>0</v>
      </c>
      <c r="R30" s="118">
        <v>0</v>
      </c>
      <c r="S30" s="118">
        <v>0</v>
      </c>
      <c r="T30" s="118">
        <v>0</v>
      </c>
      <c r="U30" s="118">
        <v>0</v>
      </c>
      <c r="V30" s="118">
        <v>0</v>
      </c>
      <c r="W30" s="118">
        <v>1</v>
      </c>
      <c r="X30" s="118">
        <v>1100</v>
      </c>
      <c r="Y30" s="118">
        <v>0</v>
      </c>
      <c r="Z30" s="118">
        <v>0</v>
      </c>
      <c r="AA30" s="118">
        <v>0</v>
      </c>
      <c r="AB30" s="118">
        <v>0</v>
      </c>
      <c r="AC30" s="118">
        <v>0</v>
      </c>
      <c r="AD30" s="118">
        <v>0</v>
      </c>
      <c r="AE30" s="118">
        <v>0</v>
      </c>
      <c r="AF30" s="118">
        <v>0</v>
      </c>
      <c r="AG30" s="118">
        <v>2</v>
      </c>
      <c r="AH30" s="118">
        <v>13977.915000000001</v>
      </c>
      <c r="AI30" s="118">
        <v>0</v>
      </c>
      <c r="AJ30" s="118">
        <v>5</v>
      </c>
      <c r="AK30" s="118">
        <v>12501</v>
      </c>
      <c r="AL30" s="118">
        <v>5</v>
      </c>
      <c r="AM30" s="118">
        <v>12501</v>
      </c>
      <c r="AN30" s="118">
        <v>0</v>
      </c>
      <c r="AO30" s="118">
        <v>0</v>
      </c>
      <c r="AP30" s="118">
        <v>0</v>
      </c>
      <c r="AQ30" s="118">
        <v>0</v>
      </c>
      <c r="AR30" s="118">
        <v>0</v>
      </c>
      <c r="AS30" s="118">
        <v>0</v>
      </c>
      <c r="AT30" s="118">
        <v>0</v>
      </c>
      <c r="AU30" s="118">
        <v>0</v>
      </c>
      <c r="AV30" s="118">
        <v>0</v>
      </c>
      <c r="AW30" s="118">
        <v>0</v>
      </c>
      <c r="AX30" s="118">
        <v>0</v>
      </c>
      <c r="AY30" s="118">
        <v>0</v>
      </c>
    </row>
    <row r="31" spans="1:51">
      <c r="A31" s="263">
        <v>13</v>
      </c>
      <c r="B31" s="106" t="s">
        <v>62</v>
      </c>
      <c r="C31" s="118">
        <v>2873</v>
      </c>
      <c r="D31" s="118">
        <v>8781353.1832353994</v>
      </c>
      <c r="E31" s="118">
        <v>1881</v>
      </c>
      <c r="F31" s="118">
        <v>1798947.0850523761</v>
      </c>
      <c r="G31" s="118">
        <v>801</v>
      </c>
      <c r="H31" s="118">
        <v>3145824.5152319414</v>
      </c>
      <c r="I31" s="118">
        <v>102</v>
      </c>
      <c r="J31" s="118">
        <v>964384.4250446317</v>
      </c>
      <c r="K31" s="118">
        <v>39</v>
      </c>
      <c r="L31" s="118">
        <v>265733.32833653135</v>
      </c>
      <c r="M31" s="118">
        <v>17</v>
      </c>
      <c r="N31" s="118">
        <v>198224.39693850002</v>
      </c>
      <c r="O31" s="118">
        <v>9</v>
      </c>
      <c r="P31" s="118">
        <v>545479.34532648721</v>
      </c>
      <c r="Q31" s="118">
        <v>5</v>
      </c>
      <c r="R31" s="118">
        <v>223055.88730493031</v>
      </c>
      <c r="S31" s="118">
        <v>12</v>
      </c>
      <c r="T31" s="118">
        <v>1546467.53</v>
      </c>
      <c r="U31" s="118">
        <v>7</v>
      </c>
      <c r="V31" s="118">
        <v>93236.67</v>
      </c>
      <c r="W31" s="118">
        <v>2260</v>
      </c>
      <c r="X31" s="118">
        <v>3333769.714308552</v>
      </c>
      <c r="Y31" s="118">
        <v>515</v>
      </c>
      <c r="Z31" s="118">
        <v>3014764.5090860236</v>
      </c>
      <c r="AA31" s="118">
        <v>55</v>
      </c>
      <c r="AB31" s="118">
        <v>1021070.8898104302</v>
      </c>
      <c r="AC31" s="118">
        <v>20</v>
      </c>
      <c r="AD31" s="118">
        <v>256150.4100303929</v>
      </c>
      <c r="AE31" s="118">
        <v>23</v>
      </c>
      <c r="AF31" s="118">
        <v>1155597.6600000001</v>
      </c>
      <c r="AG31" s="118">
        <v>1146</v>
      </c>
      <c r="AH31" s="118">
        <v>5313373.7651386997</v>
      </c>
      <c r="AI31" s="118">
        <v>17681</v>
      </c>
      <c r="AJ31" s="118">
        <v>4120</v>
      </c>
      <c r="AK31" s="118">
        <v>14269281.904025123</v>
      </c>
      <c r="AL31" s="118">
        <v>3415</v>
      </c>
      <c r="AM31" s="118">
        <v>6542888.6823992608</v>
      </c>
      <c r="AN31" s="118">
        <v>524</v>
      </c>
      <c r="AO31" s="118">
        <v>3110072.9104351597</v>
      </c>
      <c r="AP31" s="118">
        <v>79</v>
      </c>
      <c r="AQ31" s="118">
        <v>1521761.3111765999</v>
      </c>
      <c r="AR31" s="118">
        <v>42</v>
      </c>
      <c r="AS31" s="118">
        <v>441442.79001409997</v>
      </c>
      <c r="AT31" s="118">
        <v>15</v>
      </c>
      <c r="AU31" s="118">
        <v>345627.6</v>
      </c>
      <c r="AV31" s="118">
        <v>24</v>
      </c>
      <c r="AW31" s="118">
        <v>1833008.9500000002</v>
      </c>
      <c r="AX31" s="118">
        <v>21</v>
      </c>
      <c r="AY31" s="118">
        <v>465289.66000000003</v>
      </c>
    </row>
    <row r="32" spans="1:51">
      <c r="A32" s="263">
        <v>14</v>
      </c>
      <c r="B32" s="106" t="s">
        <v>63</v>
      </c>
      <c r="C32" s="118">
        <v>109</v>
      </c>
      <c r="D32" s="118">
        <v>2659269.41</v>
      </c>
      <c r="E32" s="118">
        <v>77</v>
      </c>
      <c r="F32" s="118">
        <v>1914635.2200000004</v>
      </c>
      <c r="G32" s="118">
        <v>21</v>
      </c>
      <c r="H32" s="118">
        <v>284275.96999999997</v>
      </c>
      <c r="I32" s="118">
        <v>11</v>
      </c>
      <c r="J32" s="118">
        <v>460358.22</v>
      </c>
      <c r="K32" s="118">
        <v>0</v>
      </c>
      <c r="L32" s="118">
        <v>0</v>
      </c>
      <c r="M32" s="118">
        <v>0</v>
      </c>
      <c r="N32" s="118">
        <v>0</v>
      </c>
      <c r="O32" s="118">
        <v>0</v>
      </c>
      <c r="P32" s="118">
        <v>0</v>
      </c>
      <c r="Q32" s="118">
        <v>0</v>
      </c>
      <c r="R32" s="118">
        <v>0</v>
      </c>
      <c r="S32" s="118">
        <v>0</v>
      </c>
      <c r="T32" s="118">
        <v>0</v>
      </c>
      <c r="U32" s="118">
        <v>0</v>
      </c>
      <c r="V32" s="118">
        <v>0</v>
      </c>
      <c r="W32" s="118">
        <v>77</v>
      </c>
      <c r="X32" s="118">
        <v>1916237.2200000004</v>
      </c>
      <c r="Y32" s="118">
        <v>21</v>
      </c>
      <c r="Z32" s="118">
        <v>282673.96999999997</v>
      </c>
      <c r="AA32" s="118">
        <v>11</v>
      </c>
      <c r="AB32" s="118">
        <v>460358.22</v>
      </c>
      <c r="AC32" s="118">
        <v>0</v>
      </c>
      <c r="AD32" s="118">
        <v>0</v>
      </c>
      <c r="AE32" s="118">
        <v>0</v>
      </c>
      <c r="AF32" s="118">
        <v>0</v>
      </c>
      <c r="AG32" s="118">
        <v>13</v>
      </c>
      <c r="AH32" s="118">
        <v>1836518.2267506998</v>
      </c>
      <c r="AI32" s="118">
        <v>302095.53000000003</v>
      </c>
      <c r="AJ32" s="118">
        <v>98</v>
      </c>
      <c r="AK32" s="118">
        <v>2817524.53</v>
      </c>
      <c r="AL32" s="118">
        <v>92</v>
      </c>
      <c r="AM32" s="118">
        <v>2484372.5299999998</v>
      </c>
      <c r="AN32" s="118">
        <v>5</v>
      </c>
      <c r="AO32" s="118">
        <v>299152</v>
      </c>
      <c r="AP32" s="118">
        <v>1</v>
      </c>
      <c r="AQ32" s="118">
        <v>34000</v>
      </c>
      <c r="AR32" s="118">
        <v>0</v>
      </c>
      <c r="AS32" s="118">
        <v>0</v>
      </c>
      <c r="AT32" s="118">
        <v>0</v>
      </c>
      <c r="AU32" s="118">
        <v>0</v>
      </c>
      <c r="AV32" s="118">
        <v>0</v>
      </c>
      <c r="AW32" s="118">
        <v>0</v>
      </c>
      <c r="AX32" s="118">
        <v>0</v>
      </c>
      <c r="AY32" s="118">
        <v>0</v>
      </c>
    </row>
    <row r="33" spans="1:51">
      <c r="A33" s="263">
        <v>15</v>
      </c>
      <c r="B33" s="106" t="s">
        <v>64</v>
      </c>
      <c r="C33" s="118">
        <v>152</v>
      </c>
      <c r="D33" s="118">
        <v>246701.06000000006</v>
      </c>
      <c r="E33" s="118">
        <v>151</v>
      </c>
      <c r="F33" s="118">
        <v>217363.61000000004</v>
      </c>
      <c r="G33" s="118">
        <v>1</v>
      </c>
      <c r="H33" s="118">
        <v>29337.45</v>
      </c>
      <c r="I33" s="118">
        <v>0</v>
      </c>
      <c r="J33" s="118">
        <v>0</v>
      </c>
      <c r="K33" s="118">
        <v>0</v>
      </c>
      <c r="L33" s="118">
        <v>0</v>
      </c>
      <c r="M33" s="118">
        <v>0</v>
      </c>
      <c r="N33" s="118">
        <v>0</v>
      </c>
      <c r="O33" s="118">
        <v>0</v>
      </c>
      <c r="P33" s="118">
        <v>0</v>
      </c>
      <c r="Q33" s="118">
        <v>0</v>
      </c>
      <c r="R33" s="118">
        <v>0</v>
      </c>
      <c r="S33" s="118">
        <v>0</v>
      </c>
      <c r="T33" s="118">
        <v>0</v>
      </c>
      <c r="U33" s="118">
        <v>0</v>
      </c>
      <c r="V33" s="118">
        <v>0</v>
      </c>
      <c r="W33" s="118">
        <v>152</v>
      </c>
      <c r="X33" s="118">
        <v>246701.06</v>
      </c>
      <c r="Y33" s="118">
        <v>0</v>
      </c>
      <c r="Z33" s="118">
        <v>0</v>
      </c>
      <c r="AA33" s="118">
        <v>0</v>
      </c>
      <c r="AB33" s="118">
        <v>0</v>
      </c>
      <c r="AC33" s="118">
        <v>0</v>
      </c>
      <c r="AD33" s="118">
        <v>0</v>
      </c>
      <c r="AE33" s="118">
        <v>0</v>
      </c>
      <c r="AF33" s="118">
        <v>0</v>
      </c>
      <c r="AG33" s="118">
        <v>7</v>
      </c>
      <c r="AH33" s="118">
        <v>1500</v>
      </c>
      <c r="AI33" s="118">
        <v>10772.94</v>
      </c>
      <c r="AJ33" s="118">
        <v>160</v>
      </c>
      <c r="AK33" s="118">
        <v>10026424.450000001</v>
      </c>
      <c r="AL33" s="118">
        <v>156</v>
      </c>
      <c r="AM33" s="118">
        <v>9996516.6099999994</v>
      </c>
      <c r="AN33" s="118">
        <v>4</v>
      </c>
      <c r="AO33" s="118">
        <v>29907.84</v>
      </c>
      <c r="AP33" s="118">
        <v>0</v>
      </c>
      <c r="AQ33" s="118">
        <v>0</v>
      </c>
      <c r="AR33" s="118">
        <v>0</v>
      </c>
      <c r="AS33" s="118">
        <v>0</v>
      </c>
      <c r="AT33" s="118">
        <v>0</v>
      </c>
      <c r="AU33" s="118">
        <v>0</v>
      </c>
      <c r="AV33" s="118">
        <v>0</v>
      </c>
      <c r="AW33" s="118">
        <v>0</v>
      </c>
      <c r="AX33" s="118">
        <v>0</v>
      </c>
      <c r="AY33" s="118">
        <v>0</v>
      </c>
    </row>
    <row r="34" spans="1:51">
      <c r="A34" s="263">
        <v>16</v>
      </c>
      <c r="B34" s="106" t="s">
        <v>65</v>
      </c>
      <c r="C34" s="118">
        <v>581</v>
      </c>
      <c r="D34" s="118">
        <v>2271862.3149999995</v>
      </c>
      <c r="E34" s="118">
        <v>435</v>
      </c>
      <c r="F34" s="118">
        <v>1742721.6557790316</v>
      </c>
      <c r="G34" s="118">
        <v>137</v>
      </c>
      <c r="H34" s="118">
        <v>495448.74239899503</v>
      </c>
      <c r="I34" s="118">
        <v>0</v>
      </c>
      <c r="J34" s="118">
        <v>0</v>
      </c>
      <c r="K34" s="118">
        <v>0</v>
      </c>
      <c r="L34" s="118">
        <v>0</v>
      </c>
      <c r="M34" s="118">
        <v>0</v>
      </c>
      <c r="N34" s="118">
        <v>0</v>
      </c>
      <c r="O34" s="118">
        <v>0</v>
      </c>
      <c r="P34" s="118">
        <v>0</v>
      </c>
      <c r="Q34" s="118">
        <v>0</v>
      </c>
      <c r="R34" s="118">
        <v>0</v>
      </c>
      <c r="S34" s="118">
        <v>2</v>
      </c>
      <c r="T34" s="118">
        <v>2691.7032737680979</v>
      </c>
      <c r="U34" s="118">
        <v>7</v>
      </c>
      <c r="V34" s="118">
        <v>31000.213548205556</v>
      </c>
      <c r="W34" s="118">
        <v>521</v>
      </c>
      <c r="X34" s="118">
        <v>1838777.0791286894</v>
      </c>
      <c r="Y34" s="118">
        <v>55</v>
      </c>
      <c r="Z34" s="118">
        <v>421799.57587131084</v>
      </c>
      <c r="AA34" s="118">
        <v>0</v>
      </c>
      <c r="AB34" s="118">
        <v>0</v>
      </c>
      <c r="AC34" s="118">
        <v>0</v>
      </c>
      <c r="AD34" s="118">
        <v>0</v>
      </c>
      <c r="AE34" s="118">
        <v>5</v>
      </c>
      <c r="AF34" s="118">
        <v>11285.66</v>
      </c>
      <c r="AG34" s="118">
        <v>371</v>
      </c>
      <c r="AH34" s="118">
        <v>1292605.3868678</v>
      </c>
      <c r="AI34" s="118">
        <v>1238460.69</v>
      </c>
      <c r="AJ34" s="118">
        <v>503</v>
      </c>
      <c r="AK34" s="118">
        <v>2768833.2610896002</v>
      </c>
      <c r="AL34" s="118">
        <v>428</v>
      </c>
      <c r="AM34" s="118">
        <v>2674012.8210896002</v>
      </c>
      <c r="AN34" s="118">
        <v>71</v>
      </c>
      <c r="AO34" s="118">
        <v>73501.349999999991</v>
      </c>
      <c r="AP34" s="118">
        <v>0</v>
      </c>
      <c r="AQ34" s="118">
        <v>0</v>
      </c>
      <c r="AR34" s="118">
        <v>0</v>
      </c>
      <c r="AS34" s="118">
        <v>0</v>
      </c>
      <c r="AT34" s="118">
        <v>0</v>
      </c>
      <c r="AU34" s="118">
        <v>0</v>
      </c>
      <c r="AV34" s="118">
        <v>0</v>
      </c>
      <c r="AW34" s="118">
        <v>0</v>
      </c>
      <c r="AX34" s="118">
        <v>4</v>
      </c>
      <c r="AY34" s="118">
        <v>21319.09</v>
      </c>
    </row>
    <row r="35" spans="1:51">
      <c r="A35" s="263">
        <v>17</v>
      </c>
      <c r="B35" s="106" t="s">
        <v>66</v>
      </c>
      <c r="C35" s="118">
        <v>0</v>
      </c>
      <c r="D35" s="118">
        <v>0</v>
      </c>
      <c r="E35" s="118">
        <v>0</v>
      </c>
      <c r="F35" s="118">
        <v>0</v>
      </c>
      <c r="G35" s="118">
        <v>0</v>
      </c>
      <c r="H35" s="118">
        <v>0</v>
      </c>
      <c r="I35" s="118">
        <v>0</v>
      </c>
      <c r="J35" s="118">
        <v>0</v>
      </c>
      <c r="K35" s="118">
        <v>0</v>
      </c>
      <c r="L35" s="118">
        <v>0</v>
      </c>
      <c r="M35" s="118">
        <v>0</v>
      </c>
      <c r="N35" s="118">
        <v>0</v>
      </c>
      <c r="O35" s="118">
        <v>0</v>
      </c>
      <c r="P35" s="118">
        <v>0</v>
      </c>
      <c r="Q35" s="118">
        <v>0</v>
      </c>
      <c r="R35" s="118">
        <v>0</v>
      </c>
      <c r="S35" s="118">
        <v>0</v>
      </c>
      <c r="T35" s="118">
        <v>0</v>
      </c>
      <c r="U35" s="118">
        <v>0</v>
      </c>
      <c r="V35" s="118">
        <v>0</v>
      </c>
      <c r="W35" s="118">
        <v>0</v>
      </c>
      <c r="X35" s="118">
        <v>0</v>
      </c>
      <c r="Y35" s="118">
        <v>0</v>
      </c>
      <c r="Z35" s="118">
        <v>0</v>
      </c>
      <c r="AA35" s="118">
        <v>0</v>
      </c>
      <c r="AB35" s="118">
        <v>0</v>
      </c>
      <c r="AC35" s="118">
        <v>0</v>
      </c>
      <c r="AD35" s="118">
        <v>0</v>
      </c>
      <c r="AE35" s="118">
        <v>0</v>
      </c>
      <c r="AF35" s="118">
        <v>0</v>
      </c>
      <c r="AG35" s="118">
        <v>0</v>
      </c>
      <c r="AH35" s="118">
        <v>0</v>
      </c>
      <c r="AI35" s="118">
        <v>0</v>
      </c>
      <c r="AJ35" s="118">
        <v>0</v>
      </c>
      <c r="AK35" s="118">
        <v>0</v>
      </c>
      <c r="AL35" s="118">
        <v>0</v>
      </c>
      <c r="AM35" s="118">
        <v>0</v>
      </c>
      <c r="AN35" s="118">
        <v>0</v>
      </c>
      <c r="AO35" s="118">
        <v>0</v>
      </c>
      <c r="AP35" s="118">
        <v>0</v>
      </c>
      <c r="AQ35" s="118">
        <v>0</v>
      </c>
      <c r="AR35" s="118">
        <v>0</v>
      </c>
      <c r="AS35" s="118">
        <v>0</v>
      </c>
      <c r="AT35" s="118">
        <v>0</v>
      </c>
      <c r="AU35" s="118">
        <v>0</v>
      </c>
      <c r="AV35" s="118">
        <v>0</v>
      </c>
      <c r="AW35" s="118">
        <v>0</v>
      </c>
      <c r="AX35" s="118">
        <v>0</v>
      </c>
      <c r="AY35" s="118">
        <v>0</v>
      </c>
    </row>
    <row r="36" spans="1:51">
      <c r="A36" s="263">
        <v>18</v>
      </c>
      <c r="B36" s="106" t="s">
        <v>67</v>
      </c>
      <c r="C36" s="118">
        <v>11872</v>
      </c>
      <c r="D36" s="118">
        <v>5656136.9120608009</v>
      </c>
      <c r="E36" s="118">
        <v>8753</v>
      </c>
      <c r="F36" s="118">
        <v>3445742.8226245362</v>
      </c>
      <c r="G36" s="118">
        <v>2857</v>
      </c>
      <c r="H36" s="118">
        <v>1841116.9921968097</v>
      </c>
      <c r="I36" s="118">
        <v>125</v>
      </c>
      <c r="J36" s="118">
        <v>152700.31744654867</v>
      </c>
      <c r="K36" s="118">
        <v>73</v>
      </c>
      <c r="L36" s="118">
        <v>75680.029792907037</v>
      </c>
      <c r="M36" s="118">
        <v>52</v>
      </c>
      <c r="N36" s="118">
        <v>76716.360000000015</v>
      </c>
      <c r="O36" s="118">
        <v>11</v>
      </c>
      <c r="P36" s="118">
        <v>64080.39</v>
      </c>
      <c r="Q36" s="118">
        <v>0</v>
      </c>
      <c r="R36" s="118">
        <v>0</v>
      </c>
      <c r="S36" s="118">
        <v>0</v>
      </c>
      <c r="T36" s="118">
        <v>0</v>
      </c>
      <c r="U36" s="118">
        <v>1</v>
      </c>
      <c r="V36" s="118">
        <v>100</v>
      </c>
      <c r="W36" s="118">
        <v>9698</v>
      </c>
      <c r="X36" s="118">
        <v>3971997.3827330833</v>
      </c>
      <c r="Y36" s="118">
        <v>1961</v>
      </c>
      <c r="Z36" s="118">
        <v>1368001.3049598753</v>
      </c>
      <c r="AA36" s="118">
        <v>89</v>
      </c>
      <c r="AB36" s="118">
        <v>107924.67685554197</v>
      </c>
      <c r="AC36" s="118">
        <v>109</v>
      </c>
      <c r="AD36" s="118">
        <v>144291.20751230002</v>
      </c>
      <c r="AE36" s="118">
        <v>14</v>
      </c>
      <c r="AF36" s="118">
        <v>63766.659999999996</v>
      </c>
      <c r="AG36" s="118">
        <v>1452</v>
      </c>
      <c r="AH36" s="118">
        <v>636273.04857820005</v>
      </c>
      <c r="AI36" s="118">
        <v>23694.440000000002</v>
      </c>
      <c r="AJ36" s="118">
        <v>12723</v>
      </c>
      <c r="AK36" s="118">
        <v>5970570.9562470382</v>
      </c>
      <c r="AL36" s="118">
        <v>11626</v>
      </c>
      <c r="AM36" s="118">
        <v>5339580.5211917367</v>
      </c>
      <c r="AN36" s="118">
        <v>1053</v>
      </c>
      <c r="AO36" s="118">
        <v>575694.87007460021</v>
      </c>
      <c r="AP36" s="118">
        <v>34</v>
      </c>
      <c r="AQ36" s="118">
        <v>51278.607280700002</v>
      </c>
      <c r="AR36" s="118">
        <v>9</v>
      </c>
      <c r="AS36" s="118">
        <v>3916.9576999999999</v>
      </c>
      <c r="AT36" s="118">
        <v>0</v>
      </c>
      <c r="AU36" s="118">
        <v>0</v>
      </c>
      <c r="AV36" s="118">
        <v>0</v>
      </c>
      <c r="AW36" s="118">
        <v>0</v>
      </c>
      <c r="AX36" s="118">
        <v>1</v>
      </c>
      <c r="AY36" s="118">
        <v>100</v>
      </c>
    </row>
    <row r="37" spans="1:51">
      <c r="A37" s="438" t="s">
        <v>304</v>
      </c>
      <c r="B37" s="439"/>
      <c r="C37" s="119">
        <v>1236272</v>
      </c>
      <c r="D37" s="119">
        <v>876456914.37211359</v>
      </c>
      <c r="E37" s="119">
        <v>980214</v>
      </c>
      <c r="F37" s="119">
        <v>382775760.21651781</v>
      </c>
      <c r="G37" s="119">
        <v>210159</v>
      </c>
      <c r="H37" s="119">
        <v>240429404.14072135</v>
      </c>
      <c r="I37" s="119">
        <v>25246</v>
      </c>
      <c r="J37" s="119">
        <v>90709162.663625598</v>
      </c>
      <c r="K37" s="119">
        <v>9966</v>
      </c>
      <c r="L37" s="119">
        <v>61234280.122443587</v>
      </c>
      <c r="M37" s="119">
        <v>3819</v>
      </c>
      <c r="N37" s="119">
        <v>41136308.924204901</v>
      </c>
      <c r="O37" s="119">
        <v>2553</v>
      </c>
      <c r="P37" s="119">
        <v>22232151.682533659</v>
      </c>
      <c r="Q37" s="119">
        <v>1934</v>
      </c>
      <c r="R37" s="119">
        <v>16540526.397493385</v>
      </c>
      <c r="S37" s="119">
        <v>1777</v>
      </c>
      <c r="T37" s="119">
        <v>11065640.093911683</v>
      </c>
      <c r="U37" s="119">
        <v>603</v>
      </c>
      <c r="V37" s="119">
        <v>10333679.990661351</v>
      </c>
      <c r="W37" s="119">
        <v>1046871</v>
      </c>
      <c r="X37" s="119">
        <v>510786076.15507668</v>
      </c>
      <c r="Y37" s="119">
        <v>163457</v>
      </c>
      <c r="Z37" s="119">
        <v>234747373.70760855</v>
      </c>
      <c r="AA37" s="119">
        <v>16779</v>
      </c>
      <c r="AB37" s="119">
        <v>62645397.019081391</v>
      </c>
      <c r="AC37" s="119">
        <v>6588</v>
      </c>
      <c r="AD37" s="119">
        <v>30450821.055742543</v>
      </c>
      <c r="AE37" s="119">
        <v>2570</v>
      </c>
      <c r="AF37" s="119">
        <v>34097733.724820957</v>
      </c>
      <c r="AG37" s="119">
        <v>77460</v>
      </c>
      <c r="AH37" s="119">
        <v>82354233.704506174</v>
      </c>
      <c r="AI37" s="119">
        <v>67423032.454000011</v>
      </c>
      <c r="AJ37" s="119">
        <v>1240363.48</v>
      </c>
      <c r="AK37" s="119">
        <v>998827338.74098659</v>
      </c>
      <c r="AL37" s="119">
        <v>1167165</v>
      </c>
      <c r="AM37" s="119">
        <v>744566699.71574998</v>
      </c>
      <c r="AN37" s="119">
        <v>66678</v>
      </c>
      <c r="AO37" s="119">
        <v>125750828.10381971</v>
      </c>
      <c r="AP37" s="119">
        <v>5086</v>
      </c>
      <c r="AQ37" s="119">
        <v>48883182.146028355</v>
      </c>
      <c r="AR37" s="119">
        <v>3450</v>
      </c>
      <c r="AS37" s="119">
        <v>26558297.557995167</v>
      </c>
      <c r="AT37" s="119">
        <v>2100</v>
      </c>
      <c r="AU37" s="119">
        <v>18960199.335714899</v>
      </c>
      <c r="AV37" s="119">
        <v>1770</v>
      </c>
      <c r="AW37" s="119">
        <v>12799470.056011083</v>
      </c>
      <c r="AX37" s="119">
        <v>3050.48</v>
      </c>
      <c r="AY37" s="119">
        <v>20837347.715667009</v>
      </c>
    </row>
    <row r="38" spans="1:51" ht="15.75" customHeight="1">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row>
    <row r="39" spans="1:51" ht="16.5">
      <c r="A39" s="140" t="s">
        <v>402</v>
      </c>
    </row>
    <row r="40" spans="1:51" ht="16.5">
      <c r="A40" s="2" t="s">
        <v>401</v>
      </c>
    </row>
  </sheetData>
  <mergeCells count="37">
    <mergeCell ref="A37:B37"/>
    <mergeCell ref="B2:AY2"/>
    <mergeCell ref="A4:B7"/>
    <mergeCell ref="AT6:AU6"/>
    <mergeCell ref="AV6:AW6"/>
    <mergeCell ref="AX6:AY6"/>
    <mergeCell ref="AH6:AH7"/>
    <mergeCell ref="AJ6:AK6"/>
    <mergeCell ref="AL6:AM6"/>
    <mergeCell ref="AN6:AO6"/>
    <mergeCell ref="AP6:AQ6"/>
    <mergeCell ref="AR6:AS6"/>
    <mergeCell ref="W6:X6"/>
    <mergeCell ref="Y6:Z6"/>
    <mergeCell ref="AA6:AB6"/>
    <mergeCell ref="AC6:AD6"/>
    <mergeCell ref="M6:N6"/>
    <mergeCell ref="O6:P6"/>
    <mergeCell ref="Q6:R6"/>
    <mergeCell ref="S6:T6"/>
    <mergeCell ref="U6:V6"/>
    <mergeCell ref="E1:V1"/>
    <mergeCell ref="Y1:AP1"/>
    <mergeCell ref="C4:V4"/>
    <mergeCell ref="W4:AF4"/>
    <mergeCell ref="AG4:AH5"/>
    <mergeCell ref="AI4:AI7"/>
    <mergeCell ref="AJ4:AY5"/>
    <mergeCell ref="C5:D6"/>
    <mergeCell ref="E5:V5"/>
    <mergeCell ref="AG6:AG7"/>
    <mergeCell ref="W5:AF5"/>
    <mergeCell ref="E6:F6"/>
    <mergeCell ref="G6:H6"/>
    <mergeCell ref="I6:J6"/>
    <mergeCell ref="K6:L6"/>
    <mergeCell ref="AE6:AF6"/>
  </mergeCells>
  <printOptions horizontalCentered="1" verticalCentered="1"/>
  <pageMargins left="0.27559055118110237" right="0.19685039370078741" top="0.43307086614173229" bottom="0.51181102362204722" header="0.19685039370078741" footer="0.23622047244094491"/>
  <pageSetup paperSize="9" scale="30" orientation="landscape" r:id="rId1"/>
  <headerFooter alignWithMargins="0"/>
  <colBreaks count="1" manualBreakCount="1">
    <brk id="27" max="3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J46"/>
  <sheetViews>
    <sheetView view="pageBreakPreview" zoomScale="70" zoomScaleNormal="100" zoomScaleSheetLayoutView="70" workbookViewId="0">
      <selection activeCell="B1" sqref="A1:B1"/>
    </sheetView>
  </sheetViews>
  <sheetFormatPr defaultColWidth="11.42578125" defaultRowHeight="15.75"/>
  <cols>
    <col min="1" max="1" width="11.42578125" style="217"/>
    <col min="2" max="2" width="51.28515625" style="217" customWidth="1"/>
    <col min="3" max="3" width="22.42578125" style="217" customWidth="1"/>
    <col min="4" max="5" width="13.85546875" style="217" customWidth="1"/>
    <col min="6" max="6" width="20.42578125" style="217" customWidth="1"/>
    <col min="7" max="8" width="13.85546875" style="217" customWidth="1"/>
    <col min="9" max="9" width="24" style="217" customWidth="1"/>
    <col min="10" max="17" width="13.85546875" style="217" customWidth="1"/>
    <col min="18" max="18" width="23.5703125" style="217" customWidth="1"/>
    <col min="19" max="19" width="13.85546875" style="217" customWidth="1"/>
    <col min="20" max="20" width="17.28515625" style="217" customWidth="1"/>
    <col min="21" max="21" width="13.85546875" style="217" customWidth="1"/>
    <col min="22" max="22" width="22.140625" style="217" customWidth="1"/>
    <col min="23" max="23" width="13.85546875" style="217" customWidth="1"/>
    <col min="24" max="24" width="23.42578125" style="217" customWidth="1"/>
    <col min="25" max="25" width="13.85546875" style="217" customWidth="1"/>
    <col min="26" max="26" width="22.5703125" style="217" customWidth="1"/>
    <col min="27" max="257" width="11.42578125" style="217"/>
    <col min="258" max="258" width="64.7109375" style="217" customWidth="1"/>
    <col min="259" max="259" width="28.28515625" style="217" customWidth="1"/>
    <col min="260" max="261" width="13.85546875" style="217" customWidth="1"/>
    <col min="262" max="262" width="20.42578125" style="217" customWidth="1"/>
    <col min="263" max="264" width="13.85546875" style="217" customWidth="1"/>
    <col min="265" max="265" width="24" style="217" customWidth="1"/>
    <col min="266" max="273" width="13.85546875" style="217" customWidth="1"/>
    <col min="274" max="274" width="23.5703125" style="217" customWidth="1"/>
    <col min="275" max="275" width="13.85546875" style="217" customWidth="1"/>
    <col min="276" max="276" width="17.28515625" style="217" customWidth="1"/>
    <col min="277" max="277" width="13.85546875" style="217" customWidth="1"/>
    <col min="278" max="278" width="22.140625" style="217" customWidth="1"/>
    <col min="279" max="279" width="13.85546875" style="217" customWidth="1"/>
    <col min="280" max="280" width="23.42578125" style="217" customWidth="1"/>
    <col min="281" max="281" width="13.85546875" style="217" customWidth="1"/>
    <col min="282" max="282" width="22.5703125" style="217" customWidth="1"/>
    <col min="283" max="513" width="11.42578125" style="217"/>
    <col min="514" max="514" width="64.7109375" style="217" customWidth="1"/>
    <col min="515" max="515" width="28.28515625" style="217" customWidth="1"/>
    <col min="516" max="517" width="13.85546875" style="217" customWidth="1"/>
    <col min="518" max="518" width="20.42578125" style="217" customWidth="1"/>
    <col min="519" max="520" width="13.85546875" style="217" customWidth="1"/>
    <col min="521" max="521" width="24" style="217" customWidth="1"/>
    <col min="522" max="529" width="13.85546875" style="217" customWidth="1"/>
    <col min="530" max="530" width="23.5703125" style="217" customWidth="1"/>
    <col min="531" max="531" width="13.85546875" style="217" customWidth="1"/>
    <col min="532" max="532" width="17.28515625" style="217" customWidth="1"/>
    <col min="533" max="533" width="13.85546875" style="217" customWidth="1"/>
    <col min="534" max="534" width="22.140625" style="217" customWidth="1"/>
    <col min="535" max="535" width="13.85546875" style="217" customWidth="1"/>
    <col min="536" max="536" width="23.42578125" style="217" customWidth="1"/>
    <col min="537" max="537" width="13.85546875" style="217" customWidth="1"/>
    <col min="538" max="538" width="22.5703125" style="217" customWidth="1"/>
    <col min="539" max="769" width="11.42578125" style="217"/>
    <col min="770" max="770" width="64.7109375" style="217" customWidth="1"/>
    <col min="771" max="771" width="28.28515625" style="217" customWidth="1"/>
    <col min="772" max="773" width="13.85546875" style="217" customWidth="1"/>
    <col min="774" max="774" width="20.42578125" style="217" customWidth="1"/>
    <col min="775" max="776" width="13.85546875" style="217" customWidth="1"/>
    <col min="777" max="777" width="24" style="217" customWidth="1"/>
    <col min="778" max="785" width="13.85546875" style="217" customWidth="1"/>
    <col min="786" max="786" width="23.5703125" style="217" customWidth="1"/>
    <col min="787" max="787" width="13.85546875" style="217" customWidth="1"/>
    <col min="788" max="788" width="17.28515625" style="217" customWidth="1"/>
    <col min="789" max="789" width="13.85546875" style="217" customWidth="1"/>
    <col min="790" max="790" width="22.140625" style="217" customWidth="1"/>
    <col min="791" max="791" width="13.85546875" style="217" customWidth="1"/>
    <col min="792" max="792" width="23.42578125" style="217" customWidth="1"/>
    <col min="793" max="793" width="13.85546875" style="217" customWidth="1"/>
    <col min="794" max="794" width="22.5703125" style="217" customWidth="1"/>
    <col min="795" max="1025" width="11.42578125" style="217"/>
    <col min="1026" max="1026" width="64.7109375" style="217" customWidth="1"/>
    <col min="1027" max="1027" width="28.28515625" style="217" customWidth="1"/>
    <col min="1028" max="1029" width="13.85546875" style="217" customWidth="1"/>
    <col min="1030" max="1030" width="20.42578125" style="217" customWidth="1"/>
    <col min="1031" max="1032" width="13.85546875" style="217" customWidth="1"/>
    <col min="1033" max="1033" width="24" style="217" customWidth="1"/>
    <col min="1034" max="1041" width="13.85546875" style="217" customWidth="1"/>
    <col min="1042" max="1042" width="23.5703125" style="217" customWidth="1"/>
    <col min="1043" max="1043" width="13.85546875" style="217" customWidth="1"/>
    <col min="1044" max="1044" width="17.28515625" style="217" customWidth="1"/>
    <col min="1045" max="1045" width="13.85546875" style="217" customWidth="1"/>
    <col min="1046" max="1046" width="22.140625" style="217" customWidth="1"/>
    <col min="1047" max="1047" width="13.85546875" style="217" customWidth="1"/>
    <col min="1048" max="1048" width="23.42578125" style="217" customWidth="1"/>
    <col min="1049" max="1049" width="13.85546875" style="217" customWidth="1"/>
    <col min="1050" max="1050" width="22.5703125" style="217" customWidth="1"/>
    <col min="1051" max="1281" width="11.42578125" style="217"/>
    <col min="1282" max="1282" width="64.7109375" style="217" customWidth="1"/>
    <col min="1283" max="1283" width="28.28515625" style="217" customWidth="1"/>
    <col min="1284" max="1285" width="13.85546875" style="217" customWidth="1"/>
    <col min="1286" max="1286" width="20.42578125" style="217" customWidth="1"/>
    <col min="1287" max="1288" width="13.85546875" style="217" customWidth="1"/>
    <col min="1289" max="1289" width="24" style="217" customWidth="1"/>
    <col min="1290" max="1297" width="13.85546875" style="217" customWidth="1"/>
    <col min="1298" max="1298" width="23.5703125" style="217" customWidth="1"/>
    <col min="1299" max="1299" width="13.85546875" style="217" customWidth="1"/>
    <col min="1300" max="1300" width="17.28515625" style="217" customWidth="1"/>
    <col min="1301" max="1301" width="13.85546875" style="217" customWidth="1"/>
    <col min="1302" max="1302" width="22.140625" style="217" customWidth="1"/>
    <col min="1303" max="1303" width="13.85546875" style="217" customWidth="1"/>
    <col min="1304" max="1304" width="23.42578125" style="217" customWidth="1"/>
    <col min="1305" max="1305" width="13.85546875" style="217" customWidth="1"/>
    <col min="1306" max="1306" width="22.5703125" style="217" customWidth="1"/>
    <col min="1307" max="1537" width="11.42578125" style="217"/>
    <col min="1538" max="1538" width="64.7109375" style="217" customWidth="1"/>
    <col min="1539" max="1539" width="28.28515625" style="217" customWidth="1"/>
    <col min="1540" max="1541" width="13.85546875" style="217" customWidth="1"/>
    <col min="1542" max="1542" width="20.42578125" style="217" customWidth="1"/>
    <col min="1543" max="1544" width="13.85546875" style="217" customWidth="1"/>
    <col min="1545" max="1545" width="24" style="217" customWidth="1"/>
    <col min="1546" max="1553" width="13.85546875" style="217" customWidth="1"/>
    <col min="1554" max="1554" width="23.5703125" style="217" customWidth="1"/>
    <col min="1555" max="1555" width="13.85546875" style="217" customWidth="1"/>
    <col min="1556" max="1556" width="17.28515625" style="217" customWidth="1"/>
    <col min="1557" max="1557" width="13.85546875" style="217" customWidth="1"/>
    <col min="1558" max="1558" width="22.140625" style="217" customWidth="1"/>
    <col min="1559" max="1559" width="13.85546875" style="217" customWidth="1"/>
    <col min="1560" max="1560" width="23.42578125" style="217" customWidth="1"/>
    <col min="1561" max="1561" width="13.85546875" style="217" customWidth="1"/>
    <col min="1562" max="1562" width="22.5703125" style="217" customWidth="1"/>
    <col min="1563" max="1793" width="11.42578125" style="217"/>
    <col min="1794" max="1794" width="64.7109375" style="217" customWidth="1"/>
    <col min="1795" max="1795" width="28.28515625" style="217" customWidth="1"/>
    <col min="1796" max="1797" width="13.85546875" style="217" customWidth="1"/>
    <col min="1798" max="1798" width="20.42578125" style="217" customWidth="1"/>
    <col min="1799" max="1800" width="13.85546875" style="217" customWidth="1"/>
    <col min="1801" max="1801" width="24" style="217" customWidth="1"/>
    <col min="1802" max="1809" width="13.85546875" style="217" customWidth="1"/>
    <col min="1810" max="1810" width="23.5703125" style="217" customWidth="1"/>
    <col min="1811" max="1811" width="13.85546875" style="217" customWidth="1"/>
    <col min="1812" max="1812" width="17.28515625" style="217" customWidth="1"/>
    <col min="1813" max="1813" width="13.85546875" style="217" customWidth="1"/>
    <col min="1814" max="1814" width="22.140625" style="217" customWidth="1"/>
    <col min="1815" max="1815" width="13.85546875" style="217" customWidth="1"/>
    <col min="1816" max="1816" width="23.42578125" style="217" customWidth="1"/>
    <col min="1817" max="1817" width="13.85546875" style="217" customWidth="1"/>
    <col min="1818" max="1818" width="22.5703125" style="217" customWidth="1"/>
    <col min="1819" max="2049" width="11.42578125" style="217"/>
    <col min="2050" max="2050" width="64.7109375" style="217" customWidth="1"/>
    <col min="2051" max="2051" width="28.28515625" style="217" customWidth="1"/>
    <col min="2052" max="2053" width="13.85546875" style="217" customWidth="1"/>
    <col min="2054" max="2054" width="20.42578125" style="217" customWidth="1"/>
    <col min="2055" max="2056" width="13.85546875" style="217" customWidth="1"/>
    <col min="2057" max="2057" width="24" style="217" customWidth="1"/>
    <col min="2058" max="2065" width="13.85546875" style="217" customWidth="1"/>
    <col min="2066" max="2066" width="23.5703125" style="217" customWidth="1"/>
    <col min="2067" max="2067" width="13.85546875" style="217" customWidth="1"/>
    <col min="2068" max="2068" width="17.28515625" style="217" customWidth="1"/>
    <col min="2069" max="2069" width="13.85546875" style="217" customWidth="1"/>
    <col min="2070" max="2070" width="22.140625" style="217" customWidth="1"/>
    <col min="2071" max="2071" width="13.85546875" style="217" customWidth="1"/>
    <col min="2072" max="2072" width="23.42578125" style="217" customWidth="1"/>
    <col min="2073" max="2073" width="13.85546875" style="217" customWidth="1"/>
    <col min="2074" max="2074" width="22.5703125" style="217" customWidth="1"/>
    <col min="2075" max="2305" width="11.42578125" style="217"/>
    <col min="2306" max="2306" width="64.7109375" style="217" customWidth="1"/>
    <col min="2307" max="2307" width="28.28515625" style="217" customWidth="1"/>
    <col min="2308" max="2309" width="13.85546875" style="217" customWidth="1"/>
    <col min="2310" max="2310" width="20.42578125" style="217" customWidth="1"/>
    <col min="2311" max="2312" width="13.85546875" style="217" customWidth="1"/>
    <col min="2313" max="2313" width="24" style="217" customWidth="1"/>
    <col min="2314" max="2321" width="13.85546875" style="217" customWidth="1"/>
    <col min="2322" max="2322" width="23.5703125" style="217" customWidth="1"/>
    <col min="2323" max="2323" width="13.85546875" style="217" customWidth="1"/>
    <col min="2324" max="2324" width="17.28515625" style="217" customWidth="1"/>
    <col min="2325" max="2325" width="13.85546875" style="217" customWidth="1"/>
    <col min="2326" max="2326" width="22.140625" style="217" customWidth="1"/>
    <col min="2327" max="2327" width="13.85546875" style="217" customWidth="1"/>
    <col min="2328" max="2328" width="23.42578125" style="217" customWidth="1"/>
    <col min="2329" max="2329" width="13.85546875" style="217" customWidth="1"/>
    <col min="2330" max="2330" width="22.5703125" style="217" customWidth="1"/>
    <col min="2331" max="2561" width="11.42578125" style="217"/>
    <col min="2562" max="2562" width="64.7109375" style="217" customWidth="1"/>
    <col min="2563" max="2563" width="28.28515625" style="217" customWidth="1"/>
    <col min="2564" max="2565" width="13.85546875" style="217" customWidth="1"/>
    <col min="2566" max="2566" width="20.42578125" style="217" customWidth="1"/>
    <col min="2567" max="2568" width="13.85546875" style="217" customWidth="1"/>
    <col min="2569" max="2569" width="24" style="217" customWidth="1"/>
    <col min="2570" max="2577" width="13.85546875" style="217" customWidth="1"/>
    <col min="2578" max="2578" width="23.5703125" style="217" customWidth="1"/>
    <col min="2579" max="2579" width="13.85546875" style="217" customWidth="1"/>
    <col min="2580" max="2580" width="17.28515625" style="217" customWidth="1"/>
    <col min="2581" max="2581" width="13.85546875" style="217" customWidth="1"/>
    <col min="2582" max="2582" width="22.140625" style="217" customWidth="1"/>
    <col min="2583" max="2583" width="13.85546875" style="217" customWidth="1"/>
    <col min="2584" max="2584" width="23.42578125" style="217" customWidth="1"/>
    <col min="2585" max="2585" width="13.85546875" style="217" customWidth="1"/>
    <col min="2586" max="2586" width="22.5703125" style="217" customWidth="1"/>
    <col min="2587" max="2817" width="11.42578125" style="217"/>
    <col min="2818" max="2818" width="64.7109375" style="217" customWidth="1"/>
    <col min="2819" max="2819" width="28.28515625" style="217" customWidth="1"/>
    <col min="2820" max="2821" width="13.85546875" style="217" customWidth="1"/>
    <col min="2822" max="2822" width="20.42578125" style="217" customWidth="1"/>
    <col min="2823" max="2824" width="13.85546875" style="217" customWidth="1"/>
    <col min="2825" max="2825" width="24" style="217" customWidth="1"/>
    <col min="2826" max="2833" width="13.85546875" style="217" customWidth="1"/>
    <col min="2834" max="2834" width="23.5703125" style="217" customWidth="1"/>
    <col min="2835" max="2835" width="13.85546875" style="217" customWidth="1"/>
    <col min="2836" max="2836" width="17.28515625" style="217" customWidth="1"/>
    <col min="2837" max="2837" width="13.85546875" style="217" customWidth="1"/>
    <col min="2838" max="2838" width="22.140625" style="217" customWidth="1"/>
    <col min="2839" max="2839" width="13.85546875" style="217" customWidth="1"/>
    <col min="2840" max="2840" width="23.42578125" style="217" customWidth="1"/>
    <col min="2841" max="2841" width="13.85546875" style="217" customWidth="1"/>
    <col min="2842" max="2842" width="22.5703125" style="217" customWidth="1"/>
    <col min="2843" max="3073" width="11.42578125" style="217"/>
    <col min="3074" max="3074" width="64.7109375" style="217" customWidth="1"/>
    <col min="3075" max="3075" width="28.28515625" style="217" customWidth="1"/>
    <col min="3076" max="3077" width="13.85546875" style="217" customWidth="1"/>
    <col min="3078" max="3078" width="20.42578125" style="217" customWidth="1"/>
    <col min="3079" max="3080" width="13.85546875" style="217" customWidth="1"/>
    <col min="3081" max="3081" width="24" style="217" customWidth="1"/>
    <col min="3082" max="3089" width="13.85546875" style="217" customWidth="1"/>
    <col min="3090" max="3090" width="23.5703125" style="217" customWidth="1"/>
    <col min="3091" max="3091" width="13.85546875" style="217" customWidth="1"/>
    <col min="3092" max="3092" width="17.28515625" style="217" customWidth="1"/>
    <col min="3093" max="3093" width="13.85546875" style="217" customWidth="1"/>
    <col min="3094" max="3094" width="22.140625" style="217" customWidth="1"/>
    <col min="3095" max="3095" width="13.85546875" style="217" customWidth="1"/>
    <col min="3096" max="3096" width="23.42578125" style="217" customWidth="1"/>
    <col min="3097" max="3097" width="13.85546875" style="217" customWidth="1"/>
    <col min="3098" max="3098" width="22.5703125" style="217" customWidth="1"/>
    <col min="3099" max="3329" width="11.42578125" style="217"/>
    <col min="3330" max="3330" width="64.7109375" style="217" customWidth="1"/>
    <col min="3331" max="3331" width="28.28515625" style="217" customWidth="1"/>
    <col min="3332" max="3333" width="13.85546875" style="217" customWidth="1"/>
    <col min="3334" max="3334" width="20.42578125" style="217" customWidth="1"/>
    <col min="3335" max="3336" width="13.85546875" style="217" customWidth="1"/>
    <col min="3337" max="3337" width="24" style="217" customWidth="1"/>
    <col min="3338" max="3345" width="13.85546875" style="217" customWidth="1"/>
    <col min="3346" max="3346" width="23.5703125" style="217" customWidth="1"/>
    <col min="3347" max="3347" width="13.85546875" style="217" customWidth="1"/>
    <col min="3348" max="3348" width="17.28515625" style="217" customWidth="1"/>
    <col min="3349" max="3349" width="13.85546875" style="217" customWidth="1"/>
    <col min="3350" max="3350" width="22.140625" style="217" customWidth="1"/>
    <col min="3351" max="3351" width="13.85546875" style="217" customWidth="1"/>
    <col min="3352" max="3352" width="23.42578125" style="217" customWidth="1"/>
    <col min="3353" max="3353" width="13.85546875" style="217" customWidth="1"/>
    <col min="3354" max="3354" width="22.5703125" style="217" customWidth="1"/>
    <col min="3355" max="3585" width="11.42578125" style="217"/>
    <col min="3586" max="3586" width="64.7109375" style="217" customWidth="1"/>
    <col min="3587" max="3587" width="28.28515625" style="217" customWidth="1"/>
    <col min="3588" max="3589" width="13.85546875" style="217" customWidth="1"/>
    <col min="3590" max="3590" width="20.42578125" style="217" customWidth="1"/>
    <col min="3591" max="3592" width="13.85546875" style="217" customWidth="1"/>
    <col min="3593" max="3593" width="24" style="217" customWidth="1"/>
    <col min="3594" max="3601" width="13.85546875" style="217" customWidth="1"/>
    <col min="3602" max="3602" width="23.5703125" style="217" customWidth="1"/>
    <col min="3603" max="3603" width="13.85546875" style="217" customWidth="1"/>
    <col min="3604" max="3604" width="17.28515625" style="217" customWidth="1"/>
    <col min="3605" max="3605" width="13.85546875" style="217" customWidth="1"/>
    <col min="3606" max="3606" width="22.140625" style="217" customWidth="1"/>
    <col min="3607" max="3607" width="13.85546875" style="217" customWidth="1"/>
    <col min="3608" max="3608" width="23.42578125" style="217" customWidth="1"/>
    <col min="3609" max="3609" width="13.85546875" style="217" customWidth="1"/>
    <col min="3610" max="3610" width="22.5703125" style="217" customWidth="1"/>
    <col min="3611" max="3841" width="11.42578125" style="217"/>
    <col min="3842" max="3842" width="64.7109375" style="217" customWidth="1"/>
    <col min="3843" max="3843" width="28.28515625" style="217" customWidth="1"/>
    <col min="3844" max="3845" width="13.85546875" style="217" customWidth="1"/>
    <col min="3846" max="3846" width="20.42578125" style="217" customWidth="1"/>
    <col min="3847" max="3848" width="13.85546875" style="217" customWidth="1"/>
    <col min="3849" max="3849" width="24" style="217" customWidth="1"/>
    <col min="3850" max="3857" width="13.85546875" style="217" customWidth="1"/>
    <col min="3858" max="3858" width="23.5703125" style="217" customWidth="1"/>
    <col min="3859" max="3859" width="13.85546875" style="217" customWidth="1"/>
    <col min="3860" max="3860" width="17.28515625" style="217" customWidth="1"/>
    <col min="3861" max="3861" width="13.85546875" style="217" customWidth="1"/>
    <col min="3862" max="3862" width="22.140625" style="217" customWidth="1"/>
    <col min="3863" max="3863" width="13.85546875" style="217" customWidth="1"/>
    <col min="3864" max="3864" width="23.42578125" style="217" customWidth="1"/>
    <col min="3865" max="3865" width="13.85546875" style="217" customWidth="1"/>
    <col min="3866" max="3866" width="22.5703125" style="217" customWidth="1"/>
    <col min="3867" max="4097" width="11.42578125" style="217"/>
    <col min="4098" max="4098" width="64.7109375" style="217" customWidth="1"/>
    <col min="4099" max="4099" width="28.28515625" style="217" customWidth="1"/>
    <col min="4100" max="4101" width="13.85546875" style="217" customWidth="1"/>
    <col min="4102" max="4102" width="20.42578125" style="217" customWidth="1"/>
    <col min="4103" max="4104" width="13.85546875" style="217" customWidth="1"/>
    <col min="4105" max="4105" width="24" style="217" customWidth="1"/>
    <col min="4106" max="4113" width="13.85546875" style="217" customWidth="1"/>
    <col min="4114" max="4114" width="23.5703125" style="217" customWidth="1"/>
    <col min="4115" max="4115" width="13.85546875" style="217" customWidth="1"/>
    <col min="4116" max="4116" width="17.28515625" style="217" customWidth="1"/>
    <col min="4117" max="4117" width="13.85546875" style="217" customWidth="1"/>
    <col min="4118" max="4118" width="22.140625" style="217" customWidth="1"/>
    <col min="4119" max="4119" width="13.85546875" style="217" customWidth="1"/>
    <col min="4120" max="4120" width="23.42578125" style="217" customWidth="1"/>
    <col min="4121" max="4121" width="13.85546875" style="217" customWidth="1"/>
    <col min="4122" max="4122" width="22.5703125" style="217" customWidth="1"/>
    <col min="4123" max="4353" width="11.42578125" style="217"/>
    <col min="4354" max="4354" width="64.7109375" style="217" customWidth="1"/>
    <col min="4355" max="4355" width="28.28515625" style="217" customWidth="1"/>
    <col min="4356" max="4357" width="13.85546875" style="217" customWidth="1"/>
    <col min="4358" max="4358" width="20.42578125" style="217" customWidth="1"/>
    <col min="4359" max="4360" width="13.85546875" style="217" customWidth="1"/>
    <col min="4361" max="4361" width="24" style="217" customWidth="1"/>
    <col min="4362" max="4369" width="13.85546875" style="217" customWidth="1"/>
    <col min="4370" max="4370" width="23.5703125" style="217" customWidth="1"/>
    <col min="4371" max="4371" width="13.85546875" style="217" customWidth="1"/>
    <col min="4372" max="4372" width="17.28515625" style="217" customWidth="1"/>
    <col min="4373" max="4373" width="13.85546875" style="217" customWidth="1"/>
    <col min="4374" max="4374" width="22.140625" style="217" customWidth="1"/>
    <col min="4375" max="4375" width="13.85546875" style="217" customWidth="1"/>
    <col min="4376" max="4376" width="23.42578125" style="217" customWidth="1"/>
    <col min="4377" max="4377" width="13.85546875" style="217" customWidth="1"/>
    <col min="4378" max="4378" width="22.5703125" style="217" customWidth="1"/>
    <col min="4379" max="4609" width="11.42578125" style="217"/>
    <col min="4610" max="4610" width="64.7109375" style="217" customWidth="1"/>
    <col min="4611" max="4611" width="28.28515625" style="217" customWidth="1"/>
    <col min="4612" max="4613" width="13.85546875" style="217" customWidth="1"/>
    <col min="4614" max="4614" width="20.42578125" style="217" customWidth="1"/>
    <col min="4615" max="4616" width="13.85546875" style="217" customWidth="1"/>
    <col min="4617" max="4617" width="24" style="217" customWidth="1"/>
    <col min="4618" max="4625" width="13.85546875" style="217" customWidth="1"/>
    <col min="4626" max="4626" width="23.5703125" style="217" customWidth="1"/>
    <col min="4627" max="4627" width="13.85546875" style="217" customWidth="1"/>
    <col min="4628" max="4628" width="17.28515625" style="217" customWidth="1"/>
    <col min="4629" max="4629" width="13.85546875" style="217" customWidth="1"/>
    <col min="4630" max="4630" width="22.140625" style="217" customWidth="1"/>
    <col min="4631" max="4631" width="13.85546875" style="217" customWidth="1"/>
    <col min="4632" max="4632" width="23.42578125" style="217" customWidth="1"/>
    <col min="4633" max="4633" width="13.85546875" style="217" customWidth="1"/>
    <col min="4634" max="4634" width="22.5703125" style="217" customWidth="1"/>
    <col min="4635" max="4865" width="11.42578125" style="217"/>
    <col min="4866" max="4866" width="64.7109375" style="217" customWidth="1"/>
    <col min="4867" max="4867" width="28.28515625" style="217" customWidth="1"/>
    <col min="4868" max="4869" width="13.85546875" style="217" customWidth="1"/>
    <col min="4870" max="4870" width="20.42578125" style="217" customWidth="1"/>
    <col min="4871" max="4872" width="13.85546875" style="217" customWidth="1"/>
    <col min="4873" max="4873" width="24" style="217" customWidth="1"/>
    <col min="4874" max="4881" width="13.85546875" style="217" customWidth="1"/>
    <col min="4882" max="4882" width="23.5703125" style="217" customWidth="1"/>
    <col min="4883" max="4883" width="13.85546875" style="217" customWidth="1"/>
    <col min="4884" max="4884" width="17.28515625" style="217" customWidth="1"/>
    <col min="4885" max="4885" width="13.85546875" style="217" customWidth="1"/>
    <col min="4886" max="4886" width="22.140625" style="217" customWidth="1"/>
    <col min="4887" max="4887" width="13.85546875" style="217" customWidth="1"/>
    <col min="4888" max="4888" width="23.42578125" style="217" customWidth="1"/>
    <col min="4889" max="4889" width="13.85546875" style="217" customWidth="1"/>
    <col min="4890" max="4890" width="22.5703125" style="217" customWidth="1"/>
    <col min="4891" max="5121" width="11.42578125" style="217"/>
    <col min="5122" max="5122" width="64.7109375" style="217" customWidth="1"/>
    <col min="5123" max="5123" width="28.28515625" style="217" customWidth="1"/>
    <col min="5124" max="5125" width="13.85546875" style="217" customWidth="1"/>
    <col min="5126" max="5126" width="20.42578125" style="217" customWidth="1"/>
    <col min="5127" max="5128" width="13.85546875" style="217" customWidth="1"/>
    <col min="5129" max="5129" width="24" style="217" customWidth="1"/>
    <col min="5130" max="5137" width="13.85546875" style="217" customWidth="1"/>
    <col min="5138" max="5138" width="23.5703125" style="217" customWidth="1"/>
    <col min="5139" max="5139" width="13.85546875" style="217" customWidth="1"/>
    <col min="5140" max="5140" width="17.28515625" style="217" customWidth="1"/>
    <col min="5141" max="5141" width="13.85546875" style="217" customWidth="1"/>
    <col min="5142" max="5142" width="22.140625" style="217" customWidth="1"/>
    <col min="5143" max="5143" width="13.85546875" style="217" customWidth="1"/>
    <col min="5144" max="5144" width="23.42578125" style="217" customWidth="1"/>
    <col min="5145" max="5145" width="13.85546875" style="217" customWidth="1"/>
    <col min="5146" max="5146" width="22.5703125" style="217" customWidth="1"/>
    <col min="5147" max="5377" width="11.42578125" style="217"/>
    <col min="5378" max="5378" width="64.7109375" style="217" customWidth="1"/>
    <col min="5379" max="5379" width="28.28515625" style="217" customWidth="1"/>
    <col min="5380" max="5381" width="13.85546875" style="217" customWidth="1"/>
    <col min="5382" max="5382" width="20.42578125" style="217" customWidth="1"/>
    <col min="5383" max="5384" width="13.85546875" style="217" customWidth="1"/>
    <col min="5385" max="5385" width="24" style="217" customWidth="1"/>
    <col min="5386" max="5393" width="13.85546875" style="217" customWidth="1"/>
    <col min="5394" max="5394" width="23.5703125" style="217" customWidth="1"/>
    <col min="5395" max="5395" width="13.85546875" style="217" customWidth="1"/>
    <col min="5396" max="5396" width="17.28515625" style="217" customWidth="1"/>
    <col min="5397" max="5397" width="13.85546875" style="217" customWidth="1"/>
    <col min="5398" max="5398" width="22.140625" style="217" customWidth="1"/>
    <col min="5399" max="5399" width="13.85546875" style="217" customWidth="1"/>
    <col min="5400" max="5400" width="23.42578125" style="217" customWidth="1"/>
    <col min="5401" max="5401" width="13.85546875" style="217" customWidth="1"/>
    <col min="5402" max="5402" width="22.5703125" style="217" customWidth="1"/>
    <col min="5403" max="5633" width="11.42578125" style="217"/>
    <col min="5634" max="5634" width="64.7109375" style="217" customWidth="1"/>
    <col min="5635" max="5635" width="28.28515625" style="217" customWidth="1"/>
    <col min="5636" max="5637" width="13.85546875" style="217" customWidth="1"/>
    <col min="5638" max="5638" width="20.42578125" style="217" customWidth="1"/>
    <col min="5639" max="5640" width="13.85546875" style="217" customWidth="1"/>
    <col min="5641" max="5641" width="24" style="217" customWidth="1"/>
    <col min="5642" max="5649" width="13.85546875" style="217" customWidth="1"/>
    <col min="5650" max="5650" width="23.5703125" style="217" customWidth="1"/>
    <col min="5651" max="5651" width="13.85546875" style="217" customWidth="1"/>
    <col min="5652" max="5652" width="17.28515625" style="217" customWidth="1"/>
    <col min="5653" max="5653" width="13.85546875" style="217" customWidth="1"/>
    <col min="5654" max="5654" width="22.140625" style="217" customWidth="1"/>
    <col min="5655" max="5655" width="13.85546875" style="217" customWidth="1"/>
    <col min="5656" max="5656" width="23.42578125" style="217" customWidth="1"/>
    <col min="5657" max="5657" width="13.85546875" style="217" customWidth="1"/>
    <col min="5658" max="5658" width="22.5703125" style="217" customWidth="1"/>
    <col min="5659" max="5889" width="11.42578125" style="217"/>
    <col min="5890" max="5890" width="64.7109375" style="217" customWidth="1"/>
    <col min="5891" max="5891" width="28.28515625" style="217" customWidth="1"/>
    <col min="5892" max="5893" width="13.85546875" style="217" customWidth="1"/>
    <col min="5894" max="5894" width="20.42578125" style="217" customWidth="1"/>
    <col min="5895" max="5896" width="13.85546875" style="217" customWidth="1"/>
    <col min="5897" max="5897" width="24" style="217" customWidth="1"/>
    <col min="5898" max="5905" width="13.85546875" style="217" customWidth="1"/>
    <col min="5906" max="5906" width="23.5703125" style="217" customWidth="1"/>
    <col min="5907" max="5907" width="13.85546875" style="217" customWidth="1"/>
    <col min="5908" max="5908" width="17.28515625" style="217" customWidth="1"/>
    <col min="5909" max="5909" width="13.85546875" style="217" customWidth="1"/>
    <col min="5910" max="5910" width="22.140625" style="217" customWidth="1"/>
    <col min="5911" max="5911" width="13.85546875" style="217" customWidth="1"/>
    <col min="5912" max="5912" width="23.42578125" style="217" customWidth="1"/>
    <col min="5913" max="5913" width="13.85546875" style="217" customWidth="1"/>
    <col min="5914" max="5914" width="22.5703125" style="217" customWidth="1"/>
    <col min="5915" max="6145" width="11.42578125" style="217"/>
    <col min="6146" max="6146" width="64.7109375" style="217" customWidth="1"/>
    <col min="6147" max="6147" width="28.28515625" style="217" customWidth="1"/>
    <col min="6148" max="6149" width="13.85546875" style="217" customWidth="1"/>
    <col min="6150" max="6150" width="20.42578125" style="217" customWidth="1"/>
    <col min="6151" max="6152" width="13.85546875" style="217" customWidth="1"/>
    <col min="6153" max="6153" width="24" style="217" customWidth="1"/>
    <col min="6154" max="6161" width="13.85546875" style="217" customWidth="1"/>
    <col min="6162" max="6162" width="23.5703125" style="217" customWidth="1"/>
    <col min="6163" max="6163" width="13.85546875" style="217" customWidth="1"/>
    <col min="6164" max="6164" width="17.28515625" style="217" customWidth="1"/>
    <col min="6165" max="6165" width="13.85546875" style="217" customWidth="1"/>
    <col min="6166" max="6166" width="22.140625" style="217" customWidth="1"/>
    <col min="6167" max="6167" width="13.85546875" style="217" customWidth="1"/>
    <col min="6168" max="6168" width="23.42578125" style="217" customWidth="1"/>
    <col min="6169" max="6169" width="13.85546875" style="217" customWidth="1"/>
    <col min="6170" max="6170" width="22.5703125" style="217" customWidth="1"/>
    <col min="6171" max="6401" width="11.42578125" style="217"/>
    <col min="6402" max="6402" width="64.7109375" style="217" customWidth="1"/>
    <col min="6403" max="6403" width="28.28515625" style="217" customWidth="1"/>
    <col min="6404" max="6405" width="13.85546875" style="217" customWidth="1"/>
    <col min="6406" max="6406" width="20.42578125" style="217" customWidth="1"/>
    <col min="6407" max="6408" width="13.85546875" style="217" customWidth="1"/>
    <col min="6409" max="6409" width="24" style="217" customWidth="1"/>
    <col min="6410" max="6417" width="13.85546875" style="217" customWidth="1"/>
    <col min="6418" max="6418" width="23.5703125" style="217" customWidth="1"/>
    <col min="6419" max="6419" width="13.85546875" style="217" customWidth="1"/>
    <col min="6420" max="6420" width="17.28515625" style="217" customWidth="1"/>
    <col min="6421" max="6421" width="13.85546875" style="217" customWidth="1"/>
    <col min="6422" max="6422" width="22.140625" style="217" customWidth="1"/>
    <col min="6423" max="6423" width="13.85546875" style="217" customWidth="1"/>
    <col min="6424" max="6424" width="23.42578125" style="217" customWidth="1"/>
    <col min="6425" max="6425" width="13.85546875" style="217" customWidth="1"/>
    <col min="6426" max="6426" width="22.5703125" style="217" customWidth="1"/>
    <col min="6427" max="6657" width="11.42578125" style="217"/>
    <col min="6658" max="6658" width="64.7109375" style="217" customWidth="1"/>
    <col min="6659" max="6659" width="28.28515625" style="217" customWidth="1"/>
    <col min="6660" max="6661" width="13.85546875" style="217" customWidth="1"/>
    <col min="6662" max="6662" width="20.42578125" style="217" customWidth="1"/>
    <col min="6663" max="6664" width="13.85546875" style="217" customWidth="1"/>
    <col min="6665" max="6665" width="24" style="217" customWidth="1"/>
    <col min="6666" max="6673" width="13.85546875" style="217" customWidth="1"/>
    <col min="6674" max="6674" width="23.5703125" style="217" customWidth="1"/>
    <col min="6675" max="6675" width="13.85546875" style="217" customWidth="1"/>
    <col min="6676" max="6676" width="17.28515625" style="217" customWidth="1"/>
    <col min="6677" max="6677" width="13.85546875" style="217" customWidth="1"/>
    <col min="6678" max="6678" width="22.140625" style="217" customWidth="1"/>
    <col min="6679" max="6679" width="13.85546875" style="217" customWidth="1"/>
    <col min="6680" max="6680" width="23.42578125" style="217" customWidth="1"/>
    <col min="6681" max="6681" width="13.85546875" style="217" customWidth="1"/>
    <col min="6682" max="6682" width="22.5703125" style="217" customWidth="1"/>
    <col min="6683" max="6913" width="11.42578125" style="217"/>
    <col min="6914" max="6914" width="64.7109375" style="217" customWidth="1"/>
    <col min="6915" max="6915" width="28.28515625" style="217" customWidth="1"/>
    <col min="6916" max="6917" width="13.85546875" style="217" customWidth="1"/>
    <col min="6918" max="6918" width="20.42578125" style="217" customWidth="1"/>
    <col min="6919" max="6920" width="13.85546875" style="217" customWidth="1"/>
    <col min="6921" max="6921" width="24" style="217" customWidth="1"/>
    <col min="6922" max="6929" width="13.85546875" style="217" customWidth="1"/>
    <col min="6930" max="6930" width="23.5703125" style="217" customWidth="1"/>
    <col min="6931" max="6931" width="13.85546875" style="217" customWidth="1"/>
    <col min="6932" max="6932" width="17.28515625" style="217" customWidth="1"/>
    <col min="6933" max="6933" width="13.85546875" style="217" customWidth="1"/>
    <col min="6934" max="6934" width="22.140625" style="217" customWidth="1"/>
    <col min="6935" max="6935" width="13.85546875" style="217" customWidth="1"/>
    <col min="6936" max="6936" width="23.42578125" style="217" customWidth="1"/>
    <col min="6937" max="6937" width="13.85546875" style="217" customWidth="1"/>
    <col min="6938" max="6938" width="22.5703125" style="217" customWidth="1"/>
    <col min="6939" max="7169" width="11.42578125" style="217"/>
    <col min="7170" max="7170" width="64.7109375" style="217" customWidth="1"/>
    <col min="7171" max="7171" width="28.28515625" style="217" customWidth="1"/>
    <col min="7172" max="7173" width="13.85546875" style="217" customWidth="1"/>
    <col min="7174" max="7174" width="20.42578125" style="217" customWidth="1"/>
    <col min="7175" max="7176" width="13.85546875" style="217" customWidth="1"/>
    <col min="7177" max="7177" width="24" style="217" customWidth="1"/>
    <col min="7178" max="7185" width="13.85546875" style="217" customWidth="1"/>
    <col min="7186" max="7186" width="23.5703125" style="217" customWidth="1"/>
    <col min="7187" max="7187" width="13.85546875" style="217" customWidth="1"/>
    <col min="7188" max="7188" width="17.28515625" style="217" customWidth="1"/>
    <col min="7189" max="7189" width="13.85546875" style="217" customWidth="1"/>
    <col min="7190" max="7190" width="22.140625" style="217" customWidth="1"/>
    <col min="7191" max="7191" width="13.85546875" style="217" customWidth="1"/>
    <col min="7192" max="7192" width="23.42578125" style="217" customWidth="1"/>
    <col min="7193" max="7193" width="13.85546875" style="217" customWidth="1"/>
    <col min="7194" max="7194" width="22.5703125" style="217" customWidth="1"/>
    <col min="7195" max="7425" width="11.42578125" style="217"/>
    <col min="7426" max="7426" width="64.7109375" style="217" customWidth="1"/>
    <col min="7427" max="7427" width="28.28515625" style="217" customWidth="1"/>
    <col min="7428" max="7429" width="13.85546875" style="217" customWidth="1"/>
    <col min="7430" max="7430" width="20.42578125" style="217" customWidth="1"/>
    <col min="7431" max="7432" width="13.85546875" style="217" customWidth="1"/>
    <col min="7433" max="7433" width="24" style="217" customWidth="1"/>
    <col min="7434" max="7441" width="13.85546875" style="217" customWidth="1"/>
    <col min="7442" max="7442" width="23.5703125" style="217" customWidth="1"/>
    <col min="7443" max="7443" width="13.85546875" style="217" customWidth="1"/>
    <col min="7444" max="7444" width="17.28515625" style="217" customWidth="1"/>
    <col min="7445" max="7445" width="13.85546875" style="217" customWidth="1"/>
    <col min="7446" max="7446" width="22.140625" style="217" customWidth="1"/>
    <col min="7447" max="7447" width="13.85546875" style="217" customWidth="1"/>
    <col min="7448" max="7448" width="23.42578125" style="217" customWidth="1"/>
    <col min="7449" max="7449" width="13.85546875" style="217" customWidth="1"/>
    <col min="7450" max="7450" width="22.5703125" style="217" customWidth="1"/>
    <col min="7451" max="7681" width="11.42578125" style="217"/>
    <col min="7682" max="7682" width="64.7109375" style="217" customWidth="1"/>
    <col min="7683" max="7683" width="28.28515625" style="217" customWidth="1"/>
    <col min="7684" max="7685" width="13.85546875" style="217" customWidth="1"/>
    <col min="7686" max="7686" width="20.42578125" style="217" customWidth="1"/>
    <col min="7687" max="7688" width="13.85546875" style="217" customWidth="1"/>
    <col min="7689" max="7689" width="24" style="217" customWidth="1"/>
    <col min="7690" max="7697" width="13.85546875" style="217" customWidth="1"/>
    <col min="7698" max="7698" width="23.5703125" style="217" customWidth="1"/>
    <col min="7699" max="7699" width="13.85546875" style="217" customWidth="1"/>
    <col min="7700" max="7700" width="17.28515625" style="217" customWidth="1"/>
    <col min="7701" max="7701" width="13.85546875" style="217" customWidth="1"/>
    <col min="7702" max="7702" width="22.140625" style="217" customWidth="1"/>
    <col min="7703" max="7703" width="13.85546875" style="217" customWidth="1"/>
    <col min="7704" max="7704" width="23.42578125" style="217" customWidth="1"/>
    <col min="7705" max="7705" width="13.85546875" style="217" customWidth="1"/>
    <col min="7706" max="7706" width="22.5703125" style="217" customWidth="1"/>
    <col min="7707" max="7937" width="11.42578125" style="217"/>
    <col min="7938" max="7938" width="64.7109375" style="217" customWidth="1"/>
    <col min="7939" max="7939" width="28.28515625" style="217" customWidth="1"/>
    <col min="7940" max="7941" width="13.85546875" style="217" customWidth="1"/>
    <col min="7942" max="7942" width="20.42578125" style="217" customWidth="1"/>
    <col min="7943" max="7944" width="13.85546875" style="217" customWidth="1"/>
    <col min="7945" max="7945" width="24" style="217" customWidth="1"/>
    <col min="7946" max="7953" width="13.85546875" style="217" customWidth="1"/>
    <col min="7954" max="7954" width="23.5703125" style="217" customWidth="1"/>
    <col min="7955" max="7955" width="13.85546875" style="217" customWidth="1"/>
    <col min="7956" max="7956" width="17.28515625" style="217" customWidth="1"/>
    <col min="7957" max="7957" width="13.85546875" style="217" customWidth="1"/>
    <col min="7958" max="7958" width="22.140625" style="217" customWidth="1"/>
    <col min="7959" max="7959" width="13.85546875" style="217" customWidth="1"/>
    <col min="7960" max="7960" width="23.42578125" style="217" customWidth="1"/>
    <col min="7961" max="7961" width="13.85546875" style="217" customWidth="1"/>
    <col min="7962" max="7962" width="22.5703125" style="217" customWidth="1"/>
    <col min="7963" max="8193" width="11.42578125" style="217"/>
    <col min="8194" max="8194" width="64.7109375" style="217" customWidth="1"/>
    <col min="8195" max="8195" width="28.28515625" style="217" customWidth="1"/>
    <col min="8196" max="8197" width="13.85546875" style="217" customWidth="1"/>
    <col min="8198" max="8198" width="20.42578125" style="217" customWidth="1"/>
    <col min="8199" max="8200" width="13.85546875" style="217" customWidth="1"/>
    <col min="8201" max="8201" width="24" style="217" customWidth="1"/>
    <col min="8202" max="8209" width="13.85546875" style="217" customWidth="1"/>
    <col min="8210" max="8210" width="23.5703125" style="217" customWidth="1"/>
    <col min="8211" max="8211" width="13.85546875" style="217" customWidth="1"/>
    <col min="8212" max="8212" width="17.28515625" style="217" customWidth="1"/>
    <col min="8213" max="8213" width="13.85546875" style="217" customWidth="1"/>
    <col min="8214" max="8214" width="22.140625" style="217" customWidth="1"/>
    <col min="8215" max="8215" width="13.85546875" style="217" customWidth="1"/>
    <col min="8216" max="8216" width="23.42578125" style="217" customWidth="1"/>
    <col min="8217" max="8217" width="13.85546875" style="217" customWidth="1"/>
    <col min="8218" max="8218" width="22.5703125" style="217" customWidth="1"/>
    <col min="8219" max="8449" width="11.42578125" style="217"/>
    <col min="8450" max="8450" width="64.7109375" style="217" customWidth="1"/>
    <col min="8451" max="8451" width="28.28515625" style="217" customWidth="1"/>
    <col min="8452" max="8453" width="13.85546875" style="217" customWidth="1"/>
    <col min="8454" max="8454" width="20.42578125" style="217" customWidth="1"/>
    <col min="8455" max="8456" width="13.85546875" style="217" customWidth="1"/>
    <col min="8457" max="8457" width="24" style="217" customWidth="1"/>
    <col min="8458" max="8465" width="13.85546875" style="217" customWidth="1"/>
    <col min="8466" max="8466" width="23.5703125" style="217" customWidth="1"/>
    <col min="8467" max="8467" width="13.85546875" style="217" customWidth="1"/>
    <col min="8468" max="8468" width="17.28515625" style="217" customWidth="1"/>
    <col min="8469" max="8469" width="13.85546875" style="217" customWidth="1"/>
    <col min="8470" max="8470" width="22.140625" style="217" customWidth="1"/>
    <col min="8471" max="8471" width="13.85546875" style="217" customWidth="1"/>
    <col min="8472" max="8472" width="23.42578125" style="217" customWidth="1"/>
    <col min="8473" max="8473" width="13.85546875" style="217" customWidth="1"/>
    <col min="8474" max="8474" width="22.5703125" style="217" customWidth="1"/>
    <col min="8475" max="8705" width="11.42578125" style="217"/>
    <col min="8706" max="8706" width="64.7109375" style="217" customWidth="1"/>
    <col min="8707" max="8707" width="28.28515625" style="217" customWidth="1"/>
    <col min="8708" max="8709" width="13.85546875" style="217" customWidth="1"/>
    <col min="8710" max="8710" width="20.42578125" style="217" customWidth="1"/>
    <col min="8711" max="8712" width="13.85546875" style="217" customWidth="1"/>
    <col min="8713" max="8713" width="24" style="217" customWidth="1"/>
    <col min="8714" max="8721" width="13.85546875" style="217" customWidth="1"/>
    <col min="8722" max="8722" width="23.5703125" style="217" customWidth="1"/>
    <col min="8723" max="8723" width="13.85546875" style="217" customWidth="1"/>
    <col min="8724" max="8724" width="17.28515625" style="217" customWidth="1"/>
    <col min="8725" max="8725" width="13.85546875" style="217" customWidth="1"/>
    <col min="8726" max="8726" width="22.140625" style="217" customWidth="1"/>
    <col min="8727" max="8727" width="13.85546875" style="217" customWidth="1"/>
    <col min="8728" max="8728" width="23.42578125" style="217" customWidth="1"/>
    <col min="8729" max="8729" width="13.85546875" style="217" customWidth="1"/>
    <col min="8730" max="8730" width="22.5703125" style="217" customWidth="1"/>
    <col min="8731" max="8961" width="11.42578125" style="217"/>
    <col min="8962" max="8962" width="64.7109375" style="217" customWidth="1"/>
    <col min="8963" max="8963" width="28.28515625" style="217" customWidth="1"/>
    <col min="8964" max="8965" width="13.85546875" style="217" customWidth="1"/>
    <col min="8966" max="8966" width="20.42578125" style="217" customWidth="1"/>
    <col min="8967" max="8968" width="13.85546875" style="217" customWidth="1"/>
    <col min="8969" max="8969" width="24" style="217" customWidth="1"/>
    <col min="8970" max="8977" width="13.85546875" style="217" customWidth="1"/>
    <col min="8978" max="8978" width="23.5703125" style="217" customWidth="1"/>
    <col min="8979" max="8979" width="13.85546875" style="217" customWidth="1"/>
    <col min="8980" max="8980" width="17.28515625" style="217" customWidth="1"/>
    <col min="8981" max="8981" width="13.85546875" style="217" customWidth="1"/>
    <col min="8982" max="8982" width="22.140625" style="217" customWidth="1"/>
    <col min="8983" max="8983" width="13.85546875" style="217" customWidth="1"/>
    <col min="8984" max="8984" width="23.42578125" style="217" customWidth="1"/>
    <col min="8985" max="8985" width="13.85546875" style="217" customWidth="1"/>
    <col min="8986" max="8986" width="22.5703125" style="217" customWidth="1"/>
    <col min="8987" max="9217" width="11.42578125" style="217"/>
    <col min="9218" max="9218" width="64.7109375" style="217" customWidth="1"/>
    <col min="9219" max="9219" width="28.28515625" style="217" customWidth="1"/>
    <col min="9220" max="9221" width="13.85546875" style="217" customWidth="1"/>
    <col min="9222" max="9222" width="20.42578125" style="217" customWidth="1"/>
    <col min="9223" max="9224" width="13.85546875" style="217" customWidth="1"/>
    <col min="9225" max="9225" width="24" style="217" customWidth="1"/>
    <col min="9226" max="9233" width="13.85546875" style="217" customWidth="1"/>
    <col min="9234" max="9234" width="23.5703125" style="217" customWidth="1"/>
    <col min="9235" max="9235" width="13.85546875" style="217" customWidth="1"/>
    <col min="9236" max="9236" width="17.28515625" style="217" customWidth="1"/>
    <col min="9237" max="9237" width="13.85546875" style="217" customWidth="1"/>
    <col min="9238" max="9238" width="22.140625" style="217" customWidth="1"/>
    <col min="9239" max="9239" width="13.85546875" style="217" customWidth="1"/>
    <col min="9240" max="9240" width="23.42578125" style="217" customWidth="1"/>
    <col min="9241" max="9241" width="13.85546875" style="217" customWidth="1"/>
    <col min="9242" max="9242" width="22.5703125" style="217" customWidth="1"/>
    <col min="9243" max="9473" width="11.42578125" style="217"/>
    <col min="9474" max="9474" width="64.7109375" style="217" customWidth="1"/>
    <col min="9475" max="9475" width="28.28515625" style="217" customWidth="1"/>
    <col min="9476" max="9477" width="13.85546875" style="217" customWidth="1"/>
    <col min="9478" max="9478" width="20.42578125" style="217" customWidth="1"/>
    <col min="9479" max="9480" width="13.85546875" style="217" customWidth="1"/>
    <col min="9481" max="9481" width="24" style="217" customWidth="1"/>
    <col min="9482" max="9489" width="13.85546875" style="217" customWidth="1"/>
    <col min="9490" max="9490" width="23.5703125" style="217" customWidth="1"/>
    <col min="9491" max="9491" width="13.85546875" style="217" customWidth="1"/>
    <col min="9492" max="9492" width="17.28515625" style="217" customWidth="1"/>
    <col min="9493" max="9493" width="13.85546875" style="217" customWidth="1"/>
    <col min="9494" max="9494" width="22.140625" style="217" customWidth="1"/>
    <col min="9495" max="9495" width="13.85546875" style="217" customWidth="1"/>
    <col min="9496" max="9496" width="23.42578125" style="217" customWidth="1"/>
    <col min="9497" max="9497" width="13.85546875" style="217" customWidth="1"/>
    <col min="9498" max="9498" width="22.5703125" style="217" customWidth="1"/>
    <col min="9499" max="9729" width="11.42578125" style="217"/>
    <col min="9730" max="9730" width="64.7109375" style="217" customWidth="1"/>
    <col min="9731" max="9731" width="28.28515625" style="217" customWidth="1"/>
    <col min="9732" max="9733" width="13.85546875" style="217" customWidth="1"/>
    <col min="9734" max="9734" width="20.42578125" style="217" customWidth="1"/>
    <col min="9735" max="9736" width="13.85546875" style="217" customWidth="1"/>
    <col min="9737" max="9737" width="24" style="217" customWidth="1"/>
    <col min="9738" max="9745" width="13.85546875" style="217" customWidth="1"/>
    <col min="9746" max="9746" width="23.5703125" style="217" customWidth="1"/>
    <col min="9747" max="9747" width="13.85546875" style="217" customWidth="1"/>
    <col min="9748" max="9748" width="17.28515625" style="217" customWidth="1"/>
    <col min="9749" max="9749" width="13.85546875" style="217" customWidth="1"/>
    <col min="9750" max="9750" width="22.140625" style="217" customWidth="1"/>
    <col min="9751" max="9751" width="13.85546875" style="217" customWidth="1"/>
    <col min="9752" max="9752" width="23.42578125" style="217" customWidth="1"/>
    <col min="9753" max="9753" width="13.85546875" style="217" customWidth="1"/>
    <col min="9754" max="9754" width="22.5703125" style="217" customWidth="1"/>
    <col min="9755" max="9985" width="11.42578125" style="217"/>
    <col min="9986" max="9986" width="64.7109375" style="217" customWidth="1"/>
    <col min="9987" max="9987" width="28.28515625" style="217" customWidth="1"/>
    <col min="9988" max="9989" width="13.85546875" style="217" customWidth="1"/>
    <col min="9990" max="9990" width="20.42578125" style="217" customWidth="1"/>
    <col min="9991" max="9992" width="13.85546875" style="217" customWidth="1"/>
    <col min="9993" max="9993" width="24" style="217" customWidth="1"/>
    <col min="9994" max="10001" width="13.85546875" style="217" customWidth="1"/>
    <col min="10002" max="10002" width="23.5703125" style="217" customWidth="1"/>
    <col min="10003" max="10003" width="13.85546875" style="217" customWidth="1"/>
    <col min="10004" max="10004" width="17.28515625" style="217" customWidth="1"/>
    <col min="10005" max="10005" width="13.85546875" style="217" customWidth="1"/>
    <col min="10006" max="10006" width="22.140625" style="217" customWidth="1"/>
    <col min="10007" max="10007" width="13.85546875" style="217" customWidth="1"/>
    <col min="10008" max="10008" width="23.42578125" style="217" customWidth="1"/>
    <col min="10009" max="10009" width="13.85546875" style="217" customWidth="1"/>
    <col min="10010" max="10010" width="22.5703125" style="217" customWidth="1"/>
    <col min="10011" max="10241" width="11.42578125" style="217"/>
    <col min="10242" max="10242" width="64.7109375" style="217" customWidth="1"/>
    <col min="10243" max="10243" width="28.28515625" style="217" customWidth="1"/>
    <col min="10244" max="10245" width="13.85546875" style="217" customWidth="1"/>
    <col min="10246" max="10246" width="20.42578125" style="217" customWidth="1"/>
    <col min="10247" max="10248" width="13.85546875" style="217" customWidth="1"/>
    <col min="10249" max="10249" width="24" style="217" customWidth="1"/>
    <col min="10250" max="10257" width="13.85546875" style="217" customWidth="1"/>
    <col min="10258" max="10258" width="23.5703125" style="217" customWidth="1"/>
    <col min="10259" max="10259" width="13.85546875" style="217" customWidth="1"/>
    <col min="10260" max="10260" width="17.28515625" style="217" customWidth="1"/>
    <col min="10261" max="10261" width="13.85546875" style="217" customWidth="1"/>
    <col min="10262" max="10262" width="22.140625" style="217" customWidth="1"/>
    <col min="10263" max="10263" width="13.85546875" style="217" customWidth="1"/>
    <col min="10264" max="10264" width="23.42578125" style="217" customWidth="1"/>
    <col min="10265" max="10265" width="13.85546875" style="217" customWidth="1"/>
    <col min="10266" max="10266" width="22.5703125" style="217" customWidth="1"/>
    <col min="10267" max="10497" width="11.42578125" style="217"/>
    <col min="10498" max="10498" width="64.7109375" style="217" customWidth="1"/>
    <col min="10499" max="10499" width="28.28515625" style="217" customWidth="1"/>
    <col min="10500" max="10501" width="13.85546875" style="217" customWidth="1"/>
    <col min="10502" max="10502" width="20.42578125" style="217" customWidth="1"/>
    <col min="10503" max="10504" width="13.85546875" style="217" customWidth="1"/>
    <col min="10505" max="10505" width="24" style="217" customWidth="1"/>
    <col min="10506" max="10513" width="13.85546875" style="217" customWidth="1"/>
    <col min="10514" max="10514" width="23.5703125" style="217" customWidth="1"/>
    <col min="10515" max="10515" width="13.85546875" style="217" customWidth="1"/>
    <col min="10516" max="10516" width="17.28515625" style="217" customWidth="1"/>
    <col min="10517" max="10517" width="13.85546875" style="217" customWidth="1"/>
    <col min="10518" max="10518" width="22.140625" style="217" customWidth="1"/>
    <col min="10519" max="10519" width="13.85546875" style="217" customWidth="1"/>
    <col min="10520" max="10520" width="23.42578125" style="217" customWidth="1"/>
    <col min="10521" max="10521" width="13.85546875" style="217" customWidth="1"/>
    <col min="10522" max="10522" width="22.5703125" style="217" customWidth="1"/>
    <col min="10523" max="10753" width="11.42578125" style="217"/>
    <col min="10754" max="10754" width="64.7109375" style="217" customWidth="1"/>
    <col min="10755" max="10755" width="28.28515625" style="217" customWidth="1"/>
    <col min="10756" max="10757" width="13.85546875" style="217" customWidth="1"/>
    <col min="10758" max="10758" width="20.42578125" style="217" customWidth="1"/>
    <col min="10759" max="10760" width="13.85546875" style="217" customWidth="1"/>
    <col min="10761" max="10761" width="24" style="217" customWidth="1"/>
    <col min="10762" max="10769" width="13.85546875" style="217" customWidth="1"/>
    <col min="10770" max="10770" width="23.5703125" style="217" customWidth="1"/>
    <col min="10771" max="10771" width="13.85546875" style="217" customWidth="1"/>
    <col min="10772" max="10772" width="17.28515625" style="217" customWidth="1"/>
    <col min="10773" max="10773" width="13.85546875" style="217" customWidth="1"/>
    <col min="10774" max="10774" width="22.140625" style="217" customWidth="1"/>
    <col min="10775" max="10775" width="13.85546875" style="217" customWidth="1"/>
    <col min="10776" max="10776" width="23.42578125" style="217" customWidth="1"/>
    <col min="10777" max="10777" width="13.85546875" style="217" customWidth="1"/>
    <col min="10778" max="10778" width="22.5703125" style="217" customWidth="1"/>
    <col min="10779" max="11009" width="11.42578125" style="217"/>
    <col min="11010" max="11010" width="64.7109375" style="217" customWidth="1"/>
    <col min="11011" max="11011" width="28.28515625" style="217" customWidth="1"/>
    <col min="11012" max="11013" width="13.85546875" style="217" customWidth="1"/>
    <col min="11014" max="11014" width="20.42578125" style="217" customWidth="1"/>
    <col min="11015" max="11016" width="13.85546875" style="217" customWidth="1"/>
    <col min="11017" max="11017" width="24" style="217" customWidth="1"/>
    <col min="11018" max="11025" width="13.85546875" style="217" customWidth="1"/>
    <col min="11026" max="11026" width="23.5703125" style="217" customWidth="1"/>
    <col min="11027" max="11027" width="13.85546875" style="217" customWidth="1"/>
    <col min="11028" max="11028" width="17.28515625" style="217" customWidth="1"/>
    <col min="11029" max="11029" width="13.85546875" style="217" customWidth="1"/>
    <col min="11030" max="11030" width="22.140625" style="217" customWidth="1"/>
    <col min="11031" max="11031" width="13.85546875" style="217" customWidth="1"/>
    <col min="11032" max="11032" width="23.42578125" style="217" customWidth="1"/>
    <col min="11033" max="11033" width="13.85546875" style="217" customWidth="1"/>
    <col min="11034" max="11034" width="22.5703125" style="217" customWidth="1"/>
    <col min="11035" max="11265" width="11.42578125" style="217"/>
    <col min="11266" max="11266" width="64.7109375" style="217" customWidth="1"/>
    <col min="11267" max="11267" width="28.28515625" style="217" customWidth="1"/>
    <col min="11268" max="11269" width="13.85546875" style="217" customWidth="1"/>
    <col min="11270" max="11270" width="20.42578125" style="217" customWidth="1"/>
    <col min="11271" max="11272" width="13.85546875" style="217" customWidth="1"/>
    <col min="11273" max="11273" width="24" style="217" customWidth="1"/>
    <col min="11274" max="11281" width="13.85546875" style="217" customWidth="1"/>
    <col min="11282" max="11282" width="23.5703125" style="217" customWidth="1"/>
    <col min="11283" max="11283" width="13.85546875" style="217" customWidth="1"/>
    <col min="11284" max="11284" width="17.28515625" style="217" customWidth="1"/>
    <col min="11285" max="11285" width="13.85546875" style="217" customWidth="1"/>
    <col min="11286" max="11286" width="22.140625" style="217" customWidth="1"/>
    <col min="11287" max="11287" width="13.85546875" style="217" customWidth="1"/>
    <col min="11288" max="11288" width="23.42578125" style="217" customWidth="1"/>
    <col min="11289" max="11289" width="13.85546875" style="217" customWidth="1"/>
    <col min="11290" max="11290" width="22.5703125" style="217" customWidth="1"/>
    <col min="11291" max="11521" width="11.42578125" style="217"/>
    <col min="11522" max="11522" width="64.7109375" style="217" customWidth="1"/>
    <col min="11523" max="11523" width="28.28515625" style="217" customWidth="1"/>
    <col min="11524" max="11525" width="13.85546875" style="217" customWidth="1"/>
    <col min="11526" max="11526" width="20.42578125" style="217" customWidth="1"/>
    <col min="11527" max="11528" width="13.85546875" style="217" customWidth="1"/>
    <col min="11529" max="11529" width="24" style="217" customWidth="1"/>
    <col min="11530" max="11537" width="13.85546875" style="217" customWidth="1"/>
    <col min="11538" max="11538" width="23.5703125" style="217" customWidth="1"/>
    <col min="11539" max="11539" width="13.85546875" style="217" customWidth="1"/>
    <col min="11540" max="11540" width="17.28515625" style="217" customWidth="1"/>
    <col min="11541" max="11541" width="13.85546875" style="217" customWidth="1"/>
    <col min="11542" max="11542" width="22.140625" style="217" customWidth="1"/>
    <col min="11543" max="11543" width="13.85546875" style="217" customWidth="1"/>
    <col min="11544" max="11544" width="23.42578125" style="217" customWidth="1"/>
    <col min="11545" max="11545" width="13.85546875" style="217" customWidth="1"/>
    <col min="11546" max="11546" width="22.5703125" style="217" customWidth="1"/>
    <col min="11547" max="11777" width="11.42578125" style="217"/>
    <col min="11778" max="11778" width="64.7109375" style="217" customWidth="1"/>
    <col min="11779" max="11779" width="28.28515625" style="217" customWidth="1"/>
    <col min="11780" max="11781" width="13.85546875" style="217" customWidth="1"/>
    <col min="11782" max="11782" width="20.42578125" style="217" customWidth="1"/>
    <col min="11783" max="11784" width="13.85546875" style="217" customWidth="1"/>
    <col min="11785" max="11785" width="24" style="217" customWidth="1"/>
    <col min="11786" max="11793" width="13.85546875" style="217" customWidth="1"/>
    <col min="11794" max="11794" width="23.5703125" style="217" customWidth="1"/>
    <col min="11795" max="11795" width="13.85546875" style="217" customWidth="1"/>
    <col min="11796" max="11796" width="17.28515625" style="217" customWidth="1"/>
    <col min="11797" max="11797" width="13.85546875" style="217" customWidth="1"/>
    <col min="11798" max="11798" width="22.140625" style="217" customWidth="1"/>
    <col min="11799" max="11799" width="13.85546875" style="217" customWidth="1"/>
    <col min="11800" max="11800" width="23.42578125" style="217" customWidth="1"/>
    <col min="11801" max="11801" width="13.85546875" style="217" customWidth="1"/>
    <col min="11802" max="11802" width="22.5703125" style="217" customWidth="1"/>
    <col min="11803" max="12033" width="11.42578125" style="217"/>
    <col min="12034" max="12034" width="64.7109375" style="217" customWidth="1"/>
    <col min="12035" max="12035" width="28.28515625" style="217" customWidth="1"/>
    <col min="12036" max="12037" width="13.85546875" style="217" customWidth="1"/>
    <col min="12038" max="12038" width="20.42578125" style="217" customWidth="1"/>
    <col min="12039" max="12040" width="13.85546875" style="217" customWidth="1"/>
    <col min="12041" max="12041" width="24" style="217" customWidth="1"/>
    <col min="12042" max="12049" width="13.85546875" style="217" customWidth="1"/>
    <col min="12050" max="12050" width="23.5703125" style="217" customWidth="1"/>
    <col min="12051" max="12051" width="13.85546875" style="217" customWidth="1"/>
    <col min="12052" max="12052" width="17.28515625" style="217" customWidth="1"/>
    <col min="12053" max="12053" width="13.85546875" style="217" customWidth="1"/>
    <col min="12054" max="12054" width="22.140625" style="217" customWidth="1"/>
    <col min="12055" max="12055" width="13.85546875" style="217" customWidth="1"/>
    <col min="12056" max="12056" width="23.42578125" style="217" customWidth="1"/>
    <col min="12057" max="12057" width="13.85546875" style="217" customWidth="1"/>
    <col min="12058" max="12058" width="22.5703125" style="217" customWidth="1"/>
    <col min="12059" max="12289" width="11.42578125" style="217"/>
    <col min="12290" max="12290" width="64.7109375" style="217" customWidth="1"/>
    <col min="12291" max="12291" width="28.28515625" style="217" customWidth="1"/>
    <col min="12292" max="12293" width="13.85546875" style="217" customWidth="1"/>
    <col min="12294" max="12294" width="20.42578125" style="217" customWidth="1"/>
    <col min="12295" max="12296" width="13.85546875" style="217" customWidth="1"/>
    <col min="12297" max="12297" width="24" style="217" customWidth="1"/>
    <col min="12298" max="12305" width="13.85546875" style="217" customWidth="1"/>
    <col min="12306" max="12306" width="23.5703125" style="217" customWidth="1"/>
    <col min="12307" max="12307" width="13.85546875" style="217" customWidth="1"/>
    <col min="12308" max="12308" width="17.28515625" style="217" customWidth="1"/>
    <col min="12309" max="12309" width="13.85546875" style="217" customWidth="1"/>
    <col min="12310" max="12310" width="22.140625" style="217" customWidth="1"/>
    <col min="12311" max="12311" width="13.85546875" style="217" customWidth="1"/>
    <col min="12312" max="12312" width="23.42578125" style="217" customWidth="1"/>
    <col min="12313" max="12313" width="13.85546875" style="217" customWidth="1"/>
    <col min="12314" max="12314" width="22.5703125" style="217" customWidth="1"/>
    <col min="12315" max="12545" width="11.42578125" style="217"/>
    <col min="12546" max="12546" width="64.7109375" style="217" customWidth="1"/>
    <col min="12547" max="12547" width="28.28515625" style="217" customWidth="1"/>
    <col min="12548" max="12549" width="13.85546875" style="217" customWidth="1"/>
    <col min="12550" max="12550" width="20.42578125" style="217" customWidth="1"/>
    <col min="12551" max="12552" width="13.85546875" style="217" customWidth="1"/>
    <col min="12553" max="12553" width="24" style="217" customWidth="1"/>
    <col min="12554" max="12561" width="13.85546875" style="217" customWidth="1"/>
    <col min="12562" max="12562" width="23.5703125" style="217" customWidth="1"/>
    <col min="12563" max="12563" width="13.85546875" style="217" customWidth="1"/>
    <col min="12564" max="12564" width="17.28515625" style="217" customWidth="1"/>
    <col min="12565" max="12565" width="13.85546875" style="217" customWidth="1"/>
    <col min="12566" max="12566" width="22.140625" style="217" customWidth="1"/>
    <col min="12567" max="12567" width="13.85546875" style="217" customWidth="1"/>
    <col min="12568" max="12568" width="23.42578125" style="217" customWidth="1"/>
    <col min="12569" max="12569" width="13.85546875" style="217" customWidth="1"/>
    <col min="12570" max="12570" width="22.5703125" style="217" customWidth="1"/>
    <col min="12571" max="12801" width="11.42578125" style="217"/>
    <col min="12802" max="12802" width="64.7109375" style="217" customWidth="1"/>
    <col min="12803" max="12803" width="28.28515625" style="217" customWidth="1"/>
    <col min="12804" max="12805" width="13.85546875" style="217" customWidth="1"/>
    <col min="12806" max="12806" width="20.42578125" style="217" customWidth="1"/>
    <col min="12807" max="12808" width="13.85546875" style="217" customWidth="1"/>
    <col min="12809" max="12809" width="24" style="217" customWidth="1"/>
    <col min="12810" max="12817" width="13.85546875" style="217" customWidth="1"/>
    <col min="12818" max="12818" width="23.5703125" style="217" customWidth="1"/>
    <col min="12819" max="12819" width="13.85546875" style="217" customWidth="1"/>
    <col min="12820" max="12820" width="17.28515625" style="217" customWidth="1"/>
    <col min="12821" max="12821" width="13.85546875" style="217" customWidth="1"/>
    <col min="12822" max="12822" width="22.140625" style="217" customWidth="1"/>
    <col min="12823" max="12823" width="13.85546875" style="217" customWidth="1"/>
    <col min="12824" max="12824" width="23.42578125" style="217" customWidth="1"/>
    <col min="12825" max="12825" width="13.85546875" style="217" customWidth="1"/>
    <col min="12826" max="12826" width="22.5703125" style="217" customWidth="1"/>
    <col min="12827" max="13057" width="11.42578125" style="217"/>
    <col min="13058" max="13058" width="64.7109375" style="217" customWidth="1"/>
    <col min="13059" max="13059" width="28.28515625" style="217" customWidth="1"/>
    <col min="13060" max="13061" width="13.85546875" style="217" customWidth="1"/>
    <col min="13062" max="13062" width="20.42578125" style="217" customWidth="1"/>
    <col min="13063" max="13064" width="13.85546875" style="217" customWidth="1"/>
    <col min="13065" max="13065" width="24" style="217" customWidth="1"/>
    <col min="13066" max="13073" width="13.85546875" style="217" customWidth="1"/>
    <col min="13074" max="13074" width="23.5703125" style="217" customWidth="1"/>
    <col min="13075" max="13075" width="13.85546875" style="217" customWidth="1"/>
    <col min="13076" max="13076" width="17.28515625" style="217" customWidth="1"/>
    <col min="13077" max="13077" width="13.85546875" style="217" customWidth="1"/>
    <col min="13078" max="13078" width="22.140625" style="217" customWidth="1"/>
    <col min="13079" max="13079" width="13.85546875" style="217" customWidth="1"/>
    <col min="13080" max="13080" width="23.42578125" style="217" customWidth="1"/>
    <col min="13081" max="13081" width="13.85546875" style="217" customWidth="1"/>
    <col min="13082" max="13082" width="22.5703125" style="217" customWidth="1"/>
    <col min="13083" max="13313" width="11.42578125" style="217"/>
    <col min="13314" max="13314" width="64.7109375" style="217" customWidth="1"/>
    <col min="13315" max="13315" width="28.28515625" style="217" customWidth="1"/>
    <col min="13316" max="13317" width="13.85546875" style="217" customWidth="1"/>
    <col min="13318" max="13318" width="20.42578125" style="217" customWidth="1"/>
    <col min="13319" max="13320" width="13.85546875" style="217" customWidth="1"/>
    <col min="13321" max="13321" width="24" style="217" customWidth="1"/>
    <col min="13322" max="13329" width="13.85546875" style="217" customWidth="1"/>
    <col min="13330" max="13330" width="23.5703125" style="217" customWidth="1"/>
    <col min="13331" max="13331" width="13.85546875" style="217" customWidth="1"/>
    <col min="13332" max="13332" width="17.28515625" style="217" customWidth="1"/>
    <col min="13333" max="13333" width="13.85546875" style="217" customWidth="1"/>
    <col min="13334" max="13334" width="22.140625" style="217" customWidth="1"/>
    <col min="13335" max="13335" width="13.85546875" style="217" customWidth="1"/>
    <col min="13336" max="13336" width="23.42578125" style="217" customWidth="1"/>
    <col min="13337" max="13337" width="13.85546875" style="217" customWidth="1"/>
    <col min="13338" max="13338" width="22.5703125" style="217" customWidth="1"/>
    <col min="13339" max="13569" width="11.42578125" style="217"/>
    <col min="13570" max="13570" width="64.7109375" style="217" customWidth="1"/>
    <col min="13571" max="13571" width="28.28515625" style="217" customWidth="1"/>
    <col min="13572" max="13573" width="13.85546875" style="217" customWidth="1"/>
    <col min="13574" max="13574" width="20.42578125" style="217" customWidth="1"/>
    <col min="13575" max="13576" width="13.85546875" style="217" customWidth="1"/>
    <col min="13577" max="13577" width="24" style="217" customWidth="1"/>
    <col min="13578" max="13585" width="13.85546875" style="217" customWidth="1"/>
    <col min="13586" max="13586" width="23.5703125" style="217" customWidth="1"/>
    <col min="13587" max="13587" width="13.85546875" style="217" customWidth="1"/>
    <col min="13588" max="13588" width="17.28515625" style="217" customWidth="1"/>
    <col min="13589" max="13589" width="13.85546875" style="217" customWidth="1"/>
    <col min="13590" max="13590" width="22.140625" style="217" customWidth="1"/>
    <col min="13591" max="13591" width="13.85546875" style="217" customWidth="1"/>
    <col min="13592" max="13592" width="23.42578125" style="217" customWidth="1"/>
    <col min="13593" max="13593" width="13.85546875" style="217" customWidth="1"/>
    <col min="13594" max="13594" width="22.5703125" style="217" customWidth="1"/>
    <col min="13595" max="13825" width="11.42578125" style="217"/>
    <col min="13826" max="13826" width="64.7109375" style="217" customWidth="1"/>
    <col min="13827" max="13827" width="28.28515625" style="217" customWidth="1"/>
    <col min="13828" max="13829" width="13.85546875" style="217" customWidth="1"/>
    <col min="13830" max="13830" width="20.42578125" style="217" customWidth="1"/>
    <col min="13831" max="13832" width="13.85546875" style="217" customWidth="1"/>
    <col min="13833" max="13833" width="24" style="217" customWidth="1"/>
    <col min="13834" max="13841" width="13.85546875" style="217" customWidth="1"/>
    <col min="13842" max="13842" width="23.5703125" style="217" customWidth="1"/>
    <col min="13843" max="13843" width="13.85546875" style="217" customWidth="1"/>
    <col min="13844" max="13844" width="17.28515625" style="217" customWidth="1"/>
    <col min="13845" max="13845" width="13.85546875" style="217" customWidth="1"/>
    <col min="13846" max="13846" width="22.140625" style="217" customWidth="1"/>
    <col min="13847" max="13847" width="13.85546875" style="217" customWidth="1"/>
    <col min="13848" max="13848" width="23.42578125" style="217" customWidth="1"/>
    <col min="13849" max="13849" width="13.85546875" style="217" customWidth="1"/>
    <col min="13850" max="13850" width="22.5703125" style="217" customWidth="1"/>
    <col min="13851" max="14081" width="11.42578125" style="217"/>
    <col min="14082" max="14082" width="64.7109375" style="217" customWidth="1"/>
    <col min="14083" max="14083" width="28.28515625" style="217" customWidth="1"/>
    <col min="14084" max="14085" width="13.85546875" style="217" customWidth="1"/>
    <col min="14086" max="14086" width="20.42578125" style="217" customWidth="1"/>
    <col min="14087" max="14088" width="13.85546875" style="217" customWidth="1"/>
    <col min="14089" max="14089" width="24" style="217" customWidth="1"/>
    <col min="14090" max="14097" width="13.85546875" style="217" customWidth="1"/>
    <col min="14098" max="14098" width="23.5703125" style="217" customWidth="1"/>
    <col min="14099" max="14099" width="13.85546875" style="217" customWidth="1"/>
    <col min="14100" max="14100" width="17.28515625" style="217" customWidth="1"/>
    <col min="14101" max="14101" width="13.85546875" style="217" customWidth="1"/>
    <col min="14102" max="14102" width="22.140625" style="217" customWidth="1"/>
    <col min="14103" max="14103" width="13.85546875" style="217" customWidth="1"/>
    <col min="14104" max="14104" width="23.42578125" style="217" customWidth="1"/>
    <col min="14105" max="14105" width="13.85546875" style="217" customWidth="1"/>
    <col min="14106" max="14106" width="22.5703125" style="217" customWidth="1"/>
    <col min="14107" max="14337" width="11.42578125" style="217"/>
    <col min="14338" max="14338" width="64.7109375" style="217" customWidth="1"/>
    <col min="14339" max="14339" width="28.28515625" style="217" customWidth="1"/>
    <col min="14340" max="14341" width="13.85546875" style="217" customWidth="1"/>
    <col min="14342" max="14342" width="20.42578125" style="217" customWidth="1"/>
    <col min="14343" max="14344" width="13.85546875" style="217" customWidth="1"/>
    <col min="14345" max="14345" width="24" style="217" customWidth="1"/>
    <col min="14346" max="14353" width="13.85546875" style="217" customWidth="1"/>
    <col min="14354" max="14354" width="23.5703125" style="217" customWidth="1"/>
    <col min="14355" max="14355" width="13.85546875" style="217" customWidth="1"/>
    <col min="14356" max="14356" width="17.28515625" style="217" customWidth="1"/>
    <col min="14357" max="14357" width="13.85546875" style="217" customWidth="1"/>
    <col min="14358" max="14358" width="22.140625" style="217" customWidth="1"/>
    <col min="14359" max="14359" width="13.85546875" style="217" customWidth="1"/>
    <col min="14360" max="14360" width="23.42578125" style="217" customWidth="1"/>
    <col min="14361" max="14361" width="13.85546875" style="217" customWidth="1"/>
    <col min="14362" max="14362" width="22.5703125" style="217" customWidth="1"/>
    <col min="14363" max="14593" width="11.42578125" style="217"/>
    <col min="14594" max="14594" width="64.7109375" style="217" customWidth="1"/>
    <col min="14595" max="14595" width="28.28515625" style="217" customWidth="1"/>
    <col min="14596" max="14597" width="13.85546875" style="217" customWidth="1"/>
    <col min="14598" max="14598" width="20.42578125" style="217" customWidth="1"/>
    <col min="14599" max="14600" width="13.85546875" style="217" customWidth="1"/>
    <col min="14601" max="14601" width="24" style="217" customWidth="1"/>
    <col min="14602" max="14609" width="13.85546875" style="217" customWidth="1"/>
    <col min="14610" max="14610" width="23.5703125" style="217" customWidth="1"/>
    <col min="14611" max="14611" width="13.85546875" style="217" customWidth="1"/>
    <col min="14612" max="14612" width="17.28515625" style="217" customWidth="1"/>
    <col min="14613" max="14613" width="13.85546875" style="217" customWidth="1"/>
    <col min="14614" max="14614" width="22.140625" style="217" customWidth="1"/>
    <col min="14615" max="14615" width="13.85546875" style="217" customWidth="1"/>
    <col min="14616" max="14616" width="23.42578125" style="217" customWidth="1"/>
    <col min="14617" max="14617" width="13.85546875" style="217" customWidth="1"/>
    <col min="14618" max="14618" width="22.5703125" style="217" customWidth="1"/>
    <col min="14619" max="14849" width="11.42578125" style="217"/>
    <col min="14850" max="14850" width="64.7109375" style="217" customWidth="1"/>
    <col min="14851" max="14851" width="28.28515625" style="217" customWidth="1"/>
    <col min="14852" max="14853" width="13.85546875" style="217" customWidth="1"/>
    <col min="14854" max="14854" width="20.42578125" style="217" customWidth="1"/>
    <col min="14855" max="14856" width="13.85546875" style="217" customWidth="1"/>
    <col min="14857" max="14857" width="24" style="217" customWidth="1"/>
    <col min="14858" max="14865" width="13.85546875" style="217" customWidth="1"/>
    <col min="14866" max="14866" width="23.5703125" style="217" customWidth="1"/>
    <col min="14867" max="14867" width="13.85546875" style="217" customWidth="1"/>
    <col min="14868" max="14868" width="17.28515625" style="217" customWidth="1"/>
    <col min="14869" max="14869" width="13.85546875" style="217" customWidth="1"/>
    <col min="14870" max="14870" width="22.140625" style="217" customWidth="1"/>
    <col min="14871" max="14871" width="13.85546875" style="217" customWidth="1"/>
    <col min="14872" max="14872" width="23.42578125" style="217" customWidth="1"/>
    <col min="14873" max="14873" width="13.85546875" style="217" customWidth="1"/>
    <col min="14874" max="14874" width="22.5703125" style="217" customWidth="1"/>
    <col min="14875" max="15105" width="11.42578125" style="217"/>
    <col min="15106" max="15106" width="64.7109375" style="217" customWidth="1"/>
    <col min="15107" max="15107" width="28.28515625" style="217" customWidth="1"/>
    <col min="15108" max="15109" width="13.85546875" style="217" customWidth="1"/>
    <col min="15110" max="15110" width="20.42578125" style="217" customWidth="1"/>
    <col min="15111" max="15112" width="13.85546875" style="217" customWidth="1"/>
    <col min="15113" max="15113" width="24" style="217" customWidth="1"/>
    <col min="15114" max="15121" width="13.85546875" style="217" customWidth="1"/>
    <col min="15122" max="15122" width="23.5703125" style="217" customWidth="1"/>
    <col min="15123" max="15123" width="13.85546875" style="217" customWidth="1"/>
    <col min="15124" max="15124" width="17.28515625" style="217" customWidth="1"/>
    <col min="15125" max="15125" width="13.85546875" style="217" customWidth="1"/>
    <col min="15126" max="15126" width="22.140625" style="217" customWidth="1"/>
    <col min="15127" max="15127" width="13.85546875" style="217" customWidth="1"/>
    <col min="15128" max="15128" width="23.42578125" style="217" customWidth="1"/>
    <col min="15129" max="15129" width="13.85546875" style="217" customWidth="1"/>
    <col min="15130" max="15130" width="22.5703125" style="217" customWidth="1"/>
    <col min="15131" max="15361" width="11.42578125" style="217"/>
    <col min="15362" max="15362" width="64.7109375" style="217" customWidth="1"/>
    <col min="15363" max="15363" width="28.28515625" style="217" customWidth="1"/>
    <col min="15364" max="15365" width="13.85546875" style="217" customWidth="1"/>
    <col min="15366" max="15366" width="20.42578125" style="217" customWidth="1"/>
    <col min="15367" max="15368" width="13.85546875" style="217" customWidth="1"/>
    <col min="15369" max="15369" width="24" style="217" customWidth="1"/>
    <col min="15370" max="15377" width="13.85546875" style="217" customWidth="1"/>
    <col min="15378" max="15378" width="23.5703125" style="217" customWidth="1"/>
    <col min="15379" max="15379" width="13.85546875" style="217" customWidth="1"/>
    <col min="15380" max="15380" width="17.28515625" style="217" customWidth="1"/>
    <col min="15381" max="15381" width="13.85546875" style="217" customWidth="1"/>
    <col min="15382" max="15382" width="22.140625" style="217" customWidth="1"/>
    <col min="15383" max="15383" width="13.85546875" style="217" customWidth="1"/>
    <col min="15384" max="15384" width="23.42578125" style="217" customWidth="1"/>
    <col min="15385" max="15385" width="13.85546875" style="217" customWidth="1"/>
    <col min="15386" max="15386" width="22.5703125" style="217" customWidth="1"/>
    <col min="15387" max="15617" width="11.42578125" style="217"/>
    <col min="15618" max="15618" width="64.7109375" style="217" customWidth="1"/>
    <col min="15619" max="15619" width="28.28515625" style="217" customWidth="1"/>
    <col min="15620" max="15621" width="13.85546875" style="217" customWidth="1"/>
    <col min="15622" max="15622" width="20.42578125" style="217" customWidth="1"/>
    <col min="15623" max="15624" width="13.85546875" style="217" customWidth="1"/>
    <col min="15625" max="15625" width="24" style="217" customWidth="1"/>
    <col min="15626" max="15633" width="13.85546875" style="217" customWidth="1"/>
    <col min="15634" max="15634" width="23.5703125" style="217" customWidth="1"/>
    <col min="15635" max="15635" width="13.85546875" style="217" customWidth="1"/>
    <col min="15636" max="15636" width="17.28515625" style="217" customWidth="1"/>
    <col min="15637" max="15637" width="13.85546875" style="217" customWidth="1"/>
    <col min="15638" max="15638" width="22.140625" style="217" customWidth="1"/>
    <col min="15639" max="15639" width="13.85546875" style="217" customWidth="1"/>
    <col min="15640" max="15640" width="23.42578125" style="217" customWidth="1"/>
    <col min="15641" max="15641" width="13.85546875" style="217" customWidth="1"/>
    <col min="15642" max="15642" width="22.5703125" style="217" customWidth="1"/>
    <col min="15643" max="15873" width="11.42578125" style="217"/>
    <col min="15874" max="15874" width="64.7109375" style="217" customWidth="1"/>
    <col min="15875" max="15875" width="28.28515625" style="217" customWidth="1"/>
    <col min="15876" max="15877" width="13.85546875" style="217" customWidth="1"/>
    <col min="15878" max="15878" width="20.42578125" style="217" customWidth="1"/>
    <col min="15879" max="15880" width="13.85546875" style="217" customWidth="1"/>
    <col min="15881" max="15881" width="24" style="217" customWidth="1"/>
    <col min="15882" max="15889" width="13.85546875" style="217" customWidth="1"/>
    <col min="15890" max="15890" width="23.5703125" style="217" customWidth="1"/>
    <col min="15891" max="15891" width="13.85546875" style="217" customWidth="1"/>
    <col min="15892" max="15892" width="17.28515625" style="217" customWidth="1"/>
    <col min="15893" max="15893" width="13.85546875" style="217" customWidth="1"/>
    <col min="15894" max="15894" width="22.140625" style="217" customWidth="1"/>
    <col min="15895" max="15895" width="13.85546875" style="217" customWidth="1"/>
    <col min="15896" max="15896" width="23.42578125" style="217" customWidth="1"/>
    <col min="15897" max="15897" width="13.85546875" style="217" customWidth="1"/>
    <col min="15898" max="15898" width="22.5703125" style="217" customWidth="1"/>
    <col min="15899" max="16129" width="11.42578125" style="217"/>
    <col min="16130" max="16130" width="64.7109375" style="217" customWidth="1"/>
    <col min="16131" max="16131" width="28.28515625" style="217" customWidth="1"/>
    <col min="16132" max="16133" width="13.85546875" style="217" customWidth="1"/>
    <col min="16134" max="16134" width="20.42578125" style="217" customWidth="1"/>
    <col min="16135" max="16136" width="13.85546875" style="217" customWidth="1"/>
    <col min="16137" max="16137" width="24" style="217" customWidth="1"/>
    <col min="16138" max="16145" width="13.85546875" style="217" customWidth="1"/>
    <col min="16146" max="16146" width="23.5703125" style="217" customWidth="1"/>
    <col min="16147" max="16147" width="13.85546875" style="217" customWidth="1"/>
    <col min="16148" max="16148" width="17.28515625" style="217" customWidth="1"/>
    <col min="16149" max="16149" width="13.85546875" style="217" customWidth="1"/>
    <col min="16150" max="16150" width="22.140625" style="217" customWidth="1"/>
    <col min="16151" max="16151" width="13.85546875" style="217" customWidth="1"/>
    <col min="16152" max="16152" width="23.42578125" style="217" customWidth="1"/>
    <col min="16153" max="16153" width="13.85546875" style="217" customWidth="1"/>
    <col min="16154" max="16154" width="22.5703125" style="217" customWidth="1"/>
    <col min="16155" max="16384" width="11.42578125" style="217"/>
  </cols>
  <sheetData>
    <row r="1" spans="1:26" ht="18" customHeight="1">
      <c r="B1" s="102"/>
      <c r="C1" s="225"/>
      <c r="D1" s="225"/>
      <c r="E1" s="225"/>
      <c r="F1" s="225"/>
      <c r="G1" s="225"/>
      <c r="H1" s="225"/>
      <c r="I1" s="225"/>
      <c r="J1" s="225"/>
      <c r="K1" s="225"/>
      <c r="L1" s="225"/>
      <c r="M1" s="225"/>
      <c r="N1" s="225"/>
      <c r="O1" s="225"/>
      <c r="P1" s="225"/>
      <c r="Q1" s="225"/>
      <c r="R1" s="225"/>
      <c r="S1" s="225"/>
      <c r="T1" s="225"/>
      <c r="U1" s="225"/>
      <c r="V1" s="225"/>
      <c r="W1" s="225"/>
      <c r="X1" s="225"/>
      <c r="Y1" s="225"/>
    </row>
    <row r="2" spans="1:26" ht="22.5" customHeight="1">
      <c r="B2" s="400" t="s">
        <v>446</v>
      </c>
      <c r="C2" s="400"/>
      <c r="D2" s="400"/>
      <c r="E2" s="400"/>
      <c r="F2" s="400"/>
      <c r="G2" s="400"/>
      <c r="H2" s="400"/>
      <c r="I2" s="400"/>
      <c r="J2" s="400"/>
      <c r="K2" s="400"/>
      <c r="L2" s="400"/>
      <c r="M2" s="400"/>
      <c r="N2" s="400"/>
      <c r="O2" s="400"/>
      <c r="P2" s="400"/>
      <c r="Q2" s="400"/>
      <c r="R2" s="400"/>
      <c r="S2" s="400"/>
      <c r="T2" s="400"/>
      <c r="U2" s="400"/>
      <c r="V2" s="400"/>
      <c r="W2" s="400"/>
      <c r="X2" s="400"/>
      <c r="Y2" s="400"/>
      <c r="Z2" s="400"/>
    </row>
    <row r="3" spans="1:26" ht="21.75" customHeight="1">
      <c r="B3" s="102"/>
      <c r="C3" s="225"/>
      <c r="D3" s="225"/>
      <c r="E3" s="225"/>
      <c r="F3" s="225"/>
      <c r="G3" s="225"/>
      <c r="H3" s="225"/>
      <c r="I3" s="225"/>
      <c r="J3" s="225"/>
      <c r="K3" s="225"/>
      <c r="L3" s="225"/>
      <c r="M3" s="225"/>
      <c r="N3" s="225"/>
      <c r="O3" s="225"/>
      <c r="P3" s="225"/>
      <c r="Q3" s="225"/>
      <c r="R3" s="225"/>
      <c r="S3" s="225"/>
      <c r="T3" s="225"/>
      <c r="U3" s="225"/>
      <c r="V3" s="225"/>
      <c r="W3" s="225"/>
      <c r="X3" s="225"/>
      <c r="Y3" s="225"/>
      <c r="Z3" s="262" t="s">
        <v>303</v>
      </c>
    </row>
    <row r="4" spans="1:26" s="218" customFormat="1" ht="86.45" customHeight="1">
      <c r="A4" s="446" t="s">
        <v>95</v>
      </c>
      <c r="B4" s="446"/>
      <c r="C4" s="443" t="s">
        <v>447</v>
      </c>
      <c r="D4" s="444" t="s">
        <v>448</v>
      </c>
      <c r="E4" s="444"/>
      <c r="F4" s="443" t="s">
        <v>450</v>
      </c>
      <c r="G4" s="443" t="s">
        <v>451</v>
      </c>
      <c r="H4" s="443"/>
      <c r="I4" s="445" t="s">
        <v>452</v>
      </c>
      <c r="J4" s="443" t="s">
        <v>453</v>
      </c>
      <c r="K4" s="443"/>
      <c r="L4" s="443" t="s">
        <v>454</v>
      </c>
      <c r="M4" s="443"/>
      <c r="N4" s="443" t="s">
        <v>455</v>
      </c>
      <c r="O4" s="443"/>
      <c r="P4" s="443" t="s">
        <v>456</v>
      </c>
      <c r="Q4" s="443"/>
      <c r="R4" s="445" t="s">
        <v>457</v>
      </c>
      <c r="S4" s="444" t="s">
        <v>458</v>
      </c>
      <c r="T4" s="444"/>
      <c r="U4" s="444"/>
      <c r="V4" s="445" t="s">
        <v>460</v>
      </c>
      <c r="W4" s="444" t="s">
        <v>461</v>
      </c>
      <c r="X4" s="444"/>
      <c r="Y4" s="444" t="s">
        <v>463</v>
      </c>
      <c r="Z4" s="444"/>
    </row>
    <row r="5" spans="1:26" s="226" customFormat="1" ht="57">
      <c r="A5" s="446"/>
      <c r="B5" s="446"/>
      <c r="C5" s="443"/>
      <c r="D5" s="267" t="s">
        <v>333</v>
      </c>
      <c r="E5" s="260" t="s">
        <v>449</v>
      </c>
      <c r="F5" s="443"/>
      <c r="G5" s="267" t="s">
        <v>333</v>
      </c>
      <c r="H5" s="260" t="s">
        <v>449</v>
      </c>
      <c r="I5" s="445"/>
      <c r="J5" s="267" t="s">
        <v>333</v>
      </c>
      <c r="K5" s="260" t="s">
        <v>449</v>
      </c>
      <c r="L5" s="267" t="s">
        <v>333</v>
      </c>
      <c r="M5" s="260" t="s">
        <v>449</v>
      </c>
      <c r="N5" s="267" t="s">
        <v>333</v>
      </c>
      <c r="O5" s="260" t="s">
        <v>449</v>
      </c>
      <c r="P5" s="267" t="s">
        <v>333</v>
      </c>
      <c r="Q5" s="260" t="s">
        <v>449</v>
      </c>
      <c r="R5" s="445"/>
      <c r="S5" s="267" t="s">
        <v>333</v>
      </c>
      <c r="T5" s="267" t="s">
        <v>459</v>
      </c>
      <c r="U5" s="260" t="s">
        <v>449</v>
      </c>
      <c r="V5" s="445"/>
      <c r="W5" s="267" t="s">
        <v>333</v>
      </c>
      <c r="X5" s="260" t="s">
        <v>462</v>
      </c>
      <c r="Y5" s="267" t="s">
        <v>333</v>
      </c>
      <c r="Z5" s="260" t="s">
        <v>464</v>
      </c>
    </row>
    <row r="6" spans="1:26" s="226" customFormat="1">
      <c r="A6" s="268">
        <v>1</v>
      </c>
      <c r="B6" s="177" t="s">
        <v>39</v>
      </c>
      <c r="C6" s="269">
        <v>3797276660.2699542</v>
      </c>
      <c r="D6" s="269">
        <v>4429527.9669258473</v>
      </c>
      <c r="E6" s="269">
        <v>0</v>
      </c>
      <c r="F6" s="269">
        <v>15270.720000000001</v>
      </c>
      <c r="G6" s="269">
        <v>343617.77069555951</v>
      </c>
      <c r="H6" s="269">
        <v>0</v>
      </c>
      <c r="I6" s="269">
        <v>405840.55</v>
      </c>
      <c r="J6" s="269">
        <v>1289962.65099817</v>
      </c>
      <c r="K6" s="269">
        <v>0</v>
      </c>
      <c r="L6" s="269">
        <v>0</v>
      </c>
      <c r="M6" s="269">
        <v>0</v>
      </c>
      <c r="N6" s="269">
        <v>1595067.56</v>
      </c>
      <c r="O6" s="269">
        <v>0</v>
      </c>
      <c r="P6" s="269">
        <v>1034698.3191642404</v>
      </c>
      <c r="Q6" s="269">
        <v>0</v>
      </c>
      <c r="R6" s="269">
        <v>45558.5</v>
      </c>
      <c r="S6" s="269">
        <v>0</v>
      </c>
      <c r="T6" s="269">
        <v>0</v>
      </c>
      <c r="U6" s="269">
        <v>0</v>
      </c>
      <c r="V6" s="269">
        <v>0</v>
      </c>
      <c r="W6" s="269">
        <v>79245.530000000013</v>
      </c>
      <c r="X6" s="269">
        <v>0</v>
      </c>
      <c r="Y6" s="269">
        <v>2549375.2599999998</v>
      </c>
      <c r="Z6" s="269">
        <v>0</v>
      </c>
    </row>
    <row r="7" spans="1:26" s="226" customFormat="1" ht="30">
      <c r="A7" s="268" t="s">
        <v>374</v>
      </c>
      <c r="B7" s="177" t="s">
        <v>96</v>
      </c>
      <c r="C7" s="269">
        <v>0</v>
      </c>
      <c r="D7" s="269">
        <v>64490.375333076452</v>
      </c>
      <c r="E7" s="269">
        <v>0</v>
      </c>
      <c r="F7" s="269">
        <v>383.92</v>
      </c>
      <c r="G7" s="269">
        <v>0</v>
      </c>
      <c r="H7" s="269">
        <v>0</v>
      </c>
      <c r="I7" s="269">
        <v>0</v>
      </c>
      <c r="J7" s="269">
        <v>0</v>
      </c>
      <c r="K7" s="269">
        <v>0</v>
      </c>
      <c r="L7" s="269">
        <v>0</v>
      </c>
      <c r="M7" s="269">
        <v>0</v>
      </c>
      <c r="N7" s="269">
        <v>197.8</v>
      </c>
      <c r="O7" s="269">
        <v>0</v>
      </c>
      <c r="P7" s="269">
        <v>21053.73</v>
      </c>
      <c r="Q7" s="269">
        <v>0</v>
      </c>
      <c r="R7" s="269">
        <v>0</v>
      </c>
      <c r="S7" s="269">
        <v>0</v>
      </c>
      <c r="T7" s="269">
        <v>0</v>
      </c>
      <c r="U7" s="269">
        <v>0</v>
      </c>
      <c r="V7" s="269">
        <v>0</v>
      </c>
      <c r="W7" s="269">
        <v>1720.74</v>
      </c>
      <c r="X7" s="269">
        <v>0</v>
      </c>
      <c r="Y7" s="269">
        <v>276441.57</v>
      </c>
      <c r="Z7" s="269">
        <v>0</v>
      </c>
    </row>
    <row r="8" spans="1:26" s="226" customFormat="1">
      <c r="A8" s="268">
        <v>2</v>
      </c>
      <c r="B8" s="177" t="s">
        <v>41</v>
      </c>
      <c r="C8" s="269">
        <v>426940271.28999996</v>
      </c>
      <c r="D8" s="269">
        <v>821678.42606290546</v>
      </c>
      <c r="E8" s="269">
        <v>0</v>
      </c>
      <c r="F8" s="269">
        <v>0</v>
      </c>
      <c r="G8" s="269">
        <v>90907.668691536324</v>
      </c>
      <c r="H8" s="269">
        <v>0</v>
      </c>
      <c r="I8" s="269">
        <v>0</v>
      </c>
      <c r="J8" s="269">
        <v>144035.14295182959</v>
      </c>
      <c r="K8" s="269">
        <v>0</v>
      </c>
      <c r="L8" s="269">
        <v>0</v>
      </c>
      <c r="M8" s="269">
        <v>0</v>
      </c>
      <c r="N8" s="269">
        <v>564795.78000000014</v>
      </c>
      <c r="O8" s="269">
        <v>0</v>
      </c>
      <c r="P8" s="269">
        <v>85867.829999999987</v>
      </c>
      <c r="Q8" s="269">
        <v>0</v>
      </c>
      <c r="R8" s="269">
        <v>0</v>
      </c>
      <c r="S8" s="269">
        <v>0</v>
      </c>
      <c r="T8" s="269">
        <v>0</v>
      </c>
      <c r="U8" s="269">
        <v>0</v>
      </c>
      <c r="V8" s="269">
        <v>0</v>
      </c>
      <c r="W8" s="269">
        <v>28819.64</v>
      </c>
      <c r="X8" s="269">
        <v>0</v>
      </c>
      <c r="Y8" s="269">
        <v>16420.97</v>
      </c>
      <c r="Z8" s="269">
        <v>0</v>
      </c>
    </row>
    <row r="9" spans="1:26" s="226" customFormat="1">
      <c r="A9" s="268">
        <v>3</v>
      </c>
      <c r="B9" s="177" t="s">
        <v>42</v>
      </c>
      <c r="C9" s="269">
        <v>686178226.38853908</v>
      </c>
      <c r="D9" s="269">
        <v>74355687.64329204</v>
      </c>
      <c r="E9" s="269">
        <v>0</v>
      </c>
      <c r="F9" s="269">
        <v>703245.60871375003</v>
      </c>
      <c r="G9" s="269">
        <v>35905374.356586292</v>
      </c>
      <c r="H9" s="269">
        <v>0</v>
      </c>
      <c r="I9" s="269">
        <v>0</v>
      </c>
      <c r="J9" s="269">
        <v>24038104.07028025</v>
      </c>
      <c r="K9" s="269">
        <v>0</v>
      </c>
      <c r="L9" s="269">
        <v>2045717.27</v>
      </c>
      <c r="M9" s="269">
        <v>0</v>
      </c>
      <c r="N9" s="269">
        <v>49373334.872285746</v>
      </c>
      <c r="O9" s="269">
        <v>0</v>
      </c>
      <c r="P9" s="269">
        <v>24501305.831125345</v>
      </c>
      <c r="Q9" s="269">
        <v>0</v>
      </c>
      <c r="R9" s="269">
        <v>0</v>
      </c>
      <c r="S9" s="269">
        <v>0</v>
      </c>
      <c r="T9" s="269">
        <v>0</v>
      </c>
      <c r="U9" s="269">
        <v>0</v>
      </c>
      <c r="V9" s="269">
        <v>0</v>
      </c>
      <c r="W9" s="269">
        <v>1753326.3500000013</v>
      </c>
      <c r="X9" s="269">
        <v>198551.39</v>
      </c>
      <c r="Y9" s="269">
        <v>-1230771.9300000002</v>
      </c>
      <c r="Z9" s="269">
        <v>0</v>
      </c>
    </row>
    <row r="10" spans="1:26" s="226" customFormat="1">
      <c r="A10" s="268">
        <v>4</v>
      </c>
      <c r="B10" s="177" t="s">
        <v>43</v>
      </c>
      <c r="C10" s="269">
        <v>90429849.976692408</v>
      </c>
      <c r="D10" s="269">
        <v>2960984.9416752034</v>
      </c>
      <c r="E10" s="269">
        <v>782869.18628106045</v>
      </c>
      <c r="F10" s="269">
        <v>0</v>
      </c>
      <c r="G10" s="269">
        <v>1080309.8637645603</v>
      </c>
      <c r="H10" s="269">
        <v>160988.92196298798</v>
      </c>
      <c r="I10" s="269">
        <v>0</v>
      </c>
      <c r="J10" s="269">
        <v>581005.67207108799</v>
      </c>
      <c r="K10" s="269">
        <v>179742.13278730802</v>
      </c>
      <c r="L10" s="269">
        <v>32358.150399467784</v>
      </c>
      <c r="M10" s="269">
        <v>15555.057450831186</v>
      </c>
      <c r="N10" s="269">
        <v>391.56599999999997</v>
      </c>
      <c r="O10" s="269">
        <v>0</v>
      </c>
      <c r="P10" s="269">
        <v>1449653.5016666669</v>
      </c>
      <c r="Q10" s="269">
        <v>762555.42666666675</v>
      </c>
      <c r="R10" s="269">
        <v>0</v>
      </c>
      <c r="S10" s="269">
        <v>0</v>
      </c>
      <c r="T10" s="269">
        <v>0</v>
      </c>
      <c r="U10" s="269">
        <v>0</v>
      </c>
      <c r="V10" s="269">
        <v>0</v>
      </c>
      <c r="W10" s="269">
        <v>0.01</v>
      </c>
      <c r="X10" s="269">
        <v>0</v>
      </c>
      <c r="Y10" s="269">
        <v>916459.16</v>
      </c>
      <c r="Z10" s="269">
        <v>0</v>
      </c>
    </row>
    <row r="11" spans="1:26" s="226" customFormat="1">
      <c r="A11" s="268">
        <v>5</v>
      </c>
      <c r="B11" s="177" t="s">
        <v>44</v>
      </c>
      <c r="C11" s="269">
        <v>1470119350.5500002</v>
      </c>
      <c r="D11" s="269">
        <v>6918546.1073239231</v>
      </c>
      <c r="E11" s="269">
        <v>0</v>
      </c>
      <c r="F11" s="269">
        <v>0</v>
      </c>
      <c r="G11" s="269">
        <v>2131719.0980775272</v>
      </c>
      <c r="H11" s="269">
        <v>0</v>
      </c>
      <c r="I11" s="269">
        <v>0</v>
      </c>
      <c r="J11" s="269">
        <v>631289.02106808533</v>
      </c>
      <c r="K11" s="269">
        <v>0</v>
      </c>
      <c r="L11" s="269">
        <v>6660.29</v>
      </c>
      <c r="M11" s="269">
        <v>0</v>
      </c>
      <c r="N11" s="269">
        <v>279791.14821052633</v>
      </c>
      <c r="O11" s="269">
        <v>0</v>
      </c>
      <c r="P11" s="269">
        <v>5335411.1185567034</v>
      </c>
      <c r="Q11" s="269">
        <v>0</v>
      </c>
      <c r="R11" s="269">
        <v>0</v>
      </c>
      <c r="S11" s="269">
        <v>500176.518586285</v>
      </c>
      <c r="T11" s="269">
        <v>500176.518586285</v>
      </c>
      <c r="U11" s="269">
        <v>0</v>
      </c>
      <c r="V11" s="269">
        <v>0</v>
      </c>
      <c r="W11" s="269">
        <v>-40442.300959500644</v>
      </c>
      <c r="X11" s="269">
        <v>0</v>
      </c>
      <c r="Y11" s="269">
        <v>439326.16959928343</v>
      </c>
      <c r="Z11" s="269">
        <v>0</v>
      </c>
    </row>
    <row r="12" spans="1:26" s="226" customFormat="1">
      <c r="A12" s="268">
        <v>6</v>
      </c>
      <c r="B12" s="177" t="s">
        <v>45</v>
      </c>
      <c r="C12" s="269">
        <v>220888171.63999996</v>
      </c>
      <c r="D12" s="269">
        <v>1906021.6838628771</v>
      </c>
      <c r="E12" s="269">
        <v>0</v>
      </c>
      <c r="F12" s="269">
        <v>19849.281559154999</v>
      </c>
      <c r="G12" s="269">
        <v>407922.69257731311</v>
      </c>
      <c r="H12" s="269">
        <v>0</v>
      </c>
      <c r="I12" s="269">
        <v>0</v>
      </c>
      <c r="J12" s="269">
        <v>313359.71971281798</v>
      </c>
      <c r="K12" s="269">
        <v>0</v>
      </c>
      <c r="L12" s="269">
        <v>-2092.3526826227153</v>
      </c>
      <c r="M12" s="269">
        <v>0</v>
      </c>
      <c r="N12" s="269">
        <v>538489.47889473685</v>
      </c>
      <c r="O12" s="269">
        <v>8569.695785639884</v>
      </c>
      <c r="P12" s="269">
        <v>2243397.8220568076</v>
      </c>
      <c r="Q12" s="269">
        <v>0</v>
      </c>
      <c r="R12" s="269">
        <v>0</v>
      </c>
      <c r="S12" s="269">
        <v>0</v>
      </c>
      <c r="T12" s="269">
        <v>0</v>
      </c>
      <c r="U12" s="269">
        <v>0</v>
      </c>
      <c r="V12" s="269">
        <v>0</v>
      </c>
      <c r="W12" s="269">
        <v>363271.12</v>
      </c>
      <c r="X12" s="269">
        <v>0</v>
      </c>
      <c r="Y12" s="269">
        <v>-1023989.2718000001</v>
      </c>
      <c r="Z12" s="269">
        <v>0</v>
      </c>
    </row>
    <row r="13" spans="1:26" s="226" customFormat="1">
      <c r="A13" s="268">
        <v>7</v>
      </c>
      <c r="B13" s="177" t="s">
        <v>46</v>
      </c>
      <c r="C13" s="269">
        <v>1292279368.0681126</v>
      </c>
      <c r="D13" s="269">
        <v>5936238.2590206107</v>
      </c>
      <c r="E13" s="269">
        <v>0</v>
      </c>
      <c r="F13" s="269">
        <v>393.75</v>
      </c>
      <c r="G13" s="269">
        <v>602820.29000604816</v>
      </c>
      <c r="H13" s="269">
        <v>0</v>
      </c>
      <c r="I13" s="269">
        <v>0</v>
      </c>
      <c r="J13" s="269">
        <v>964112.67241181398</v>
      </c>
      <c r="K13" s="269">
        <v>0</v>
      </c>
      <c r="L13" s="269">
        <v>167547.52990614649</v>
      </c>
      <c r="M13" s="269">
        <v>0</v>
      </c>
      <c r="N13" s="269">
        <v>1441184.0137376734</v>
      </c>
      <c r="O13" s="269">
        <v>0</v>
      </c>
      <c r="P13" s="269">
        <v>3097320.0242352732</v>
      </c>
      <c r="Q13" s="269">
        <v>0</v>
      </c>
      <c r="R13" s="269">
        <v>0</v>
      </c>
      <c r="S13" s="269">
        <v>0</v>
      </c>
      <c r="T13" s="269">
        <v>0</v>
      </c>
      <c r="U13" s="269">
        <v>0</v>
      </c>
      <c r="V13" s="269">
        <v>0</v>
      </c>
      <c r="W13" s="269">
        <v>-2043535.1899999995</v>
      </c>
      <c r="X13" s="269">
        <v>82363.37</v>
      </c>
      <c r="Y13" s="269">
        <v>1801245.3518000005</v>
      </c>
      <c r="Z13" s="269">
        <v>66396.61</v>
      </c>
    </row>
    <row r="14" spans="1:26" s="226" customFormat="1">
      <c r="A14" s="270">
        <v>8</v>
      </c>
      <c r="B14" s="271" t="s">
        <v>47</v>
      </c>
      <c r="C14" s="269">
        <v>29280066937.485256</v>
      </c>
      <c r="D14" s="269">
        <v>122519611.21432064</v>
      </c>
      <c r="E14" s="269">
        <v>3295020.2167360955</v>
      </c>
      <c r="F14" s="269">
        <v>1448797.5677130639</v>
      </c>
      <c r="G14" s="269">
        <v>34580079.737076789</v>
      </c>
      <c r="H14" s="269">
        <v>1370646.2317121765</v>
      </c>
      <c r="I14" s="269">
        <v>0</v>
      </c>
      <c r="J14" s="269">
        <v>14687503.463456089</v>
      </c>
      <c r="K14" s="269">
        <v>224968.308206585</v>
      </c>
      <c r="L14" s="269">
        <v>660672.26</v>
      </c>
      <c r="M14" s="269">
        <v>0</v>
      </c>
      <c r="N14" s="269">
        <v>25955985.091280088</v>
      </c>
      <c r="O14" s="269">
        <v>50529.780000000006</v>
      </c>
      <c r="P14" s="269">
        <v>99495969.077385202</v>
      </c>
      <c r="Q14" s="269">
        <v>238881.16</v>
      </c>
      <c r="R14" s="269">
        <v>0</v>
      </c>
      <c r="S14" s="269">
        <v>654946.08000000007</v>
      </c>
      <c r="T14" s="269">
        <v>654946.08000000007</v>
      </c>
      <c r="U14" s="269">
        <v>0</v>
      </c>
      <c r="V14" s="269">
        <v>0</v>
      </c>
      <c r="W14" s="269">
        <v>17517629.374606002</v>
      </c>
      <c r="X14" s="269">
        <v>772484.61</v>
      </c>
      <c r="Y14" s="269">
        <v>21646844.251690228</v>
      </c>
      <c r="Z14" s="269">
        <v>23720172.460000005</v>
      </c>
    </row>
    <row r="15" spans="1:26" s="226" customFormat="1">
      <c r="A15" s="268" t="s">
        <v>375</v>
      </c>
      <c r="B15" s="177" t="s">
        <v>48</v>
      </c>
      <c r="C15" s="269">
        <v>20067266277.464523</v>
      </c>
      <c r="D15" s="269">
        <v>88385271.105875149</v>
      </c>
      <c r="E15" s="269">
        <v>3295020.2167360955</v>
      </c>
      <c r="F15" s="269">
        <v>1154230.4663882139</v>
      </c>
      <c r="G15" s="269">
        <v>26598361.209950786</v>
      </c>
      <c r="H15" s="269">
        <v>1370646.2317121765</v>
      </c>
      <c r="I15" s="269">
        <v>0</v>
      </c>
      <c r="J15" s="269">
        <v>10480420.616687939</v>
      </c>
      <c r="K15" s="269">
        <v>224968.308206585</v>
      </c>
      <c r="L15" s="269">
        <v>628580.26</v>
      </c>
      <c r="M15" s="269">
        <v>0</v>
      </c>
      <c r="N15" s="269">
        <v>20106239.917853165</v>
      </c>
      <c r="O15" s="269">
        <v>50529.780000000006</v>
      </c>
      <c r="P15" s="269">
        <v>71580382.964278311</v>
      </c>
      <c r="Q15" s="269">
        <v>238881.16</v>
      </c>
      <c r="R15" s="269">
        <v>0</v>
      </c>
      <c r="S15" s="269">
        <v>654946.08000000007</v>
      </c>
      <c r="T15" s="269">
        <v>654946.08000000007</v>
      </c>
      <c r="U15" s="269">
        <v>0</v>
      </c>
      <c r="V15" s="269">
        <v>0</v>
      </c>
      <c r="W15" s="269">
        <v>12868071.334606001</v>
      </c>
      <c r="X15" s="269">
        <v>585262.26</v>
      </c>
      <c r="Y15" s="269">
        <v>27486415.722526383</v>
      </c>
      <c r="Z15" s="269">
        <v>22750592.93</v>
      </c>
    </row>
    <row r="16" spans="1:26" s="226" customFormat="1">
      <c r="A16" s="268" t="s">
        <v>376</v>
      </c>
      <c r="B16" s="177" t="s">
        <v>49</v>
      </c>
      <c r="C16" s="269">
        <v>7885713287.7209816</v>
      </c>
      <c r="D16" s="269">
        <v>27516202.128946163</v>
      </c>
      <c r="E16" s="269">
        <v>0</v>
      </c>
      <c r="F16" s="269">
        <v>255200.76632485</v>
      </c>
      <c r="G16" s="269">
        <v>5958324.5983910151</v>
      </c>
      <c r="H16" s="269">
        <v>0</v>
      </c>
      <c r="I16" s="269">
        <v>0</v>
      </c>
      <c r="J16" s="269">
        <v>3255290.4616138511</v>
      </c>
      <c r="K16" s="269">
        <v>0</v>
      </c>
      <c r="L16" s="269">
        <v>9925</v>
      </c>
      <c r="M16" s="269">
        <v>0</v>
      </c>
      <c r="N16" s="269">
        <v>3593727.0309365424</v>
      </c>
      <c r="O16" s="269">
        <v>0</v>
      </c>
      <c r="P16" s="269">
        <v>25256156.038076587</v>
      </c>
      <c r="Q16" s="269">
        <v>0</v>
      </c>
      <c r="R16" s="269">
        <v>0</v>
      </c>
      <c r="S16" s="269">
        <v>0</v>
      </c>
      <c r="T16" s="269">
        <v>0</v>
      </c>
      <c r="U16" s="269">
        <v>0</v>
      </c>
      <c r="V16" s="269">
        <v>0</v>
      </c>
      <c r="W16" s="269">
        <v>6411224.0600000005</v>
      </c>
      <c r="X16" s="269">
        <v>21452.44</v>
      </c>
      <c r="Y16" s="269">
        <v>-8859286.7999999989</v>
      </c>
      <c r="Z16" s="269">
        <v>265596.99</v>
      </c>
    </row>
    <row r="17" spans="1:36" s="226" customFormat="1">
      <c r="A17" s="268" t="s">
        <v>377</v>
      </c>
      <c r="B17" s="177" t="s">
        <v>50</v>
      </c>
      <c r="C17" s="269">
        <v>1327087372.299757</v>
      </c>
      <c r="D17" s="269">
        <v>5660319.4933944158</v>
      </c>
      <c r="E17" s="269">
        <v>0</v>
      </c>
      <c r="F17" s="269">
        <v>39216.905000000006</v>
      </c>
      <c r="G17" s="269">
        <v>1795936.5300438318</v>
      </c>
      <c r="H17" s="269">
        <v>0</v>
      </c>
      <c r="I17" s="269">
        <v>0</v>
      </c>
      <c r="J17" s="269">
        <v>889117.35542929976</v>
      </c>
      <c r="K17" s="269">
        <v>0</v>
      </c>
      <c r="L17" s="269">
        <v>22167</v>
      </c>
      <c r="M17" s="269">
        <v>0</v>
      </c>
      <c r="N17" s="269">
        <v>219538.45960632438</v>
      </c>
      <c r="O17" s="269">
        <v>0</v>
      </c>
      <c r="P17" s="269">
        <v>2287878.8492291551</v>
      </c>
      <c r="Q17" s="269">
        <v>0</v>
      </c>
      <c r="R17" s="269">
        <v>0</v>
      </c>
      <c r="S17" s="269">
        <v>0</v>
      </c>
      <c r="T17" s="269">
        <v>0</v>
      </c>
      <c r="U17" s="269">
        <v>0</v>
      </c>
      <c r="V17" s="269">
        <v>0</v>
      </c>
      <c r="W17" s="269">
        <v>-2108488.81</v>
      </c>
      <c r="X17" s="269">
        <v>165769.91</v>
      </c>
      <c r="Y17" s="269">
        <v>4240550.43</v>
      </c>
      <c r="Z17" s="269">
        <v>703982.53999999992</v>
      </c>
    </row>
    <row r="18" spans="1:36" s="226" customFormat="1">
      <c r="A18" s="268" t="s">
        <v>378</v>
      </c>
      <c r="B18" s="177" t="s">
        <v>51</v>
      </c>
      <c r="C18" s="269">
        <v>0</v>
      </c>
      <c r="D18" s="269">
        <v>957818.48610491038</v>
      </c>
      <c r="E18" s="269">
        <v>0</v>
      </c>
      <c r="F18" s="269">
        <v>149.43</v>
      </c>
      <c r="G18" s="269">
        <v>227457.398691157</v>
      </c>
      <c r="H18" s="269">
        <v>0</v>
      </c>
      <c r="I18" s="269">
        <v>0</v>
      </c>
      <c r="J18" s="269">
        <v>62675.029724999978</v>
      </c>
      <c r="K18" s="269">
        <v>0</v>
      </c>
      <c r="L18" s="269">
        <v>0</v>
      </c>
      <c r="M18" s="269">
        <v>0</v>
      </c>
      <c r="N18" s="269">
        <v>2036479.6828840582</v>
      </c>
      <c r="O18" s="269">
        <v>0</v>
      </c>
      <c r="P18" s="269">
        <v>371551.22580113722</v>
      </c>
      <c r="Q18" s="269">
        <v>0</v>
      </c>
      <c r="R18" s="269">
        <v>0</v>
      </c>
      <c r="S18" s="269">
        <v>0</v>
      </c>
      <c r="T18" s="269">
        <v>0</v>
      </c>
      <c r="U18" s="269">
        <v>0</v>
      </c>
      <c r="V18" s="269">
        <v>0</v>
      </c>
      <c r="W18" s="269">
        <v>346822.79000000004</v>
      </c>
      <c r="X18" s="269">
        <v>0</v>
      </c>
      <c r="Y18" s="269">
        <v>-1220835.1008361599</v>
      </c>
      <c r="Z18" s="269">
        <v>0</v>
      </c>
    </row>
    <row r="19" spans="1:36" s="226" customFormat="1">
      <c r="A19" s="270">
        <v>9</v>
      </c>
      <c r="B19" s="271" t="s">
        <v>52</v>
      </c>
      <c r="C19" s="269">
        <v>1449034666.8637071</v>
      </c>
      <c r="D19" s="269">
        <v>4241127.6784533663</v>
      </c>
      <c r="E19" s="269">
        <v>0</v>
      </c>
      <c r="F19" s="269">
        <v>30397.52</v>
      </c>
      <c r="G19" s="269">
        <v>1901115.6157654177</v>
      </c>
      <c r="H19" s="269">
        <v>0</v>
      </c>
      <c r="I19" s="269">
        <v>0</v>
      </c>
      <c r="J19" s="269">
        <v>1326588.8111732174</v>
      </c>
      <c r="K19" s="269">
        <v>0</v>
      </c>
      <c r="L19" s="269">
        <v>0</v>
      </c>
      <c r="M19" s="269">
        <v>0</v>
      </c>
      <c r="N19" s="269">
        <v>1826228.5033518716</v>
      </c>
      <c r="O19" s="269">
        <v>0</v>
      </c>
      <c r="P19" s="269">
        <v>791646.90222665865</v>
      </c>
      <c r="Q19" s="269">
        <v>0</v>
      </c>
      <c r="R19" s="269">
        <v>0</v>
      </c>
      <c r="S19" s="269">
        <v>0</v>
      </c>
      <c r="T19" s="269">
        <v>0</v>
      </c>
      <c r="U19" s="269">
        <v>0</v>
      </c>
      <c r="V19" s="269">
        <v>0</v>
      </c>
      <c r="W19" s="269">
        <v>-2581077.38</v>
      </c>
      <c r="X19" s="269">
        <v>2724.5299999999997</v>
      </c>
      <c r="Y19" s="269">
        <v>2489977.1000000006</v>
      </c>
      <c r="Z19" s="269">
        <v>144367.25</v>
      </c>
    </row>
    <row r="20" spans="1:36" s="226" customFormat="1">
      <c r="A20" s="268" t="s">
        <v>379</v>
      </c>
      <c r="B20" s="177" t="s">
        <v>53</v>
      </c>
      <c r="C20" s="269">
        <v>1449034666.8637071</v>
      </c>
      <c r="D20" s="269">
        <v>4219676.4971444374</v>
      </c>
      <c r="E20" s="269">
        <v>0</v>
      </c>
      <c r="F20" s="269">
        <v>30397.52</v>
      </c>
      <c r="G20" s="269">
        <v>1901115.6157654177</v>
      </c>
      <c r="H20" s="269">
        <v>0</v>
      </c>
      <c r="I20" s="269">
        <v>0</v>
      </c>
      <c r="J20" s="269">
        <v>1326588.8111732174</v>
      </c>
      <c r="K20" s="269">
        <v>0</v>
      </c>
      <c r="L20" s="269">
        <v>0</v>
      </c>
      <c r="M20" s="269">
        <v>0</v>
      </c>
      <c r="N20" s="269">
        <v>1826228.5033518716</v>
      </c>
      <c r="O20" s="269">
        <v>0</v>
      </c>
      <c r="P20" s="269">
        <v>791646.90222665865</v>
      </c>
      <c r="Q20" s="269">
        <v>0</v>
      </c>
      <c r="R20" s="269">
        <v>0</v>
      </c>
      <c r="S20" s="269">
        <v>0</v>
      </c>
      <c r="T20" s="269">
        <v>0</v>
      </c>
      <c r="U20" s="269">
        <v>0</v>
      </c>
      <c r="V20" s="269">
        <v>0</v>
      </c>
      <c r="W20" s="269">
        <v>-2581077.38</v>
      </c>
      <c r="X20" s="269">
        <v>2724.5299999999997</v>
      </c>
      <c r="Y20" s="269">
        <v>2485084.0200000005</v>
      </c>
      <c r="Z20" s="269">
        <v>144367.25</v>
      </c>
    </row>
    <row r="21" spans="1:36" s="226" customFormat="1">
      <c r="A21" s="268" t="s">
        <v>380</v>
      </c>
      <c r="B21" s="177" t="s">
        <v>54</v>
      </c>
      <c r="C21" s="269">
        <v>0</v>
      </c>
      <c r="D21" s="269">
        <v>21451.181308929416</v>
      </c>
      <c r="E21" s="269">
        <v>0</v>
      </c>
      <c r="F21" s="269">
        <v>0</v>
      </c>
      <c r="G21" s="269">
        <v>0</v>
      </c>
      <c r="H21" s="269">
        <v>0</v>
      </c>
      <c r="I21" s="269">
        <v>0</v>
      </c>
      <c r="J21" s="269">
        <v>0</v>
      </c>
      <c r="K21" s="269">
        <v>0</v>
      </c>
      <c r="L21" s="269">
        <v>0</v>
      </c>
      <c r="M21" s="269">
        <v>0</v>
      </c>
      <c r="N21" s="269">
        <v>0</v>
      </c>
      <c r="O21" s="269">
        <v>0</v>
      </c>
      <c r="P21" s="269">
        <v>0</v>
      </c>
      <c r="Q21" s="269">
        <v>0</v>
      </c>
      <c r="R21" s="269">
        <v>0</v>
      </c>
      <c r="S21" s="269">
        <v>0</v>
      </c>
      <c r="T21" s="269">
        <v>0</v>
      </c>
      <c r="U21" s="269">
        <v>0</v>
      </c>
      <c r="V21" s="269">
        <v>0</v>
      </c>
      <c r="W21" s="269">
        <v>0</v>
      </c>
      <c r="X21" s="269">
        <v>0</v>
      </c>
      <c r="Y21" s="269">
        <v>4893.08</v>
      </c>
      <c r="Z21" s="269">
        <v>0</v>
      </c>
    </row>
    <row r="22" spans="1:36" s="226" customFormat="1">
      <c r="A22" s="270">
        <v>10</v>
      </c>
      <c r="B22" s="271" t="s">
        <v>55</v>
      </c>
      <c r="C22" s="269">
        <v>3074750360.4503093</v>
      </c>
      <c r="D22" s="269">
        <v>251316524.489254</v>
      </c>
      <c r="E22" s="269">
        <v>0</v>
      </c>
      <c r="F22" s="269">
        <v>47465.651105000004</v>
      </c>
      <c r="G22" s="269">
        <v>105878503.209775</v>
      </c>
      <c r="H22" s="269">
        <v>0</v>
      </c>
      <c r="I22" s="269">
        <v>5483763.1699999999</v>
      </c>
      <c r="J22" s="269">
        <v>69603417.678951398</v>
      </c>
      <c r="K22" s="269">
        <v>0</v>
      </c>
      <c r="L22" s="269">
        <v>-1957952.3112217258</v>
      </c>
      <c r="M22" s="269">
        <v>0</v>
      </c>
      <c r="N22" s="269">
        <v>195018640.02528796</v>
      </c>
      <c r="O22" s="269">
        <v>0</v>
      </c>
      <c r="P22" s="269">
        <v>488215277.7306093</v>
      </c>
      <c r="Q22" s="269">
        <v>0</v>
      </c>
      <c r="R22" s="269">
        <v>16950780.739999998</v>
      </c>
      <c r="S22" s="269">
        <v>0</v>
      </c>
      <c r="T22" s="269">
        <v>0</v>
      </c>
      <c r="U22" s="269">
        <v>0</v>
      </c>
      <c r="V22" s="269">
        <v>0</v>
      </c>
      <c r="W22" s="269">
        <v>5303697.37</v>
      </c>
      <c r="X22" s="269">
        <v>3047176.71</v>
      </c>
      <c r="Y22" s="269">
        <v>6820746.1200474473</v>
      </c>
      <c r="Z22" s="269">
        <v>6799163.8000000007</v>
      </c>
    </row>
    <row r="23" spans="1:36" s="226" customFormat="1">
      <c r="A23" s="268" t="s">
        <v>381</v>
      </c>
      <c r="B23" s="177" t="s">
        <v>56</v>
      </c>
      <c r="C23" s="269">
        <v>1257000000</v>
      </c>
      <c r="D23" s="269">
        <v>248025636.75554064</v>
      </c>
      <c r="E23" s="269">
        <v>0</v>
      </c>
      <c r="F23" s="269">
        <v>18574.670000000002</v>
      </c>
      <c r="G23" s="269">
        <v>105180900.86914174</v>
      </c>
      <c r="H23" s="269">
        <v>0</v>
      </c>
      <c r="I23" s="269">
        <v>5483763.1699999999</v>
      </c>
      <c r="J23" s="269">
        <v>68624117.527073666</v>
      </c>
      <c r="K23" s="269">
        <v>0</v>
      </c>
      <c r="L23" s="269">
        <v>-1983855.7199999997</v>
      </c>
      <c r="M23" s="269">
        <v>0</v>
      </c>
      <c r="N23" s="269">
        <v>193381620.61562583</v>
      </c>
      <c r="O23" s="269">
        <v>0</v>
      </c>
      <c r="P23" s="269">
        <v>479956488.41707623</v>
      </c>
      <c r="Q23" s="269">
        <v>0</v>
      </c>
      <c r="R23" s="269">
        <v>16950780.739999998</v>
      </c>
      <c r="S23" s="269">
        <v>0</v>
      </c>
      <c r="T23" s="269">
        <v>0</v>
      </c>
      <c r="U23" s="269">
        <v>0</v>
      </c>
      <c r="V23" s="269">
        <v>0</v>
      </c>
      <c r="W23" s="269">
        <v>5071373.2299999995</v>
      </c>
      <c r="X23" s="269">
        <v>2949007.81</v>
      </c>
      <c r="Y23" s="269">
        <v>6054584.6600474464</v>
      </c>
      <c r="Z23" s="269">
        <v>6063936.9400000004</v>
      </c>
    </row>
    <row r="24" spans="1:36" s="226" customFormat="1">
      <c r="A24" s="268" t="s">
        <v>382</v>
      </c>
      <c r="B24" s="177" t="s">
        <v>57</v>
      </c>
      <c r="C24" s="269">
        <v>0</v>
      </c>
      <c r="D24" s="269">
        <v>517983.76068100391</v>
      </c>
      <c r="E24" s="269">
        <v>0</v>
      </c>
      <c r="F24" s="269">
        <v>0</v>
      </c>
      <c r="G24" s="269">
        <v>0</v>
      </c>
      <c r="H24" s="269">
        <v>0</v>
      </c>
      <c r="I24" s="269">
        <v>0</v>
      </c>
      <c r="J24" s="269">
        <v>81630.216901373686</v>
      </c>
      <c r="K24" s="269">
        <v>0</v>
      </c>
      <c r="L24" s="269">
        <v>0</v>
      </c>
      <c r="M24" s="269">
        <v>0</v>
      </c>
      <c r="N24" s="269">
        <v>408882.91499999998</v>
      </c>
      <c r="O24" s="269">
        <v>0</v>
      </c>
      <c r="P24" s="269">
        <v>2498811.0438806284</v>
      </c>
      <c r="Q24" s="269">
        <v>0</v>
      </c>
      <c r="R24" s="269">
        <v>0</v>
      </c>
      <c r="S24" s="269">
        <v>0</v>
      </c>
      <c r="T24" s="269">
        <v>0</v>
      </c>
      <c r="U24" s="269">
        <v>0</v>
      </c>
      <c r="V24" s="269">
        <v>0</v>
      </c>
      <c r="W24" s="269">
        <v>0</v>
      </c>
      <c r="X24" s="269">
        <v>0</v>
      </c>
      <c r="Y24" s="269">
        <v>0</v>
      </c>
      <c r="Z24" s="269">
        <v>0</v>
      </c>
    </row>
    <row r="25" spans="1:36" s="113" customFormat="1">
      <c r="A25" s="272" t="s">
        <v>383</v>
      </c>
      <c r="B25" s="177" t="s">
        <v>58</v>
      </c>
      <c r="C25" s="269">
        <v>0</v>
      </c>
      <c r="D25" s="269">
        <v>37599.866922252811</v>
      </c>
      <c r="E25" s="269">
        <v>0</v>
      </c>
      <c r="F25" s="269">
        <v>0</v>
      </c>
      <c r="G25" s="269">
        <v>139558.11042200003</v>
      </c>
      <c r="H25" s="269">
        <v>0</v>
      </c>
      <c r="I25" s="269">
        <v>0</v>
      </c>
      <c r="J25" s="269">
        <v>5925.4463612620584</v>
      </c>
      <c r="K25" s="269">
        <v>0</v>
      </c>
      <c r="L25" s="269">
        <v>0</v>
      </c>
      <c r="M25" s="269">
        <v>0</v>
      </c>
      <c r="N25" s="269">
        <v>25521.275000000001</v>
      </c>
      <c r="O25" s="269">
        <v>0</v>
      </c>
      <c r="P25" s="269">
        <v>2353594.6860351306</v>
      </c>
      <c r="Q25" s="269">
        <v>0</v>
      </c>
      <c r="R25" s="269">
        <v>0</v>
      </c>
      <c r="S25" s="269">
        <v>0</v>
      </c>
      <c r="T25" s="269">
        <v>0</v>
      </c>
      <c r="U25" s="269">
        <v>0</v>
      </c>
      <c r="V25" s="269">
        <v>0</v>
      </c>
      <c r="W25" s="269">
        <v>0</v>
      </c>
      <c r="X25" s="269">
        <v>0</v>
      </c>
      <c r="Y25" s="269">
        <v>0</v>
      </c>
      <c r="Z25" s="269">
        <v>0</v>
      </c>
      <c r="AA25" s="114"/>
      <c r="AB25" s="114"/>
      <c r="AC25" s="114"/>
      <c r="AD25" s="114"/>
      <c r="AE25" s="114"/>
      <c r="AF25" s="114"/>
      <c r="AG25" s="114"/>
      <c r="AH25" s="114"/>
      <c r="AI25" s="114"/>
      <c r="AJ25" s="114"/>
    </row>
    <row r="26" spans="1:36" s="226" customFormat="1">
      <c r="A26" s="268" t="s">
        <v>384</v>
      </c>
      <c r="B26" s="177" t="s">
        <v>59</v>
      </c>
      <c r="C26" s="269">
        <v>1817750360.450309</v>
      </c>
      <c r="D26" s="269">
        <v>2735304.1061101388</v>
      </c>
      <c r="E26" s="269">
        <v>0</v>
      </c>
      <c r="F26" s="269">
        <v>28890.981105000003</v>
      </c>
      <c r="G26" s="269">
        <v>558044.23021125409</v>
      </c>
      <c r="H26" s="269">
        <v>0</v>
      </c>
      <c r="I26" s="269">
        <v>0</v>
      </c>
      <c r="J26" s="269">
        <v>891744.48861511052</v>
      </c>
      <c r="K26" s="269">
        <v>0</v>
      </c>
      <c r="L26" s="269">
        <v>25903.408778273912</v>
      </c>
      <c r="M26" s="269">
        <v>0</v>
      </c>
      <c r="N26" s="269">
        <v>1202615.2196620801</v>
      </c>
      <c r="O26" s="269">
        <v>0</v>
      </c>
      <c r="P26" s="269">
        <v>3406383.5836173124</v>
      </c>
      <c r="Q26" s="269">
        <v>0</v>
      </c>
      <c r="R26" s="269">
        <v>0</v>
      </c>
      <c r="S26" s="269">
        <v>0</v>
      </c>
      <c r="T26" s="269">
        <v>0</v>
      </c>
      <c r="U26" s="269">
        <v>0</v>
      </c>
      <c r="V26" s="269">
        <v>0</v>
      </c>
      <c r="W26" s="269">
        <v>232324.14</v>
      </c>
      <c r="X26" s="269">
        <v>98168.9</v>
      </c>
      <c r="Y26" s="269">
        <v>766161.46</v>
      </c>
      <c r="Z26" s="269">
        <v>735226.86</v>
      </c>
    </row>
    <row r="27" spans="1:36" s="226" customFormat="1">
      <c r="A27" s="268">
        <v>11</v>
      </c>
      <c r="B27" s="177" t="s">
        <v>60</v>
      </c>
      <c r="C27" s="269">
        <v>2670405780</v>
      </c>
      <c r="D27" s="269">
        <v>3582834.4652263997</v>
      </c>
      <c r="E27" s="269">
        <v>0</v>
      </c>
      <c r="F27" s="269">
        <v>1173.5</v>
      </c>
      <c r="G27" s="269">
        <v>2322495.4870941122</v>
      </c>
      <c r="H27" s="269">
        <v>0</v>
      </c>
      <c r="I27" s="269">
        <v>0</v>
      </c>
      <c r="J27" s="269">
        <v>198127.09955121618</v>
      </c>
      <c r="K27" s="269">
        <v>0</v>
      </c>
      <c r="L27" s="269">
        <v>0</v>
      </c>
      <c r="M27" s="269">
        <v>0</v>
      </c>
      <c r="N27" s="269">
        <v>844272.11809</v>
      </c>
      <c r="O27" s="269">
        <v>0</v>
      </c>
      <c r="P27" s="269">
        <v>264619.97651752539</v>
      </c>
      <c r="Q27" s="269">
        <v>0</v>
      </c>
      <c r="R27" s="269">
        <v>0</v>
      </c>
      <c r="S27" s="269">
        <v>87956.487856146879</v>
      </c>
      <c r="T27" s="269">
        <v>87956.487856146879</v>
      </c>
      <c r="U27" s="269">
        <v>0</v>
      </c>
      <c r="V27" s="269">
        <v>0</v>
      </c>
      <c r="W27" s="269">
        <v>3716.5100000000007</v>
      </c>
      <c r="X27" s="269">
        <v>0</v>
      </c>
      <c r="Y27" s="269">
        <v>352941.66</v>
      </c>
      <c r="Z27" s="269">
        <v>0</v>
      </c>
    </row>
    <row r="28" spans="1:36" s="226" customFormat="1">
      <c r="A28" s="268">
        <v>12</v>
      </c>
      <c r="B28" s="177" t="s">
        <v>61</v>
      </c>
      <c r="C28" s="269">
        <v>9479903.1999999993</v>
      </c>
      <c r="D28" s="269">
        <v>1012990.2782248</v>
      </c>
      <c r="E28" s="269">
        <v>0</v>
      </c>
      <c r="F28" s="269">
        <v>11150.029952000001</v>
      </c>
      <c r="G28" s="269">
        <v>123898.58845183079</v>
      </c>
      <c r="H28" s="269">
        <v>0</v>
      </c>
      <c r="I28" s="269">
        <v>0</v>
      </c>
      <c r="J28" s="269">
        <v>91642.97110000001</v>
      </c>
      <c r="K28" s="269">
        <v>0</v>
      </c>
      <c r="L28" s="269">
        <v>0</v>
      </c>
      <c r="M28" s="269">
        <v>0</v>
      </c>
      <c r="N28" s="269">
        <v>0</v>
      </c>
      <c r="O28" s="269">
        <v>0</v>
      </c>
      <c r="P28" s="269">
        <v>593972.01988111727</v>
      </c>
      <c r="Q28" s="269">
        <v>0</v>
      </c>
      <c r="R28" s="269">
        <v>0</v>
      </c>
      <c r="S28" s="269">
        <v>0</v>
      </c>
      <c r="T28" s="269">
        <v>0</v>
      </c>
      <c r="U28" s="269">
        <v>0</v>
      </c>
      <c r="V28" s="269">
        <v>0</v>
      </c>
      <c r="W28" s="269">
        <v>9928.9200000000055</v>
      </c>
      <c r="X28" s="269">
        <v>0</v>
      </c>
      <c r="Y28" s="269">
        <v>-4256.4000000000233</v>
      </c>
      <c r="Z28" s="269">
        <v>0</v>
      </c>
    </row>
    <row r="29" spans="1:36" s="226" customFormat="1">
      <c r="A29" s="268">
        <v>13</v>
      </c>
      <c r="B29" s="177" t="s">
        <v>62</v>
      </c>
      <c r="C29" s="269">
        <v>2605406488.1886125</v>
      </c>
      <c r="D29" s="269">
        <v>13289189.2151214</v>
      </c>
      <c r="E29" s="269">
        <v>0</v>
      </c>
      <c r="F29" s="269">
        <v>82262.63</v>
      </c>
      <c r="G29" s="269">
        <v>4801504.5082159471</v>
      </c>
      <c r="H29" s="269">
        <v>0</v>
      </c>
      <c r="I29" s="269">
        <v>0</v>
      </c>
      <c r="J29" s="269">
        <v>3144705.6931713056</v>
      </c>
      <c r="K29" s="269">
        <v>0</v>
      </c>
      <c r="L29" s="269">
        <v>19503.65788734144</v>
      </c>
      <c r="M29" s="269">
        <v>0</v>
      </c>
      <c r="N29" s="269">
        <v>3033456.2462336496</v>
      </c>
      <c r="O29" s="269">
        <v>0</v>
      </c>
      <c r="P29" s="269">
        <v>9009630.4951017108</v>
      </c>
      <c r="Q29" s="269">
        <v>0</v>
      </c>
      <c r="R29" s="269">
        <v>0</v>
      </c>
      <c r="S29" s="269">
        <v>0</v>
      </c>
      <c r="T29" s="269">
        <v>0</v>
      </c>
      <c r="U29" s="269">
        <v>0</v>
      </c>
      <c r="V29" s="269">
        <v>0</v>
      </c>
      <c r="W29" s="269">
        <v>-2564000.8299999991</v>
      </c>
      <c r="X29" s="269">
        <v>0</v>
      </c>
      <c r="Y29" s="269">
        <v>4985127.9158829972</v>
      </c>
      <c r="Z29" s="269">
        <v>0</v>
      </c>
    </row>
    <row r="30" spans="1:36" s="226" customFormat="1">
      <c r="A30" s="268">
        <v>14</v>
      </c>
      <c r="B30" s="177" t="s">
        <v>63</v>
      </c>
      <c r="C30" s="269">
        <v>269758817.01999998</v>
      </c>
      <c r="D30" s="269">
        <v>2418637</v>
      </c>
      <c r="E30" s="269">
        <v>0</v>
      </c>
      <c r="F30" s="269">
        <v>0</v>
      </c>
      <c r="G30" s="269">
        <v>561994</v>
      </c>
      <c r="H30" s="269">
        <v>0</v>
      </c>
      <c r="I30" s="269">
        <v>0</v>
      </c>
      <c r="J30" s="269">
        <v>664097</v>
      </c>
      <c r="K30" s="269">
        <v>0</v>
      </c>
      <c r="L30" s="269">
        <v>0</v>
      </c>
      <c r="M30" s="269">
        <v>0</v>
      </c>
      <c r="N30" s="269">
        <v>998030</v>
      </c>
      <c r="O30" s="269">
        <v>0</v>
      </c>
      <c r="P30" s="269">
        <v>571493.74222222215</v>
      </c>
      <c r="Q30" s="269">
        <v>0</v>
      </c>
      <c r="R30" s="269">
        <v>0</v>
      </c>
      <c r="S30" s="269">
        <v>0</v>
      </c>
      <c r="T30" s="269">
        <v>0</v>
      </c>
      <c r="U30" s="269">
        <v>0</v>
      </c>
      <c r="V30" s="269">
        <v>0</v>
      </c>
      <c r="W30" s="269">
        <v>0</v>
      </c>
      <c r="X30" s="269">
        <v>0</v>
      </c>
      <c r="Y30" s="269">
        <v>0</v>
      </c>
      <c r="Z30" s="269">
        <v>264209.28000000003</v>
      </c>
    </row>
    <row r="31" spans="1:36" s="226" customFormat="1">
      <c r="A31" s="268">
        <v>15</v>
      </c>
      <c r="B31" s="177" t="s">
        <v>64</v>
      </c>
      <c r="C31" s="269">
        <v>0</v>
      </c>
      <c r="D31" s="269">
        <v>9231605</v>
      </c>
      <c r="E31" s="269">
        <v>0</v>
      </c>
      <c r="F31" s="269">
        <v>0</v>
      </c>
      <c r="G31" s="269">
        <v>8413861</v>
      </c>
      <c r="H31" s="269">
        <v>0</v>
      </c>
      <c r="I31" s="269">
        <v>0</v>
      </c>
      <c r="J31" s="269">
        <v>135688</v>
      </c>
      <c r="K31" s="269">
        <v>0</v>
      </c>
      <c r="L31" s="269">
        <v>0</v>
      </c>
      <c r="M31" s="269">
        <v>0</v>
      </c>
      <c r="N31" s="269">
        <v>178487</v>
      </c>
      <c r="O31" s="269">
        <v>0</v>
      </c>
      <c r="P31" s="269">
        <v>14436640.220000001</v>
      </c>
      <c r="Q31" s="269">
        <v>0</v>
      </c>
      <c r="R31" s="269">
        <v>0</v>
      </c>
      <c r="S31" s="269">
        <v>0</v>
      </c>
      <c r="T31" s="269">
        <v>0</v>
      </c>
      <c r="U31" s="269">
        <v>0</v>
      </c>
      <c r="V31" s="269">
        <v>0</v>
      </c>
      <c r="W31" s="269">
        <v>0</v>
      </c>
      <c r="X31" s="269">
        <v>0</v>
      </c>
      <c r="Y31" s="269">
        <v>0</v>
      </c>
      <c r="Z31" s="269">
        <v>0</v>
      </c>
    </row>
    <row r="32" spans="1:36" s="226" customFormat="1">
      <c r="A32" s="268">
        <v>16</v>
      </c>
      <c r="B32" s="177" t="s">
        <v>65</v>
      </c>
      <c r="C32" s="269">
        <v>786889796.86241257</v>
      </c>
      <c r="D32" s="269">
        <v>459112.6</v>
      </c>
      <c r="E32" s="269">
        <v>0</v>
      </c>
      <c r="F32" s="269">
        <v>19500.330000000002</v>
      </c>
      <c r="G32" s="269">
        <v>100207.00956993357</v>
      </c>
      <c r="H32" s="269">
        <v>0</v>
      </c>
      <c r="I32" s="269">
        <v>0</v>
      </c>
      <c r="J32" s="269">
        <v>24595.083458600002</v>
      </c>
      <c r="K32" s="269">
        <v>0</v>
      </c>
      <c r="L32" s="269">
        <v>2349</v>
      </c>
      <c r="M32" s="269">
        <v>0</v>
      </c>
      <c r="N32" s="269">
        <v>7909.83</v>
      </c>
      <c r="O32" s="269">
        <v>0</v>
      </c>
      <c r="P32" s="269">
        <v>52.992275229534371</v>
      </c>
      <c r="Q32" s="269">
        <v>0</v>
      </c>
      <c r="R32" s="269">
        <v>0</v>
      </c>
      <c r="S32" s="269">
        <v>0</v>
      </c>
      <c r="T32" s="269">
        <v>0</v>
      </c>
      <c r="U32" s="269">
        <v>0</v>
      </c>
      <c r="V32" s="269">
        <v>0</v>
      </c>
      <c r="W32" s="269">
        <v>-554766.77999999991</v>
      </c>
      <c r="X32" s="269">
        <v>0</v>
      </c>
      <c r="Y32" s="269">
        <v>2277051.6999999993</v>
      </c>
      <c r="Z32" s="269">
        <v>0</v>
      </c>
    </row>
    <row r="33" spans="1:26" s="226" customFormat="1">
      <c r="A33" s="268">
        <v>17</v>
      </c>
      <c r="B33" s="177" t="s">
        <v>66</v>
      </c>
      <c r="C33" s="269">
        <v>0</v>
      </c>
      <c r="D33" s="269">
        <v>0</v>
      </c>
      <c r="E33" s="269">
        <v>0</v>
      </c>
      <c r="F33" s="269">
        <v>0</v>
      </c>
      <c r="G33" s="269">
        <v>0</v>
      </c>
      <c r="H33" s="269">
        <v>0</v>
      </c>
      <c r="I33" s="269">
        <v>0</v>
      </c>
      <c r="J33" s="269">
        <v>0</v>
      </c>
      <c r="K33" s="269">
        <v>0</v>
      </c>
      <c r="L33" s="269">
        <v>0</v>
      </c>
      <c r="M33" s="269">
        <v>0</v>
      </c>
      <c r="N33" s="269">
        <v>0</v>
      </c>
      <c r="O33" s="269">
        <v>0</v>
      </c>
      <c r="P33" s="269">
        <v>0</v>
      </c>
      <c r="Q33" s="269">
        <v>0</v>
      </c>
      <c r="R33" s="269">
        <v>0</v>
      </c>
      <c r="S33" s="269">
        <v>0</v>
      </c>
      <c r="T33" s="269">
        <v>0</v>
      </c>
      <c r="U33" s="269">
        <v>0</v>
      </c>
      <c r="V33" s="269">
        <v>0</v>
      </c>
      <c r="W33" s="269">
        <v>0</v>
      </c>
      <c r="X33" s="269">
        <v>0</v>
      </c>
      <c r="Y33" s="269">
        <v>0</v>
      </c>
      <c r="Z33" s="269">
        <v>0</v>
      </c>
    </row>
    <row r="34" spans="1:26" s="226" customFormat="1">
      <c r="A34" s="268">
        <v>18</v>
      </c>
      <c r="B34" s="177" t="s">
        <v>67</v>
      </c>
      <c r="C34" s="269">
        <v>0</v>
      </c>
      <c r="D34" s="269">
        <v>689564.11564429989</v>
      </c>
      <c r="E34" s="269">
        <v>0</v>
      </c>
      <c r="F34" s="269">
        <v>0</v>
      </c>
      <c r="G34" s="269">
        <v>93543.832802815567</v>
      </c>
      <c r="H34" s="269">
        <v>0</v>
      </c>
      <c r="I34" s="269">
        <v>0</v>
      </c>
      <c r="J34" s="269">
        <v>46113.962831500001</v>
      </c>
      <c r="K34" s="269">
        <v>0</v>
      </c>
      <c r="L34" s="269">
        <v>0</v>
      </c>
      <c r="M34" s="269">
        <v>0</v>
      </c>
      <c r="N34" s="269">
        <v>84343.06186999999</v>
      </c>
      <c r="O34" s="269">
        <v>0</v>
      </c>
      <c r="P34" s="269">
        <v>278.87090512581273</v>
      </c>
      <c r="Q34" s="269">
        <v>0</v>
      </c>
      <c r="R34" s="269">
        <v>0</v>
      </c>
      <c r="S34" s="269">
        <v>0</v>
      </c>
      <c r="T34" s="269">
        <v>0</v>
      </c>
      <c r="U34" s="269">
        <v>0</v>
      </c>
      <c r="V34" s="269">
        <v>0</v>
      </c>
      <c r="W34" s="269">
        <v>0</v>
      </c>
      <c r="X34" s="269">
        <v>0</v>
      </c>
      <c r="Y34" s="269">
        <v>382.03</v>
      </c>
      <c r="Z34" s="269">
        <v>0</v>
      </c>
    </row>
    <row r="35" spans="1:26" s="226" customFormat="1">
      <c r="A35" s="441" t="s">
        <v>304</v>
      </c>
      <c r="B35" s="442"/>
      <c r="C35" s="273">
        <v>48129904648.253593</v>
      </c>
      <c r="D35" s="273">
        <v>506089881.0844084</v>
      </c>
      <c r="E35" s="273">
        <v>4077889.4030171563</v>
      </c>
      <c r="F35" s="273">
        <v>2379506.5890429686</v>
      </c>
      <c r="G35" s="273">
        <v>199339874.72915068</v>
      </c>
      <c r="H35" s="273">
        <v>1531635.1536751646</v>
      </c>
      <c r="I35" s="273">
        <v>5889603.7199999997</v>
      </c>
      <c r="J35" s="273">
        <v>117884348.71318738</v>
      </c>
      <c r="K35" s="273">
        <v>404710.44099389302</v>
      </c>
      <c r="L35" s="273">
        <v>974763.49428860738</v>
      </c>
      <c r="M35" s="273">
        <v>15555.057450831186</v>
      </c>
      <c r="N35" s="273">
        <v>281740406.29524213</v>
      </c>
      <c r="O35" s="273">
        <v>59099.475785639894</v>
      </c>
      <c r="P35" s="273">
        <v>651127236.47392917</v>
      </c>
      <c r="Q35" s="273">
        <v>1001436.5866666668</v>
      </c>
      <c r="R35" s="273">
        <v>16996339.239999998</v>
      </c>
      <c r="S35" s="273">
        <v>1243079.0864424319</v>
      </c>
      <c r="T35" s="273">
        <v>1243079.0864424319</v>
      </c>
      <c r="U35" s="273">
        <v>0</v>
      </c>
      <c r="V35" s="273">
        <v>0</v>
      </c>
      <c r="W35" s="273">
        <v>17275812.343646504</v>
      </c>
      <c r="X35" s="273">
        <v>4103300.6100000003</v>
      </c>
      <c r="Y35" s="273">
        <v>42036880.087219946</v>
      </c>
      <c r="Z35" s="273">
        <v>30994309.400000006</v>
      </c>
    </row>
    <row r="36" spans="1:26" s="226" customFormat="1">
      <c r="B36" s="256"/>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row>
    <row r="37" spans="1:26" ht="16.5">
      <c r="A37" s="140" t="s">
        <v>402</v>
      </c>
      <c r="C37" s="228"/>
      <c r="D37" s="228"/>
      <c r="E37" s="228"/>
      <c r="F37" s="228"/>
      <c r="G37" s="228"/>
      <c r="H37" s="228"/>
      <c r="I37" s="228"/>
      <c r="J37" s="228"/>
      <c r="K37" s="228"/>
      <c r="L37" s="228"/>
      <c r="M37" s="228"/>
      <c r="N37" s="228"/>
      <c r="O37" s="228"/>
      <c r="P37" s="228"/>
      <c r="Q37" s="228"/>
      <c r="R37" s="228"/>
      <c r="S37" s="228"/>
      <c r="T37" s="228"/>
    </row>
    <row r="38" spans="1:26" ht="16.5">
      <c r="A38" s="2" t="s">
        <v>401</v>
      </c>
      <c r="C38" s="228"/>
      <c r="D38" s="228"/>
      <c r="E38" s="228"/>
      <c r="F38" s="228"/>
      <c r="G38" s="228"/>
      <c r="H38" s="228"/>
      <c r="I38" s="228"/>
      <c r="J38" s="228"/>
      <c r="K38" s="228"/>
      <c r="L38" s="228"/>
      <c r="M38" s="228"/>
      <c r="N38" s="228"/>
      <c r="O38" s="228"/>
      <c r="P38" s="228"/>
      <c r="Q38" s="228"/>
      <c r="R38" s="228"/>
      <c r="S38" s="228"/>
      <c r="T38" s="228"/>
    </row>
    <row r="39" spans="1:26">
      <c r="B39" s="227"/>
      <c r="C39" s="228"/>
      <c r="D39" s="228"/>
      <c r="E39" s="228"/>
      <c r="F39" s="228"/>
      <c r="G39" s="228"/>
      <c r="H39" s="228"/>
      <c r="I39" s="228"/>
      <c r="J39" s="228"/>
      <c r="K39" s="228"/>
      <c r="L39" s="228"/>
      <c r="M39" s="228"/>
      <c r="N39" s="228"/>
      <c r="O39" s="228"/>
      <c r="P39" s="228"/>
      <c r="Q39" s="228"/>
      <c r="R39" s="228"/>
      <c r="S39" s="228"/>
      <c r="T39" s="228"/>
    </row>
    <row r="40" spans="1:26">
      <c r="B40" s="229"/>
      <c r="C40" s="228"/>
      <c r="D40" s="228"/>
      <c r="E40" s="228"/>
      <c r="F40" s="228"/>
      <c r="G40" s="228"/>
      <c r="H40" s="228"/>
      <c r="I40" s="228"/>
      <c r="J40" s="228"/>
      <c r="K40" s="228"/>
      <c r="L40" s="228"/>
      <c r="M40" s="228"/>
      <c r="N40" s="228"/>
      <c r="O40" s="228"/>
      <c r="P40" s="228"/>
      <c r="Q40" s="228"/>
      <c r="R40" s="228"/>
      <c r="S40" s="228"/>
      <c r="T40" s="228"/>
    </row>
    <row r="41" spans="1:26">
      <c r="B41" s="229"/>
      <c r="C41" s="228"/>
      <c r="D41" s="228"/>
      <c r="E41" s="228"/>
      <c r="F41" s="228"/>
      <c r="G41" s="228"/>
      <c r="H41" s="228"/>
      <c r="I41" s="228"/>
      <c r="J41" s="228"/>
      <c r="K41" s="228"/>
      <c r="L41" s="228"/>
      <c r="M41" s="228"/>
      <c r="N41" s="228"/>
      <c r="O41" s="228"/>
      <c r="P41" s="228"/>
      <c r="Q41" s="228"/>
      <c r="R41" s="228"/>
      <c r="S41" s="228"/>
      <c r="T41" s="228"/>
    </row>
    <row r="42" spans="1:26">
      <c r="B42" s="229"/>
      <c r="C42" s="228"/>
      <c r="D42" s="228"/>
      <c r="E42" s="228"/>
      <c r="F42" s="228"/>
      <c r="G42" s="228"/>
      <c r="H42" s="228"/>
      <c r="I42" s="228"/>
      <c r="J42" s="228"/>
      <c r="K42" s="228"/>
      <c r="L42" s="228"/>
      <c r="M42" s="228"/>
      <c r="N42" s="228"/>
      <c r="O42" s="228"/>
      <c r="P42" s="228"/>
      <c r="Q42" s="228"/>
      <c r="R42" s="228"/>
      <c r="S42" s="228"/>
      <c r="T42" s="228"/>
    </row>
    <row r="43" spans="1:26">
      <c r="B43" s="229"/>
      <c r="C43" s="228"/>
      <c r="D43" s="228"/>
      <c r="E43" s="228"/>
      <c r="F43" s="228"/>
      <c r="G43" s="228"/>
      <c r="H43" s="228"/>
      <c r="I43" s="228"/>
      <c r="J43" s="228"/>
      <c r="K43" s="228"/>
      <c r="L43" s="228"/>
      <c r="M43" s="228"/>
      <c r="N43" s="228"/>
      <c r="O43" s="228"/>
      <c r="P43" s="228"/>
      <c r="Q43" s="228"/>
      <c r="R43" s="228"/>
      <c r="S43" s="228"/>
      <c r="T43" s="228"/>
    </row>
    <row r="44" spans="1:26">
      <c r="C44" s="228"/>
      <c r="D44" s="228"/>
      <c r="E44" s="228"/>
      <c r="F44" s="228"/>
      <c r="G44" s="228"/>
      <c r="H44" s="228"/>
      <c r="I44" s="228"/>
      <c r="J44" s="228"/>
      <c r="K44" s="228"/>
      <c r="L44" s="228"/>
      <c r="M44" s="228"/>
      <c r="N44" s="228"/>
      <c r="O44" s="228"/>
      <c r="P44" s="228"/>
      <c r="Q44" s="228"/>
      <c r="R44" s="228"/>
      <c r="S44" s="228"/>
      <c r="T44" s="228"/>
    </row>
    <row r="45" spans="1:26">
      <c r="J45" s="230"/>
      <c r="K45" s="230"/>
    </row>
    <row r="46" spans="1:26">
      <c r="C46" s="228"/>
      <c r="D46" s="228"/>
    </row>
  </sheetData>
  <mergeCells count="17">
    <mergeCell ref="S4:U4"/>
    <mergeCell ref="V4:V5"/>
    <mergeCell ref="W4:X4"/>
    <mergeCell ref="B2:Z2"/>
    <mergeCell ref="A4:B5"/>
    <mergeCell ref="I4:I5"/>
    <mergeCell ref="J4:K4"/>
    <mergeCell ref="L4:M4"/>
    <mergeCell ref="Y4:Z4"/>
    <mergeCell ref="N4:O4"/>
    <mergeCell ref="P4:Q4"/>
    <mergeCell ref="R4:R5"/>
    <mergeCell ref="A35:B35"/>
    <mergeCell ref="C4:C5"/>
    <mergeCell ref="D4:E4"/>
    <mergeCell ref="F4:F5"/>
    <mergeCell ref="G4:H4"/>
  </mergeCells>
  <printOptions horizontalCentered="1" verticalCentered="1"/>
  <pageMargins left="0.23622047244094491" right="0.23622047244094491" top="0.31496062992125984" bottom="0.47244094488188981" header="0.19685039370078741" footer="0.23622047244094491"/>
  <pageSetup paperSize="9" scale="31" orientation="landscape" horizontalDpi="300" verticalDpi="300" r:id="rId1"/>
  <headerFooter alignWithMargins="0">
    <oddHeader xml:space="preserve">&amp;C&amp;"Times New Roman,Regular"
</oddHeader>
    <oddFooter xml:space="preserve">&amp;C&amp;"Times New Roman,Regular"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38"/>
  <sheetViews>
    <sheetView view="pageBreakPreview" zoomScale="55" zoomScaleNormal="100" zoomScaleSheetLayoutView="55" workbookViewId="0">
      <selection activeCell="B1" sqref="A1:B1"/>
    </sheetView>
  </sheetViews>
  <sheetFormatPr defaultColWidth="8.7109375" defaultRowHeight="12.75"/>
  <cols>
    <col min="1" max="1" width="8.7109375" style="231"/>
    <col min="2" max="2" width="45.42578125" style="231" customWidth="1"/>
    <col min="3" max="3" width="12.28515625" style="231" customWidth="1"/>
    <col min="4" max="4" width="16.5703125" style="231" customWidth="1"/>
    <col min="5" max="5" width="15.28515625" style="231" customWidth="1"/>
    <col min="6" max="6" width="16.5703125" style="231" customWidth="1"/>
    <col min="7" max="7" width="12.85546875" style="231" customWidth="1"/>
    <col min="8" max="8" width="16.5703125" style="231" customWidth="1"/>
    <col min="9" max="9" width="17" style="231" customWidth="1"/>
    <col min="10" max="10" width="19.42578125" style="231" customWidth="1"/>
    <col min="11" max="11" width="16.140625" style="231" customWidth="1"/>
    <col min="12" max="12" width="20.140625" style="231" customWidth="1"/>
    <col min="13" max="13" width="26.42578125" style="231" customWidth="1"/>
    <col min="14" max="14" width="22.7109375" style="231" customWidth="1"/>
    <col min="15" max="15" width="25.42578125" style="231" customWidth="1"/>
    <col min="16" max="16" width="13.140625" style="231" customWidth="1"/>
    <col min="17" max="17" width="32.140625" style="231" customWidth="1"/>
    <col min="18" max="18" width="14" style="231" customWidth="1"/>
    <col min="19" max="19" width="35.140625" style="231" customWidth="1"/>
    <col min="20" max="20" width="13.7109375" style="231" customWidth="1"/>
    <col min="21" max="21" width="32" style="231" customWidth="1"/>
    <col min="22" max="23" width="18" style="231" customWidth="1"/>
    <col min="24" max="257" width="8.7109375" style="231"/>
    <col min="258" max="258" width="64" style="231" customWidth="1"/>
    <col min="259" max="259" width="12.28515625" style="231" customWidth="1"/>
    <col min="260" max="260" width="28.42578125" style="231" customWidth="1"/>
    <col min="261" max="261" width="13" style="231" customWidth="1"/>
    <col min="262" max="262" width="28.5703125" style="231" customWidth="1"/>
    <col min="263" max="263" width="12.85546875" style="231" customWidth="1"/>
    <col min="264" max="264" width="29.42578125" style="231" customWidth="1"/>
    <col min="265" max="265" width="17" style="231" customWidth="1"/>
    <col min="266" max="266" width="24.28515625" style="231" customWidth="1"/>
    <col min="267" max="267" width="16.140625" style="231" customWidth="1"/>
    <col min="268" max="268" width="20.140625" style="231" customWidth="1"/>
    <col min="269" max="269" width="26.42578125" style="231" customWidth="1"/>
    <col min="270" max="270" width="22.7109375" style="231" customWidth="1"/>
    <col min="271" max="271" width="23.5703125" style="231" customWidth="1"/>
    <col min="272" max="272" width="13.140625" style="231" customWidth="1"/>
    <col min="273" max="273" width="32.140625" style="231" customWidth="1"/>
    <col min="274" max="274" width="14" style="231" customWidth="1"/>
    <col min="275" max="275" width="35.140625" style="231" customWidth="1"/>
    <col min="276" max="276" width="13.7109375" style="231" customWidth="1"/>
    <col min="277" max="277" width="32" style="231" customWidth="1"/>
    <col min="278" max="279" width="18" style="231" customWidth="1"/>
    <col min="280" max="513" width="8.7109375" style="231"/>
    <col min="514" max="514" width="64" style="231" customWidth="1"/>
    <col min="515" max="515" width="12.28515625" style="231" customWidth="1"/>
    <col min="516" max="516" width="28.42578125" style="231" customWidth="1"/>
    <col min="517" max="517" width="13" style="231" customWidth="1"/>
    <col min="518" max="518" width="28.5703125" style="231" customWidth="1"/>
    <col min="519" max="519" width="12.85546875" style="231" customWidth="1"/>
    <col min="520" max="520" width="29.42578125" style="231" customWidth="1"/>
    <col min="521" max="521" width="17" style="231" customWidth="1"/>
    <col min="522" max="522" width="24.28515625" style="231" customWidth="1"/>
    <col min="523" max="523" width="16.140625" style="231" customWidth="1"/>
    <col min="524" max="524" width="20.140625" style="231" customWidth="1"/>
    <col min="525" max="525" width="26.42578125" style="231" customWidth="1"/>
    <col min="526" max="526" width="22.7109375" style="231" customWidth="1"/>
    <col min="527" max="527" width="23.5703125" style="231" customWidth="1"/>
    <col min="528" max="528" width="13.140625" style="231" customWidth="1"/>
    <col min="529" max="529" width="32.140625" style="231" customWidth="1"/>
    <col min="530" max="530" width="14" style="231" customWidth="1"/>
    <col min="531" max="531" width="35.140625" style="231" customWidth="1"/>
    <col min="532" max="532" width="13.7109375" style="231" customWidth="1"/>
    <col min="533" max="533" width="32" style="231" customWidth="1"/>
    <col min="534" max="535" width="18" style="231" customWidth="1"/>
    <col min="536" max="769" width="8.7109375" style="231"/>
    <col min="770" max="770" width="64" style="231" customWidth="1"/>
    <col min="771" max="771" width="12.28515625" style="231" customWidth="1"/>
    <col min="772" max="772" width="28.42578125" style="231" customWidth="1"/>
    <col min="773" max="773" width="13" style="231" customWidth="1"/>
    <col min="774" max="774" width="28.5703125" style="231" customWidth="1"/>
    <col min="775" max="775" width="12.85546875" style="231" customWidth="1"/>
    <col min="776" max="776" width="29.42578125" style="231" customWidth="1"/>
    <col min="777" max="777" width="17" style="231" customWidth="1"/>
    <col min="778" max="778" width="24.28515625" style="231" customWidth="1"/>
    <col min="779" max="779" width="16.140625" style="231" customWidth="1"/>
    <col min="780" max="780" width="20.140625" style="231" customWidth="1"/>
    <col min="781" max="781" width="26.42578125" style="231" customWidth="1"/>
    <col min="782" max="782" width="22.7109375" style="231" customWidth="1"/>
    <col min="783" max="783" width="23.5703125" style="231" customWidth="1"/>
    <col min="784" max="784" width="13.140625" style="231" customWidth="1"/>
    <col min="785" max="785" width="32.140625" style="231" customWidth="1"/>
    <col min="786" max="786" width="14" style="231" customWidth="1"/>
    <col min="787" max="787" width="35.140625" style="231" customWidth="1"/>
    <col min="788" max="788" width="13.7109375" style="231" customWidth="1"/>
    <col min="789" max="789" width="32" style="231" customWidth="1"/>
    <col min="790" max="791" width="18" style="231" customWidth="1"/>
    <col min="792" max="1025" width="8.7109375" style="231"/>
    <col min="1026" max="1026" width="64" style="231" customWidth="1"/>
    <col min="1027" max="1027" width="12.28515625" style="231" customWidth="1"/>
    <col min="1028" max="1028" width="28.42578125" style="231" customWidth="1"/>
    <col min="1029" max="1029" width="13" style="231" customWidth="1"/>
    <col min="1030" max="1030" width="28.5703125" style="231" customWidth="1"/>
    <col min="1031" max="1031" width="12.85546875" style="231" customWidth="1"/>
    <col min="1032" max="1032" width="29.42578125" style="231" customWidth="1"/>
    <col min="1033" max="1033" width="17" style="231" customWidth="1"/>
    <col min="1034" max="1034" width="24.28515625" style="231" customWidth="1"/>
    <col min="1035" max="1035" width="16.140625" style="231" customWidth="1"/>
    <col min="1036" max="1036" width="20.140625" style="231" customWidth="1"/>
    <col min="1037" max="1037" width="26.42578125" style="231" customWidth="1"/>
    <col min="1038" max="1038" width="22.7109375" style="231" customWidth="1"/>
    <col min="1039" max="1039" width="23.5703125" style="231" customWidth="1"/>
    <col min="1040" max="1040" width="13.140625" style="231" customWidth="1"/>
    <col min="1041" max="1041" width="32.140625" style="231" customWidth="1"/>
    <col min="1042" max="1042" width="14" style="231" customWidth="1"/>
    <col min="1043" max="1043" width="35.140625" style="231" customWidth="1"/>
    <col min="1044" max="1044" width="13.7109375" style="231" customWidth="1"/>
    <col min="1045" max="1045" width="32" style="231" customWidth="1"/>
    <col min="1046" max="1047" width="18" style="231" customWidth="1"/>
    <col min="1048" max="1281" width="8.7109375" style="231"/>
    <col min="1282" max="1282" width="64" style="231" customWidth="1"/>
    <col min="1283" max="1283" width="12.28515625" style="231" customWidth="1"/>
    <col min="1284" max="1284" width="28.42578125" style="231" customWidth="1"/>
    <col min="1285" max="1285" width="13" style="231" customWidth="1"/>
    <col min="1286" max="1286" width="28.5703125" style="231" customWidth="1"/>
    <col min="1287" max="1287" width="12.85546875" style="231" customWidth="1"/>
    <col min="1288" max="1288" width="29.42578125" style="231" customWidth="1"/>
    <col min="1289" max="1289" width="17" style="231" customWidth="1"/>
    <col min="1290" max="1290" width="24.28515625" style="231" customWidth="1"/>
    <col min="1291" max="1291" width="16.140625" style="231" customWidth="1"/>
    <col min="1292" max="1292" width="20.140625" style="231" customWidth="1"/>
    <col min="1293" max="1293" width="26.42578125" style="231" customWidth="1"/>
    <col min="1294" max="1294" width="22.7109375" style="231" customWidth="1"/>
    <col min="1295" max="1295" width="23.5703125" style="231" customWidth="1"/>
    <col min="1296" max="1296" width="13.140625" style="231" customWidth="1"/>
    <col min="1297" max="1297" width="32.140625" style="231" customWidth="1"/>
    <col min="1298" max="1298" width="14" style="231" customWidth="1"/>
    <col min="1299" max="1299" width="35.140625" style="231" customWidth="1"/>
    <col min="1300" max="1300" width="13.7109375" style="231" customWidth="1"/>
    <col min="1301" max="1301" width="32" style="231" customWidth="1"/>
    <col min="1302" max="1303" width="18" style="231" customWidth="1"/>
    <col min="1304" max="1537" width="8.7109375" style="231"/>
    <col min="1538" max="1538" width="64" style="231" customWidth="1"/>
    <col min="1539" max="1539" width="12.28515625" style="231" customWidth="1"/>
    <col min="1540" max="1540" width="28.42578125" style="231" customWidth="1"/>
    <col min="1541" max="1541" width="13" style="231" customWidth="1"/>
    <col min="1542" max="1542" width="28.5703125" style="231" customWidth="1"/>
    <col min="1543" max="1543" width="12.85546875" style="231" customWidth="1"/>
    <col min="1544" max="1544" width="29.42578125" style="231" customWidth="1"/>
    <col min="1545" max="1545" width="17" style="231" customWidth="1"/>
    <col min="1546" max="1546" width="24.28515625" style="231" customWidth="1"/>
    <col min="1547" max="1547" width="16.140625" style="231" customWidth="1"/>
    <col min="1548" max="1548" width="20.140625" style="231" customWidth="1"/>
    <col min="1549" max="1549" width="26.42578125" style="231" customWidth="1"/>
    <col min="1550" max="1550" width="22.7109375" style="231" customWidth="1"/>
    <col min="1551" max="1551" width="23.5703125" style="231" customWidth="1"/>
    <col min="1552" max="1552" width="13.140625" style="231" customWidth="1"/>
    <col min="1553" max="1553" width="32.140625" style="231" customWidth="1"/>
    <col min="1554" max="1554" width="14" style="231" customWidth="1"/>
    <col min="1555" max="1555" width="35.140625" style="231" customWidth="1"/>
    <col min="1556" max="1556" width="13.7109375" style="231" customWidth="1"/>
    <col min="1557" max="1557" width="32" style="231" customWidth="1"/>
    <col min="1558" max="1559" width="18" style="231" customWidth="1"/>
    <col min="1560" max="1793" width="8.7109375" style="231"/>
    <col min="1794" max="1794" width="64" style="231" customWidth="1"/>
    <col min="1795" max="1795" width="12.28515625" style="231" customWidth="1"/>
    <col min="1796" max="1796" width="28.42578125" style="231" customWidth="1"/>
    <col min="1797" max="1797" width="13" style="231" customWidth="1"/>
    <col min="1798" max="1798" width="28.5703125" style="231" customWidth="1"/>
    <col min="1799" max="1799" width="12.85546875" style="231" customWidth="1"/>
    <col min="1800" max="1800" width="29.42578125" style="231" customWidth="1"/>
    <col min="1801" max="1801" width="17" style="231" customWidth="1"/>
    <col min="1802" max="1802" width="24.28515625" style="231" customWidth="1"/>
    <col min="1803" max="1803" width="16.140625" style="231" customWidth="1"/>
    <col min="1804" max="1804" width="20.140625" style="231" customWidth="1"/>
    <col min="1805" max="1805" width="26.42578125" style="231" customWidth="1"/>
    <col min="1806" max="1806" width="22.7109375" style="231" customWidth="1"/>
    <col min="1807" max="1807" width="23.5703125" style="231" customWidth="1"/>
    <col min="1808" max="1808" width="13.140625" style="231" customWidth="1"/>
    <col min="1809" max="1809" width="32.140625" style="231" customWidth="1"/>
    <col min="1810" max="1810" width="14" style="231" customWidth="1"/>
    <col min="1811" max="1811" width="35.140625" style="231" customWidth="1"/>
    <col min="1812" max="1812" width="13.7109375" style="231" customWidth="1"/>
    <col min="1813" max="1813" width="32" style="231" customWidth="1"/>
    <col min="1814" max="1815" width="18" style="231" customWidth="1"/>
    <col min="1816" max="2049" width="8.7109375" style="231"/>
    <col min="2050" max="2050" width="64" style="231" customWidth="1"/>
    <col min="2051" max="2051" width="12.28515625" style="231" customWidth="1"/>
    <col min="2052" max="2052" width="28.42578125" style="231" customWidth="1"/>
    <col min="2053" max="2053" width="13" style="231" customWidth="1"/>
    <col min="2054" max="2054" width="28.5703125" style="231" customWidth="1"/>
    <col min="2055" max="2055" width="12.85546875" style="231" customWidth="1"/>
    <col min="2056" max="2056" width="29.42578125" style="231" customWidth="1"/>
    <col min="2057" max="2057" width="17" style="231" customWidth="1"/>
    <col min="2058" max="2058" width="24.28515625" style="231" customWidth="1"/>
    <col min="2059" max="2059" width="16.140625" style="231" customWidth="1"/>
    <col min="2060" max="2060" width="20.140625" style="231" customWidth="1"/>
    <col min="2061" max="2061" width="26.42578125" style="231" customWidth="1"/>
    <col min="2062" max="2062" width="22.7109375" style="231" customWidth="1"/>
    <col min="2063" max="2063" width="23.5703125" style="231" customWidth="1"/>
    <col min="2064" max="2064" width="13.140625" style="231" customWidth="1"/>
    <col min="2065" max="2065" width="32.140625" style="231" customWidth="1"/>
    <col min="2066" max="2066" width="14" style="231" customWidth="1"/>
    <col min="2067" max="2067" width="35.140625" style="231" customWidth="1"/>
    <col min="2068" max="2068" width="13.7109375" style="231" customWidth="1"/>
    <col min="2069" max="2069" width="32" style="231" customWidth="1"/>
    <col min="2070" max="2071" width="18" style="231" customWidth="1"/>
    <col min="2072" max="2305" width="8.7109375" style="231"/>
    <col min="2306" max="2306" width="64" style="231" customWidth="1"/>
    <col min="2307" max="2307" width="12.28515625" style="231" customWidth="1"/>
    <col min="2308" max="2308" width="28.42578125" style="231" customWidth="1"/>
    <col min="2309" max="2309" width="13" style="231" customWidth="1"/>
    <col min="2310" max="2310" width="28.5703125" style="231" customWidth="1"/>
    <col min="2311" max="2311" width="12.85546875" style="231" customWidth="1"/>
    <col min="2312" max="2312" width="29.42578125" style="231" customWidth="1"/>
    <col min="2313" max="2313" width="17" style="231" customWidth="1"/>
    <col min="2314" max="2314" width="24.28515625" style="231" customWidth="1"/>
    <col min="2315" max="2315" width="16.140625" style="231" customWidth="1"/>
    <col min="2316" max="2316" width="20.140625" style="231" customWidth="1"/>
    <col min="2317" max="2317" width="26.42578125" style="231" customWidth="1"/>
    <col min="2318" max="2318" width="22.7109375" style="231" customWidth="1"/>
    <col min="2319" max="2319" width="23.5703125" style="231" customWidth="1"/>
    <col min="2320" max="2320" width="13.140625" style="231" customWidth="1"/>
    <col min="2321" max="2321" width="32.140625" style="231" customWidth="1"/>
    <col min="2322" max="2322" width="14" style="231" customWidth="1"/>
    <col min="2323" max="2323" width="35.140625" style="231" customWidth="1"/>
    <col min="2324" max="2324" width="13.7109375" style="231" customWidth="1"/>
    <col min="2325" max="2325" width="32" style="231" customWidth="1"/>
    <col min="2326" max="2327" width="18" style="231" customWidth="1"/>
    <col min="2328" max="2561" width="8.7109375" style="231"/>
    <col min="2562" max="2562" width="64" style="231" customWidth="1"/>
    <col min="2563" max="2563" width="12.28515625" style="231" customWidth="1"/>
    <col min="2564" max="2564" width="28.42578125" style="231" customWidth="1"/>
    <col min="2565" max="2565" width="13" style="231" customWidth="1"/>
    <col min="2566" max="2566" width="28.5703125" style="231" customWidth="1"/>
    <col min="2567" max="2567" width="12.85546875" style="231" customWidth="1"/>
    <col min="2568" max="2568" width="29.42578125" style="231" customWidth="1"/>
    <col min="2569" max="2569" width="17" style="231" customWidth="1"/>
    <col min="2570" max="2570" width="24.28515625" style="231" customWidth="1"/>
    <col min="2571" max="2571" width="16.140625" style="231" customWidth="1"/>
    <col min="2572" max="2572" width="20.140625" style="231" customWidth="1"/>
    <col min="2573" max="2573" width="26.42578125" style="231" customWidth="1"/>
    <col min="2574" max="2574" width="22.7109375" style="231" customWidth="1"/>
    <col min="2575" max="2575" width="23.5703125" style="231" customWidth="1"/>
    <col min="2576" max="2576" width="13.140625" style="231" customWidth="1"/>
    <col min="2577" max="2577" width="32.140625" style="231" customWidth="1"/>
    <col min="2578" max="2578" width="14" style="231" customWidth="1"/>
    <col min="2579" max="2579" width="35.140625" style="231" customWidth="1"/>
    <col min="2580" max="2580" width="13.7109375" style="231" customWidth="1"/>
    <col min="2581" max="2581" width="32" style="231" customWidth="1"/>
    <col min="2582" max="2583" width="18" style="231" customWidth="1"/>
    <col min="2584" max="2817" width="8.7109375" style="231"/>
    <col min="2818" max="2818" width="64" style="231" customWidth="1"/>
    <col min="2819" max="2819" width="12.28515625" style="231" customWidth="1"/>
    <col min="2820" max="2820" width="28.42578125" style="231" customWidth="1"/>
    <col min="2821" max="2821" width="13" style="231" customWidth="1"/>
    <col min="2822" max="2822" width="28.5703125" style="231" customWidth="1"/>
    <col min="2823" max="2823" width="12.85546875" style="231" customWidth="1"/>
    <col min="2824" max="2824" width="29.42578125" style="231" customWidth="1"/>
    <col min="2825" max="2825" width="17" style="231" customWidth="1"/>
    <col min="2826" max="2826" width="24.28515625" style="231" customWidth="1"/>
    <col min="2827" max="2827" width="16.140625" style="231" customWidth="1"/>
    <col min="2828" max="2828" width="20.140625" style="231" customWidth="1"/>
    <col min="2829" max="2829" width="26.42578125" style="231" customWidth="1"/>
    <col min="2830" max="2830" width="22.7109375" style="231" customWidth="1"/>
    <col min="2831" max="2831" width="23.5703125" style="231" customWidth="1"/>
    <col min="2832" max="2832" width="13.140625" style="231" customWidth="1"/>
    <col min="2833" max="2833" width="32.140625" style="231" customWidth="1"/>
    <col min="2834" max="2834" width="14" style="231" customWidth="1"/>
    <col min="2835" max="2835" width="35.140625" style="231" customWidth="1"/>
    <col min="2836" max="2836" width="13.7109375" style="231" customWidth="1"/>
    <col min="2837" max="2837" width="32" style="231" customWidth="1"/>
    <col min="2838" max="2839" width="18" style="231" customWidth="1"/>
    <col min="2840" max="3073" width="8.7109375" style="231"/>
    <col min="3074" max="3074" width="64" style="231" customWidth="1"/>
    <col min="3075" max="3075" width="12.28515625" style="231" customWidth="1"/>
    <col min="3076" max="3076" width="28.42578125" style="231" customWidth="1"/>
    <col min="3077" max="3077" width="13" style="231" customWidth="1"/>
    <col min="3078" max="3078" width="28.5703125" style="231" customWidth="1"/>
    <col min="3079" max="3079" width="12.85546875" style="231" customWidth="1"/>
    <col min="3080" max="3080" width="29.42578125" style="231" customWidth="1"/>
    <col min="3081" max="3081" width="17" style="231" customWidth="1"/>
    <col min="3082" max="3082" width="24.28515625" style="231" customWidth="1"/>
    <col min="3083" max="3083" width="16.140625" style="231" customWidth="1"/>
    <col min="3084" max="3084" width="20.140625" style="231" customWidth="1"/>
    <col min="3085" max="3085" width="26.42578125" style="231" customWidth="1"/>
    <col min="3086" max="3086" width="22.7109375" style="231" customWidth="1"/>
    <col min="3087" max="3087" width="23.5703125" style="231" customWidth="1"/>
    <col min="3088" max="3088" width="13.140625" style="231" customWidth="1"/>
    <col min="3089" max="3089" width="32.140625" style="231" customWidth="1"/>
    <col min="3090" max="3090" width="14" style="231" customWidth="1"/>
    <col min="3091" max="3091" width="35.140625" style="231" customWidth="1"/>
    <col min="3092" max="3092" width="13.7109375" style="231" customWidth="1"/>
    <col min="3093" max="3093" width="32" style="231" customWidth="1"/>
    <col min="3094" max="3095" width="18" style="231" customWidth="1"/>
    <col min="3096" max="3329" width="8.7109375" style="231"/>
    <col min="3330" max="3330" width="64" style="231" customWidth="1"/>
    <col min="3331" max="3331" width="12.28515625" style="231" customWidth="1"/>
    <col min="3332" max="3332" width="28.42578125" style="231" customWidth="1"/>
    <col min="3333" max="3333" width="13" style="231" customWidth="1"/>
    <col min="3334" max="3334" width="28.5703125" style="231" customWidth="1"/>
    <col min="3335" max="3335" width="12.85546875" style="231" customWidth="1"/>
    <col min="3336" max="3336" width="29.42578125" style="231" customWidth="1"/>
    <col min="3337" max="3337" width="17" style="231" customWidth="1"/>
    <col min="3338" max="3338" width="24.28515625" style="231" customWidth="1"/>
    <col min="3339" max="3339" width="16.140625" style="231" customWidth="1"/>
    <col min="3340" max="3340" width="20.140625" style="231" customWidth="1"/>
    <col min="3341" max="3341" width="26.42578125" style="231" customWidth="1"/>
    <col min="3342" max="3342" width="22.7109375" style="231" customWidth="1"/>
    <col min="3343" max="3343" width="23.5703125" style="231" customWidth="1"/>
    <col min="3344" max="3344" width="13.140625" style="231" customWidth="1"/>
    <col min="3345" max="3345" width="32.140625" style="231" customWidth="1"/>
    <col min="3346" max="3346" width="14" style="231" customWidth="1"/>
    <col min="3347" max="3347" width="35.140625" style="231" customWidth="1"/>
    <col min="3348" max="3348" width="13.7109375" style="231" customWidth="1"/>
    <col min="3349" max="3349" width="32" style="231" customWidth="1"/>
    <col min="3350" max="3351" width="18" style="231" customWidth="1"/>
    <col min="3352" max="3585" width="8.7109375" style="231"/>
    <col min="3586" max="3586" width="64" style="231" customWidth="1"/>
    <col min="3587" max="3587" width="12.28515625" style="231" customWidth="1"/>
    <col min="3588" max="3588" width="28.42578125" style="231" customWidth="1"/>
    <col min="3589" max="3589" width="13" style="231" customWidth="1"/>
    <col min="3590" max="3590" width="28.5703125" style="231" customWidth="1"/>
    <col min="3591" max="3591" width="12.85546875" style="231" customWidth="1"/>
    <col min="3592" max="3592" width="29.42578125" style="231" customWidth="1"/>
    <col min="3593" max="3593" width="17" style="231" customWidth="1"/>
    <col min="3594" max="3594" width="24.28515625" style="231" customWidth="1"/>
    <col min="3595" max="3595" width="16.140625" style="231" customWidth="1"/>
    <col min="3596" max="3596" width="20.140625" style="231" customWidth="1"/>
    <col min="3597" max="3597" width="26.42578125" style="231" customWidth="1"/>
    <col min="3598" max="3598" width="22.7109375" style="231" customWidth="1"/>
    <col min="3599" max="3599" width="23.5703125" style="231" customWidth="1"/>
    <col min="3600" max="3600" width="13.140625" style="231" customWidth="1"/>
    <col min="3601" max="3601" width="32.140625" style="231" customWidth="1"/>
    <col min="3602" max="3602" width="14" style="231" customWidth="1"/>
    <col min="3603" max="3603" width="35.140625" style="231" customWidth="1"/>
    <col min="3604" max="3604" width="13.7109375" style="231" customWidth="1"/>
    <col min="3605" max="3605" width="32" style="231" customWidth="1"/>
    <col min="3606" max="3607" width="18" style="231" customWidth="1"/>
    <col min="3608" max="3841" width="8.7109375" style="231"/>
    <col min="3842" max="3842" width="64" style="231" customWidth="1"/>
    <col min="3843" max="3843" width="12.28515625" style="231" customWidth="1"/>
    <col min="3844" max="3844" width="28.42578125" style="231" customWidth="1"/>
    <col min="3845" max="3845" width="13" style="231" customWidth="1"/>
    <col min="3846" max="3846" width="28.5703125" style="231" customWidth="1"/>
    <col min="3847" max="3847" width="12.85546875" style="231" customWidth="1"/>
    <col min="3848" max="3848" width="29.42578125" style="231" customWidth="1"/>
    <col min="3849" max="3849" width="17" style="231" customWidth="1"/>
    <col min="3850" max="3850" width="24.28515625" style="231" customWidth="1"/>
    <col min="3851" max="3851" width="16.140625" style="231" customWidth="1"/>
    <col min="3852" max="3852" width="20.140625" style="231" customWidth="1"/>
    <col min="3853" max="3853" width="26.42578125" style="231" customWidth="1"/>
    <col min="3854" max="3854" width="22.7109375" style="231" customWidth="1"/>
    <col min="3855" max="3855" width="23.5703125" style="231" customWidth="1"/>
    <col min="3856" max="3856" width="13.140625" style="231" customWidth="1"/>
    <col min="3857" max="3857" width="32.140625" style="231" customWidth="1"/>
    <col min="3858" max="3858" width="14" style="231" customWidth="1"/>
    <col min="3859" max="3859" width="35.140625" style="231" customWidth="1"/>
    <col min="3860" max="3860" width="13.7109375" style="231" customWidth="1"/>
    <col min="3861" max="3861" width="32" style="231" customWidth="1"/>
    <col min="3862" max="3863" width="18" style="231" customWidth="1"/>
    <col min="3864" max="4097" width="8.7109375" style="231"/>
    <col min="4098" max="4098" width="64" style="231" customWidth="1"/>
    <col min="4099" max="4099" width="12.28515625" style="231" customWidth="1"/>
    <col min="4100" max="4100" width="28.42578125" style="231" customWidth="1"/>
    <col min="4101" max="4101" width="13" style="231" customWidth="1"/>
    <col min="4102" max="4102" width="28.5703125" style="231" customWidth="1"/>
    <col min="4103" max="4103" width="12.85546875" style="231" customWidth="1"/>
    <col min="4104" max="4104" width="29.42578125" style="231" customWidth="1"/>
    <col min="4105" max="4105" width="17" style="231" customWidth="1"/>
    <col min="4106" max="4106" width="24.28515625" style="231" customWidth="1"/>
    <col min="4107" max="4107" width="16.140625" style="231" customWidth="1"/>
    <col min="4108" max="4108" width="20.140625" style="231" customWidth="1"/>
    <col min="4109" max="4109" width="26.42578125" style="231" customWidth="1"/>
    <col min="4110" max="4110" width="22.7109375" style="231" customWidth="1"/>
    <col min="4111" max="4111" width="23.5703125" style="231" customWidth="1"/>
    <col min="4112" max="4112" width="13.140625" style="231" customWidth="1"/>
    <col min="4113" max="4113" width="32.140625" style="231" customWidth="1"/>
    <col min="4114" max="4114" width="14" style="231" customWidth="1"/>
    <col min="4115" max="4115" width="35.140625" style="231" customWidth="1"/>
    <col min="4116" max="4116" width="13.7109375" style="231" customWidth="1"/>
    <col min="4117" max="4117" width="32" style="231" customWidth="1"/>
    <col min="4118" max="4119" width="18" style="231" customWidth="1"/>
    <col min="4120" max="4353" width="8.7109375" style="231"/>
    <col min="4354" max="4354" width="64" style="231" customWidth="1"/>
    <col min="4355" max="4355" width="12.28515625" style="231" customWidth="1"/>
    <col min="4356" max="4356" width="28.42578125" style="231" customWidth="1"/>
    <col min="4357" max="4357" width="13" style="231" customWidth="1"/>
    <col min="4358" max="4358" width="28.5703125" style="231" customWidth="1"/>
    <col min="4359" max="4359" width="12.85546875" style="231" customWidth="1"/>
    <col min="4360" max="4360" width="29.42578125" style="231" customWidth="1"/>
    <col min="4361" max="4361" width="17" style="231" customWidth="1"/>
    <col min="4362" max="4362" width="24.28515625" style="231" customWidth="1"/>
    <col min="4363" max="4363" width="16.140625" style="231" customWidth="1"/>
    <col min="4364" max="4364" width="20.140625" style="231" customWidth="1"/>
    <col min="4365" max="4365" width="26.42578125" style="231" customWidth="1"/>
    <col min="4366" max="4366" width="22.7109375" style="231" customWidth="1"/>
    <col min="4367" max="4367" width="23.5703125" style="231" customWidth="1"/>
    <col min="4368" max="4368" width="13.140625" style="231" customWidth="1"/>
    <col min="4369" max="4369" width="32.140625" style="231" customWidth="1"/>
    <col min="4370" max="4370" width="14" style="231" customWidth="1"/>
    <col min="4371" max="4371" width="35.140625" style="231" customWidth="1"/>
    <col min="4372" max="4372" width="13.7109375" style="231" customWidth="1"/>
    <col min="4373" max="4373" width="32" style="231" customWidth="1"/>
    <col min="4374" max="4375" width="18" style="231" customWidth="1"/>
    <col min="4376" max="4609" width="8.7109375" style="231"/>
    <col min="4610" max="4610" width="64" style="231" customWidth="1"/>
    <col min="4611" max="4611" width="12.28515625" style="231" customWidth="1"/>
    <col min="4612" max="4612" width="28.42578125" style="231" customWidth="1"/>
    <col min="4613" max="4613" width="13" style="231" customWidth="1"/>
    <col min="4614" max="4614" width="28.5703125" style="231" customWidth="1"/>
    <col min="4615" max="4615" width="12.85546875" style="231" customWidth="1"/>
    <col min="4616" max="4616" width="29.42578125" style="231" customWidth="1"/>
    <col min="4617" max="4617" width="17" style="231" customWidth="1"/>
    <col min="4618" max="4618" width="24.28515625" style="231" customWidth="1"/>
    <col min="4619" max="4619" width="16.140625" style="231" customWidth="1"/>
    <col min="4620" max="4620" width="20.140625" style="231" customWidth="1"/>
    <col min="4621" max="4621" width="26.42578125" style="231" customWidth="1"/>
    <col min="4622" max="4622" width="22.7109375" style="231" customWidth="1"/>
    <col min="4623" max="4623" width="23.5703125" style="231" customWidth="1"/>
    <col min="4624" max="4624" width="13.140625" style="231" customWidth="1"/>
    <col min="4625" max="4625" width="32.140625" style="231" customWidth="1"/>
    <col min="4626" max="4626" width="14" style="231" customWidth="1"/>
    <col min="4627" max="4627" width="35.140625" style="231" customWidth="1"/>
    <col min="4628" max="4628" width="13.7109375" style="231" customWidth="1"/>
    <col min="4629" max="4629" width="32" style="231" customWidth="1"/>
    <col min="4630" max="4631" width="18" style="231" customWidth="1"/>
    <col min="4632" max="4865" width="8.7109375" style="231"/>
    <col min="4866" max="4866" width="64" style="231" customWidth="1"/>
    <col min="4867" max="4867" width="12.28515625" style="231" customWidth="1"/>
    <col min="4868" max="4868" width="28.42578125" style="231" customWidth="1"/>
    <col min="4869" max="4869" width="13" style="231" customWidth="1"/>
    <col min="4870" max="4870" width="28.5703125" style="231" customWidth="1"/>
    <col min="4871" max="4871" width="12.85546875" style="231" customWidth="1"/>
    <col min="4872" max="4872" width="29.42578125" style="231" customWidth="1"/>
    <col min="4873" max="4873" width="17" style="231" customWidth="1"/>
    <col min="4874" max="4874" width="24.28515625" style="231" customWidth="1"/>
    <col min="4875" max="4875" width="16.140625" style="231" customWidth="1"/>
    <col min="4876" max="4876" width="20.140625" style="231" customWidth="1"/>
    <col min="4877" max="4877" width="26.42578125" style="231" customWidth="1"/>
    <col min="4878" max="4878" width="22.7109375" style="231" customWidth="1"/>
    <col min="4879" max="4879" width="23.5703125" style="231" customWidth="1"/>
    <col min="4880" max="4880" width="13.140625" style="231" customWidth="1"/>
    <col min="4881" max="4881" width="32.140625" style="231" customWidth="1"/>
    <col min="4882" max="4882" width="14" style="231" customWidth="1"/>
    <col min="4883" max="4883" width="35.140625" style="231" customWidth="1"/>
    <col min="4884" max="4884" width="13.7109375" style="231" customWidth="1"/>
    <col min="4885" max="4885" width="32" style="231" customWidth="1"/>
    <col min="4886" max="4887" width="18" style="231" customWidth="1"/>
    <col min="4888" max="5121" width="8.7109375" style="231"/>
    <col min="5122" max="5122" width="64" style="231" customWidth="1"/>
    <col min="5123" max="5123" width="12.28515625" style="231" customWidth="1"/>
    <col min="5124" max="5124" width="28.42578125" style="231" customWidth="1"/>
    <col min="5125" max="5125" width="13" style="231" customWidth="1"/>
    <col min="5126" max="5126" width="28.5703125" style="231" customWidth="1"/>
    <col min="5127" max="5127" width="12.85546875" style="231" customWidth="1"/>
    <col min="5128" max="5128" width="29.42578125" style="231" customWidth="1"/>
    <col min="5129" max="5129" width="17" style="231" customWidth="1"/>
    <col min="5130" max="5130" width="24.28515625" style="231" customWidth="1"/>
    <col min="5131" max="5131" width="16.140625" style="231" customWidth="1"/>
    <col min="5132" max="5132" width="20.140625" style="231" customWidth="1"/>
    <col min="5133" max="5133" width="26.42578125" style="231" customWidth="1"/>
    <col min="5134" max="5134" width="22.7109375" style="231" customWidth="1"/>
    <col min="5135" max="5135" width="23.5703125" style="231" customWidth="1"/>
    <col min="5136" max="5136" width="13.140625" style="231" customWidth="1"/>
    <col min="5137" max="5137" width="32.140625" style="231" customWidth="1"/>
    <col min="5138" max="5138" width="14" style="231" customWidth="1"/>
    <col min="5139" max="5139" width="35.140625" style="231" customWidth="1"/>
    <col min="5140" max="5140" width="13.7109375" style="231" customWidth="1"/>
    <col min="5141" max="5141" width="32" style="231" customWidth="1"/>
    <col min="5142" max="5143" width="18" style="231" customWidth="1"/>
    <col min="5144" max="5377" width="8.7109375" style="231"/>
    <col min="5378" max="5378" width="64" style="231" customWidth="1"/>
    <col min="5379" max="5379" width="12.28515625" style="231" customWidth="1"/>
    <col min="5380" max="5380" width="28.42578125" style="231" customWidth="1"/>
    <col min="5381" max="5381" width="13" style="231" customWidth="1"/>
    <col min="5382" max="5382" width="28.5703125" style="231" customWidth="1"/>
    <col min="5383" max="5383" width="12.85546875" style="231" customWidth="1"/>
    <col min="5384" max="5384" width="29.42578125" style="231" customWidth="1"/>
    <col min="5385" max="5385" width="17" style="231" customWidth="1"/>
    <col min="5386" max="5386" width="24.28515625" style="231" customWidth="1"/>
    <col min="5387" max="5387" width="16.140625" style="231" customWidth="1"/>
    <col min="5388" max="5388" width="20.140625" style="231" customWidth="1"/>
    <col min="5389" max="5389" width="26.42578125" style="231" customWidth="1"/>
    <col min="5390" max="5390" width="22.7109375" style="231" customWidth="1"/>
    <col min="5391" max="5391" width="23.5703125" style="231" customWidth="1"/>
    <col min="5392" max="5392" width="13.140625" style="231" customWidth="1"/>
    <col min="5393" max="5393" width="32.140625" style="231" customWidth="1"/>
    <col min="5394" max="5394" width="14" style="231" customWidth="1"/>
    <col min="5395" max="5395" width="35.140625" style="231" customWidth="1"/>
    <col min="5396" max="5396" width="13.7109375" style="231" customWidth="1"/>
    <col min="5397" max="5397" width="32" style="231" customWidth="1"/>
    <col min="5398" max="5399" width="18" style="231" customWidth="1"/>
    <col min="5400" max="5633" width="8.7109375" style="231"/>
    <col min="5634" max="5634" width="64" style="231" customWidth="1"/>
    <col min="5635" max="5635" width="12.28515625" style="231" customWidth="1"/>
    <col min="5636" max="5636" width="28.42578125" style="231" customWidth="1"/>
    <col min="5637" max="5637" width="13" style="231" customWidth="1"/>
    <col min="5638" max="5638" width="28.5703125" style="231" customWidth="1"/>
    <col min="5639" max="5639" width="12.85546875" style="231" customWidth="1"/>
    <col min="5640" max="5640" width="29.42578125" style="231" customWidth="1"/>
    <col min="5641" max="5641" width="17" style="231" customWidth="1"/>
    <col min="5642" max="5642" width="24.28515625" style="231" customWidth="1"/>
    <col min="5643" max="5643" width="16.140625" style="231" customWidth="1"/>
    <col min="5644" max="5644" width="20.140625" style="231" customWidth="1"/>
    <col min="5645" max="5645" width="26.42578125" style="231" customWidth="1"/>
    <col min="5646" max="5646" width="22.7109375" style="231" customWidth="1"/>
    <col min="5647" max="5647" width="23.5703125" style="231" customWidth="1"/>
    <col min="5648" max="5648" width="13.140625" style="231" customWidth="1"/>
    <col min="5649" max="5649" width="32.140625" style="231" customWidth="1"/>
    <col min="5650" max="5650" width="14" style="231" customWidth="1"/>
    <col min="5651" max="5651" width="35.140625" style="231" customWidth="1"/>
    <col min="5652" max="5652" width="13.7109375" style="231" customWidth="1"/>
    <col min="5653" max="5653" width="32" style="231" customWidth="1"/>
    <col min="5654" max="5655" width="18" style="231" customWidth="1"/>
    <col min="5656" max="5889" width="8.7109375" style="231"/>
    <col min="5890" max="5890" width="64" style="231" customWidth="1"/>
    <col min="5891" max="5891" width="12.28515625" style="231" customWidth="1"/>
    <col min="5892" max="5892" width="28.42578125" style="231" customWidth="1"/>
    <col min="5893" max="5893" width="13" style="231" customWidth="1"/>
    <col min="5894" max="5894" width="28.5703125" style="231" customWidth="1"/>
    <col min="5895" max="5895" width="12.85546875" style="231" customWidth="1"/>
    <col min="5896" max="5896" width="29.42578125" style="231" customWidth="1"/>
    <col min="5897" max="5897" width="17" style="231" customWidth="1"/>
    <col min="5898" max="5898" width="24.28515625" style="231" customWidth="1"/>
    <col min="5899" max="5899" width="16.140625" style="231" customWidth="1"/>
    <col min="5900" max="5900" width="20.140625" style="231" customWidth="1"/>
    <col min="5901" max="5901" width="26.42578125" style="231" customWidth="1"/>
    <col min="5902" max="5902" width="22.7109375" style="231" customWidth="1"/>
    <col min="5903" max="5903" width="23.5703125" style="231" customWidth="1"/>
    <col min="5904" max="5904" width="13.140625" style="231" customWidth="1"/>
    <col min="5905" max="5905" width="32.140625" style="231" customWidth="1"/>
    <col min="5906" max="5906" width="14" style="231" customWidth="1"/>
    <col min="5907" max="5907" width="35.140625" style="231" customWidth="1"/>
    <col min="5908" max="5908" width="13.7109375" style="231" customWidth="1"/>
    <col min="5909" max="5909" width="32" style="231" customWidth="1"/>
    <col min="5910" max="5911" width="18" style="231" customWidth="1"/>
    <col min="5912" max="6145" width="8.7109375" style="231"/>
    <col min="6146" max="6146" width="64" style="231" customWidth="1"/>
    <col min="6147" max="6147" width="12.28515625" style="231" customWidth="1"/>
    <col min="6148" max="6148" width="28.42578125" style="231" customWidth="1"/>
    <col min="6149" max="6149" width="13" style="231" customWidth="1"/>
    <col min="6150" max="6150" width="28.5703125" style="231" customWidth="1"/>
    <col min="6151" max="6151" width="12.85546875" style="231" customWidth="1"/>
    <col min="6152" max="6152" width="29.42578125" style="231" customWidth="1"/>
    <col min="6153" max="6153" width="17" style="231" customWidth="1"/>
    <col min="6154" max="6154" width="24.28515625" style="231" customWidth="1"/>
    <col min="6155" max="6155" width="16.140625" style="231" customWidth="1"/>
    <col min="6156" max="6156" width="20.140625" style="231" customWidth="1"/>
    <col min="6157" max="6157" width="26.42578125" style="231" customWidth="1"/>
    <col min="6158" max="6158" width="22.7109375" style="231" customWidth="1"/>
    <col min="6159" max="6159" width="23.5703125" style="231" customWidth="1"/>
    <col min="6160" max="6160" width="13.140625" style="231" customWidth="1"/>
    <col min="6161" max="6161" width="32.140625" style="231" customWidth="1"/>
    <col min="6162" max="6162" width="14" style="231" customWidth="1"/>
    <col min="6163" max="6163" width="35.140625" style="231" customWidth="1"/>
    <col min="6164" max="6164" width="13.7109375" style="231" customWidth="1"/>
    <col min="6165" max="6165" width="32" style="231" customWidth="1"/>
    <col min="6166" max="6167" width="18" style="231" customWidth="1"/>
    <col min="6168" max="6401" width="8.7109375" style="231"/>
    <col min="6402" max="6402" width="64" style="231" customWidth="1"/>
    <col min="6403" max="6403" width="12.28515625" style="231" customWidth="1"/>
    <col min="6404" max="6404" width="28.42578125" style="231" customWidth="1"/>
    <col min="6405" max="6405" width="13" style="231" customWidth="1"/>
    <col min="6406" max="6406" width="28.5703125" style="231" customWidth="1"/>
    <col min="6407" max="6407" width="12.85546875" style="231" customWidth="1"/>
    <col min="6408" max="6408" width="29.42578125" style="231" customWidth="1"/>
    <col min="6409" max="6409" width="17" style="231" customWidth="1"/>
    <col min="6410" max="6410" width="24.28515625" style="231" customWidth="1"/>
    <col min="6411" max="6411" width="16.140625" style="231" customWidth="1"/>
    <col min="6412" max="6412" width="20.140625" style="231" customWidth="1"/>
    <col min="6413" max="6413" width="26.42578125" style="231" customWidth="1"/>
    <col min="6414" max="6414" width="22.7109375" style="231" customWidth="1"/>
    <col min="6415" max="6415" width="23.5703125" style="231" customWidth="1"/>
    <col min="6416" max="6416" width="13.140625" style="231" customWidth="1"/>
    <col min="6417" max="6417" width="32.140625" style="231" customWidth="1"/>
    <col min="6418" max="6418" width="14" style="231" customWidth="1"/>
    <col min="6419" max="6419" width="35.140625" style="231" customWidth="1"/>
    <col min="6420" max="6420" width="13.7109375" style="231" customWidth="1"/>
    <col min="6421" max="6421" width="32" style="231" customWidth="1"/>
    <col min="6422" max="6423" width="18" style="231" customWidth="1"/>
    <col min="6424" max="6657" width="8.7109375" style="231"/>
    <col min="6658" max="6658" width="64" style="231" customWidth="1"/>
    <col min="6659" max="6659" width="12.28515625" style="231" customWidth="1"/>
    <col min="6660" max="6660" width="28.42578125" style="231" customWidth="1"/>
    <col min="6661" max="6661" width="13" style="231" customWidth="1"/>
    <col min="6662" max="6662" width="28.5703125" style="231" customWidth="1"/>
    <col min="6663" max="6663" width="12.85546875" style="231" customWidth="1"/>
    <col min="6664" max="6664" width="29.42578125" style="231" customWidth="1"/>
    <col min="6665" max="6665" width="17" style="231" customWidth="1"/>
    <col min="6666" max="6666" width="24.28515625" style="231" customWidth="1"/>
    <col min="6667" max="6667" width="16.140625" style="231" customWidth="1"/>
    <col min="6668" max="6668" width="20.140625" style="231" customWidth="1"/>
    <col min="6669" max="6669" width="26.42578125" style="231" customWidth="1"/>
    <col min="6670" max="6670" width="22.7109375" style="231" customWidth="1"/>
    <col min="6671" max="6671" width="23.5703125" style="231" customWidth="1"/>
    <col min="6672" max="6672" width="13.140625" style="231" customWidth="1"/>
    <col min="6673" max="6673" width="32.140625" style="231" customWidth="1"/>
    <col min="6674" max="6674" width="14" style="231" customWidth="1"/>
    <col min="6675" max="6675" width="35.140625" style="231" customWidth="1"/>
    <col min="6676" max="6676" width="13.7109375" style="231" customWidth="1"/>
    <col min="6677" max="6677" width="32" style="231" customWidth="1"/>
    <col min="6678" max="6679" width="18" style="231" customWidth="1"/>
    <col min="6680" max="6913" width="8.7109375" style="231"/>
    <col min="6914" max="6914" width="64" style="231" customWidth="1"/>
    <col min="6915" max="6915" width="12.28515625" style="231" customWidth="1"/>
    <col min="6916" max="6916" width="28.42578125" style="231" customWidth="1"/>
    <col min="6917" max="6917" width="13" style="231" customWidth="1"/>
    <col min="6918" max="6918" width="28.5703125" style="231" customWidth="1"/>
    <col min="6919" max="6919" width="12.85546875" style="231" customWidth="1"/>
    <col min="6920" max="6920" width="29.42578125" style="231" customWidth="1"/>
    <col min="6921" max="6921" width="17" style="231" customWidth="1"/>
    <col min="6922" max="6922" width="24.28515625" style="231" customWidth="1"/>
    <col min="6923" max="6923" width="16.140625" style="231" customWidth="1"/>
    <col min="6924" max="6924" width="20.140625" style="231" customWidth="1"/>
    <col min="6925" max="6925" width="26.42578125" style="231" customWidth="1"/>
    <col min="6926" max="6926" width="22.7109375" style="231" customWidth="1"/>
    <col min="6927" max="6927" width="23.5703125" style="231" customWidth="1"/>
    <col min="6928" max="6928" width="13.140625" style="231" customWidth="1"/>
    <col min="6929" max="6929" width="32.140625" style="231" customWidth="1"/>
    <col min="6930" max="6930" width="14" style="231" customWidth="1"/>
    <col min="6931" max="6931" width="35.140625" style="231" customWidth="1"/>
    <col min="6932" max="6932" width="13.7109375" style="231" customWidth="1"/>
    <col min="6933" max="6933" width="32" style="231" customWidth="1"/>
    <col min="6934" max="6935" width="18" style="231" customWidth="1"/>
    <col min="6936" max="7169" width="8.7109375" style="231"/>
    <col min="7170" max="7170" width="64" style="231" customWidth="1"/>
    <col min="7171" max="7171" width="12.28515625" style="231" customWidth="1"/>
    <col min="7172" max="7172" width="28.42578125" style="231" customWidth="1"/>
    <col min="7173" max="7173" width="13" style="231" customWidth="1"/>
    <col min="7174" max="7174" width="28.5703125" style="231" customWidth="1"/>
    <col min="7175" max="7175" width="12.85546875" style="231" customWidth="1"/>
    <col min="7176" max="7176" width="29.42578125" style="231" customWidth="1"/>
    <col min="7177" max="7177" width="17" style="231" customWidth="1"/>
    <col min="7178" max="7178" width="24.28515625" style="231" customWidth="1"/>
    <col min="7179" max="7179" width="16.140625" style="231" customWidth="1"/>
    <col min="7180" max="7180" width="20.140625" style="231" customWidth="1"/>
    <col min="7181" max="7181" width="26.42578125" style="231" customWidth="1"/>
    <col min="7182" max="7182" width="22.7109375" style="231" customWidth="1"/>
    <col min="7183" max="7183" width="23.5703125" style="231" customWidth="1"/>
    <col min="7184" max="7184" width="13.140625" style="231" customWidth="1"/>
    <col min="7185" max="7185" width="32.140625" style="231" customWidth="1"/>
    <col min="7186" max="7186" width="14" style="231" customWidth="1"/>
    <col min="7187" max="7187" width="35.140625" style="231" customWidth="1"/>
    <col min="7188" max="7188" width="13.7109375" style="231" customWidth="1"/>
    <col min="7189" max="7189" width="32" style="231" customWidth="1"/>
    <col min="7190" max="7191" width="18" style="231" customWidth="1"/>
    <col min="7192" max="7425" width="8.7109375" style="231"/>
    <col min="7426" max="7426" width="64" style="231" customWidth="1"/>
    <col min="7427" max="7427" width="12.28515625" style="231" customWidth="1"/>
    <col min="7428" max="7428" width="28.42578125" style="231" customWidth="1"/>
    <col min="7429" max="7429" width="13" style="231" customWidth="1"/>
    <col min="7430" max="7430" width="28.5703125" style="231" customWidth="1"/>
    <col min="7431" max="7431" width="12.85546875" style="231" customWidth="1"/>
    <col min="7432" max="7432" width="29.42578125" style="231" customWidth="1"/>
    <col min="7433" max="7433" width="17" style="231" customWidth="1"/>
    <col min="7434" max="7434" width="24.28515625" style="231" customWidth="1"/>
    <col min="7435" max="7435" width="16.140625" style="231" customWidth="1"/>
    <col min="7436" max="7436" width="20.140625" style="231" customWidth="1"/>
    <col min="7437" max="7437" width="26.42578125" style="231" customWidth="1"/>
    <col min="7438" max="7438" width="22.7109375" style="231" customWidth="1"/>
    <col min="7439" max="7439" width="23.5703125" style="231" customWidth="1"/>
    <col min="7440" max="7440" width="13.140625" style="231" customWidth="1"/>
    <col min="7441" max="7441" width="32.140625" style="231" customWidth="1"/>
    <col min="7442" max="7442" width="14" style="231" customWidth="1"/>
    <col min="7443" max="7443" width="35.140625" style="231" customWidth="1"/>
    <col min="7444" max="7444" width="13.7109375" style="231" customWidth="1"/>
    <col min="7445" max="7445" width="32" style="231" customWidth="1"/>
    <col min="7446" max="7447" width="18" style="231" customWidth="1"/>
    <col min="7448" max="7681" width="8.7109375" style="231"/>
    <col min="7682" max="7682" width="64" style="231" customWidth="1"/>
    <col min="7683" max="7683" width="12.28515625" style="231" customWidth="1"/>
    <col min="7684" max="7684" width="28.42578125" style="231" customWidth="1"/>
    <col min="7685" max="7685" width="13" style="231" customWidth="1"/>
    <col min="7686" max="7686" width="28.5703125" style="231" customWidth="1"/>
    <col min="7687" max="7687" width="12.85546875" style="231" customWidth="1"/>
    <col min="7688" max="7688" width="29.42578125" style="231" customWidth="1"/>
    <col min="7689" max="7689" width="17" style="231" customWidth="1"/>
    <col min="7690" max="7690" width="24.28515625" style="231" customWidth="1"/>
    <col min="7691" max="7691" width="16.140625" style="231" customWidth="1"/>
    <col min="7692" max="7692" width="20.140625" style="231" customWidth="1"/>
    <col min="7693" max="7693" width="26.42578125" style="231" customWidth="1"/>
    <col min="7694" max="7694" width="22.7109375" style="231" customWidth="1"/>
    <col min="7695" max="7695" width="23.5703125" style="231" customWidth="1"/>
    <col min="7696" max="7696" width="13.140625" style="231" customWidth="1"/>
    <col min="7697" max="7697" width="32.140625" style="231" customWidth="1"/>
    <col min="7698" max="7698" width="14" style="231" customWidth="1"/>
    <col min="7699" max="7699" width="35.140625" style="231" customWidth="1"/>
    <col min="7700" max="7700" width="13.7109375" style="231" customWidth="1"/>
    <col min="7701" max="7701" width="32" style="231" customWidth="1"/>
    <col min="7702" max="7703" width="18" style="231" customWidth="1"/>
    <col min="7704" max="7937" width="8.7109375" style="231"/>
    <col min="7938" max="7938" width="64" style="231" customWidth="1"/>
    <col min="7939" max="7939" width="12.28515625" style="231" customWidth="1"/>
    <col min="7940" max="7940" width="28.42578125" style="231" customWidth="1"/>
    <col min="7941" max="7941" width="13" style="231" customWidth="1"/>
    <col min="7942" max="7942" width="28.5703125" style="231" customWidth="1"/>
    <col min="7943" max="7943" width="12.85546875" style="231" customWidth="1"/>
    <col min="7944" max="7944" width="29.42578125" style="231" customWidth="1"/>
    <col min="7945" max="7945" width="17" style="231" customWidth="1"/>
    <col min="7946" max="7946" width="24.28515625" style="231" customWidth="1"/>
    <col min="7947" max="7947" width="16.140625" style="231" customWidth="1"/>
    <col min="7948" max="7948" width="20.140625" style="231" customWidth="1"/>
    <col min="7949" max="7949" width="26.42578125" style="231" customWidth="1"/>
    <col min="7950" max="7950" width="22.7109375" style="231" customWidth="1"/>
    <col min="7951" max="7951" width="23.5703125" style="231" customWidth="1"/>
    <col min="7952" max="7952" width="13.140625" style="231" customWidth="1"/>
    <col min="7953" max="7953" width="32.140625" style="231" customWidth="1"/>
    <col min="7954" max="7954" width="14" style="231" customWidth="1"/>
    <col min="7955" max="7955" width="35.140625" style="231" customWidth="1"/>
    <col min="7956" max="7956" width="13.7109375" style="231" customWidth="1"/>
    <col min="7957" max="7957" width="32" style="231" customWidth="1"/>
    <col min="7958" max="7959" width="18" style="231" customWidth="1"/>
    <col min="7960" max="8193" width="8.7109375" style="231"/>
    <col min="8194" max="8194" width="64" style="231" customWidth="1"/>
    <col min="8195" max="8195" width="12.28515625" style="231" customWidth="1"/>
    <col min="8196" max="8196" width="28.42578125" style="231" customWidth="1"/>
    <col min="8197" max="8197" width="13" style="231" customWidth="1"/>
    <col min="8198" max="8198" width="28.5703125" style="231" customWidth="1"/>
    <col min="8199" max="8199" width="12.85546875" style="231" customWidth="1"/>
    <col min="8200" max="8200" width="29.42578125" style="231" customWidth="1"/>
    <col min="8201" max="8201" width="17" style="231" customWidth="1"/>
    <col min="8202" max="8202" width="24.28515625" style="231" customWidth="1"/>
    <col min="8203" max="8203" width="16.140625" style="231" customWidth="1"/>
    <col min="8204" max="8204" width="20.140625" style="231" customWidth="1"/>
    <col min="8205" max="8205" width="26.42578125" style="231" customWidth="1"/>
    <col min="8206" max="8206" width="22.7109375" style="231" customWidth="1"/>
    <col min="8207" max="8207" width="23.5703125" style="231" customWidth="1"/>
    <col min="8208" max="8208" width="13.140625" style="231" customWidth="1"/>
    <col min="8209" max="8209" width="32.140625" style="231" customWidth="1"/>
    <col min="8210" max="8210" width="14" style="231" customWidth="1"/>
    <col min="8211" max="8211" width="35.140625" style="231" customWidth="1"/>
    <col min="8212" max="8212" width="13.7109375" style="231" customWidth="1"/>
    <col min="8213" max="8213" width="32" style="231" customWidth="1"/>
    <col min="8214" max="8215" width="18" style="231" customWidth="1"/>
    <col min="8216" max="8449" width="8.7109375" style="231"/>
    <col min="8450" max="8450" width="64" style="231" customWidth="1"/>
    <col min="8451" max="8451" width="12.28515625" style="231" customWidth="1"/>
    <col min="8452" max="8452" width="28.42578125" style="231" customWidth="1"/>
    <col min="8453" max="8453" width="13" style="231" customWidth="1"/>
    <col min="8454" max="8454" width="28.5703125" style="231" customWidth="1"/>
    <col min="8455" max="8455" width="12.85546875" style="231" customWidth="1"/>
    <col min="8456" max="8456" width="29.42578125" style="231" customWidth="1"/>
    <col min="8457" max="8457" width="17" style="231" customWidth="1"/>
    <col min="8458" max="8458" width="24.28515625" style="231" customWidth="1"/>
    <col min="8459" max="8459" width="16.140625" style="231" customWidth="1"/>
    <col min="8460" max="8460" width="20.140625" style="231" customWidth="1"/>
    <col min="8461" max="8461" width="26.42578125" style="231" customWidth="1"/>
    <col min="8462" max="8462" width="22.7109375" style="231" customWidth="1"/>
    <col min="8463" max="8463" width="23.5703125" style="231" customWidth="1"/>
    <col min="8464" max="8464" width="13.140625" style="231" customWidth="1"/>
    <col min="8465" max="8465" width="32.140625" style="231" customWidth="1"/>
    <col min="8466" max="8466" width="14" style="231" customWidth="1"/>
    <col min="8467" max="8467" width="35.140625" style="231" customWidth="1"/>
    <col min="8468" max="8468" width="13.7109375" style="231" customWidth="1"/>
    <col min="8469" max="8469" width="32" style="231" customWidth="1"/>
    <col min="8470" max="8471" width="18" style="231" customWidth="1"/>
    <col min="8472" max="8705" width="8.7109375" style="231"/>
    <col min="8706" max="8706" width="64" style="231" customWidth="1"/>
    <col min="8707" max="8707" width="12.28515625" style="231" customWidth="1"/>
    <col min="8708" max="8708" width="28.42578125" style="231" customWidth="1"/>
    <col min="8709" max="8709" width="13" style="231" customWidth="1"/>
    <col min="8710" max="8710" width="28.5703125" style="231" customWidth="1"/>
    <col min="8711" max="8711" width="12.85546875" style="231" customWidth="1"/>
    <col min="8712" max="8712" width="29.42578125" style="231" customWidth="1"/>
    <col min="8713" max="8713" width="17" style="231" customWidth="1"/>
    <col min="8714" max="8714" width="24.28515625" style="231" customWidth="1"/>
    <col min="8715" max="8715" width="16.140625" style="231" customWidth="1"/>
    <col min="8716" max="8716" width="20.140625" style="231" customWidth="1"/>
    <col min="8717" max="8717" width="26.42578125" style="231" customWidth="1"/>
    <col min="8718" max="8718" width="22.7109375" style="231" customWidth="1"/>
    <col min="8719" max="8719" width="23.5703125" style="231" customWidth="1"/>
    <col min="8720" max="8720" width="13.140625" style="231" customWidth="1"/>
    <col min="8721" max="8721" width="32.140625" style="231" customWidth="1"/>
    <col min="8722" max="8722" width="14" style="231" customWidth="1"/>
    <col min="8723" max="8723" width="35.140625" style="231" customWidth="1"/>
    <col min="8724" max="8724" width="13.7109375" style="231" customWidth="1"/>
    <col min="8725" max="8725" width="32" style="231" customWidth="1"/>
    <col min="8726" max="8727" width="18" style="231" customWidth="1"/>
    <col min="8728" max="8961" width="8.7109375" style="231"/>
    <col min="8962" max="8962" width="64" style="231" customWidth="1"/>
    <col min="8963" max="8963" width="12.28515625" style="231" customWidth="1"/>
    <col min="8964" max="8964" width="28.42578125" style="231" customWidth="1"/>
    <col min="8965" max="8965" width="13" style="231" customWidth="1"/>
    <col min="8966" max="8966" width="28.5703125" style="231" customWidth="1"/>
    <col min="8967" max="8967" width="12.85546875" style="231" customWidth="1"/>
    <col min="8968" max="8968" width="29.42578125" style="231" customWidth="1"/>
    <col min="8969" max="8969" width="17" style="231" customWidth="1"/>
    <col min="8970" max="8970" width="24.28515625" style="231" customWidth="1"/>
    <col min="8971" max="8971" width="16.140625" style="231" customWidth="1"/>
    <col min="8972" max="8972" width="20.140625" style="231" customWidth="1"/>
    <col min="8973" max="8973" width="26.42578125" style="231" customWidth="1"/>
    <col min="8974" max="8974" width="22.7109375" style="231" customWidth="1"/>
    <col min="8975" max="8975" width="23.5703125" style="231" customWidth="1"/>
    <col min="8976" max="8976" width="13.140625" style="231" customWidth="1"/>
    <col min="8977" max="8977" width="32.140625" style="231" customWidth="1"/>
    <col min="8978" max="8978" width="14" style="231" customWidth="1"/>
    <col min="8979" max="8979" width="35.140625" style="231" customWidth="1"/>
    <col min="8980" max="8980" width="13.7109375" style="231" customWidth="1"/>
    <col min="8981" max="8981" width="32" style="231" customWidth="1"/>
    <col min="8982" max="8983" width="18" style="231" customWidth="1"/>
    <col min="8984" max="9217" width="8.7109375" style="231"/>
    <col min="9218" max="9218" width="64" style="231" customWidth="1"/>
    <col min="9219" max="9219" width="12.28515625" style="231" customWidth="1"/>
    <col min="9220" max="9220" width="28.42578125" style="231" customWidth="1"/>
    <col min="9221" max="9221" width="13" style="231" customWidth="1"/>
    <col min="9222" max="9222" width="28.5703125" style="231" customWidth="1"/>
    <col min="9223" max="9223" width="12.85546875" style="231" customWidth="1"/>
    <col min="9224" max="9224" width="29.42578125" style="231" customWidth="1"/>
    <col min="9225" max="9225" width="17" style="231" customWidth="1"/>
    <col min="9226" max="9226" width="24.28515625" style="231" customWidth="1"/>
    <col min="9227" max="9227" width="16.140625" style="231" customWidth="1"/>
    <col min="9228" max="9228" width="20.140625" style="231" customWidth="1"/>
    <col min="9229" max="9229" width="26.42578125" style="231" customWidth="1"/>
    <col min="9230" max="9230" width="22.7109375" style="231" customWidth="1"/>
    <col min="9231" max="9231" width="23.5703125" style="231" customWidth="1"/>
    <col min="9232" max="9232" width="13.140625" style="231" customWidth="1"/>
    <col min="9233" max="9233" width="32.140625" style="231" customWidth="1"/>
    <col min="9234" max="9234" width="14" style="231" customWidth="1"/>
    <col min="9235" max="9235" width="35.140625" style="231" customWidth="1"/>
    <col min="9236" max="9236" width="13.7109375" style="231" customWidth="1"/>
    <col min="9237" max="9237" width="32" style="231" customWidth="1"/>
    <col min="9238" max="9239" width="18" style="231" customWidth="1"/>
    <col min="9240" max="9473" width="8.7109375" style="231"/>
    <col min="9474" max="9474" width="64" style="231" customWidth="1"/>
    <col min="9475" max="9475" width="12.28515625" style="231" customWidth="1"/>
    <col min="9476" max="9476" width="28.42578125" style="231" customWidth="1"/>
    <col min="9477" max="9477" width="13" style="231" customWidth="1"/>
    <col min="9478" max="9478" width="28.5703125" style="231" customWidth="1"/>
    <col min="9479" max="9479" width="12.85546875" style="231" customWidth="1"/>
    <col min="9480" max="9480" width="29.42578125" style="231" customWidth="1"/>
    <col min="9481" max="9481" width="17" style="231" customWidth="1"/>
    <col min="9482" max="9482" width="24.28515625" style="231" customWidth="1"/>
    <col min="9483" max="9483" width="16.140625" style="231" customWidth="1"/>
    <col min="9484" max="9484" width="20.140625" style="231" customWidth="1"/>
    <col min="9485" max="9485" width="26.42578125" style="231" customWidth="1"/>
    <col min="9486" max="9486" width="22.7109375" style="231" customWidth="1"/>
    <col min="9487" max="9487" width="23.5703125" style="231" customWidth="1"/>
    <col min="9488" max="9488" width="13.140625" style="231" customWidth="1"/>
    <col min="9489" max="9489" width="32.140625" style="231" customWidth="1"/>
    <col min="9490" max="9490" width="14" style="231" customWidth="1"/>
    <col min="9491" max="9491" width="35.140625" style="231" customWidth="1"/>
    <col min="9492" max="9492" width="13.7109375" style="231" customWidth="1"/>
    <col min="9493" max="9493" width="32" style="231" customWidth="1"/>
    <col min="9494" max="9495" width="18" style="231" customWidth="1"/>
    <col min="9496" max="9729" width="8.7109375" style="231"/>
    <col min="9730" max="9730" width="64" style="231" customWidth="1"/>
    <col min="9731" max="9731" width="12.28515625" style="231" customWidth="1"/>
    <col min="9732" max="9732" width="28.42578125" style="231" customWidth="1"/>
    <col min="9733" max="9733" width="13" style="231" customWidth="1"/>
    <col min="9734" max="9734" width="28.5703125" style="231" customWidth="1"/>
    <col min="9735" max="9735" width="12.85546875" style="231" customWidth="1"/>
    <col min="9736" max="9736" width="29.42578125" style="231" customWidth="1"/>
    <col min="9737" max="9737" width="17" style="231" customWidth="1"/>
    <col min="9738" max="9738" width="24.28515625" style="231" customWidth="1"/>
    <col min="9739" max="9739" width="16.140625" style="231" customWidth="1"/>
    <col min="9740" max="9740" width="20.140625" style="231" customWidth="1"/>
    <col min="9741" max="9741" width="26.42578125" style="231" customWidth="1"/>
    <col min="9742" max="9742" width="22.7109375" style="231" customWidth="1"/>
    <col min="9743" max="9743" width="23.5703125" style="231" customWidth="1"/>
    <col min="9744" max="9744" width="13.140625" style="231" customWidth="1"/>
    <col min="9745" max="9745" width="32.140625" style="231" customWidth="1"/>
    <col min="9746" max="9746" width="14" style="231" customWidth="1"/>
    <col min="9747" max="9747" width="35.140625" style="231" customWidth="1"/>
    <col min="9748" max="9748" width="13.7109375" style="231" customWidth="1"/>
    <col min="9749" max="9749" width="32" style="231" customWidth="1"/>
    <col min="9750" max="9751" width="18" style="231" customWidth="1"/>
    <col min="9752" max="9985" width="8.7109375" style="231"/>
    <col min="9986" max="9986" width="64" style="231" customWidth="1"/>
    <col min="9987" max="9987" width="12.28515625" style="231" customWidth="1"/>
    <col min="9988" max="9988" width="28.42578125" style="231" customWidth="1"/>
    <col min="9989" max="9989" width="13" style="231" customWidth="1"/>
    <col min="9990" max="9990" width="28.5703125" style="231" customWidth="1"/>
    <col min="9991" max="9991" width="12.85546875" style="231" customWidth="1"/>
    <col min="9992" max="9992" width="29.42578125" style="231" customWidth="1"/>
    <col min="9993" max="9993" width="17" style="231" customWidth="1"/>
    <col min="9994" max="9994" width="24.28515625" style="231" customWidth="1"/>
    <col min="9995" max="9995" width="16.140625" style="231" customWidth="1"/>
    <col min="9996" max="9996" width="20.140625" style="231" customWidth="1"/>
    <col min="9997" max="9997" width="26.42578125" style="231" customWidth="1"/>
    <col min="9998" max="9998" width="22.7109375" style="231" customWidth="1"/>
    <col min="9999" max="9999" width="23.5703125" style="231" customWidth="1"/>
    <col min="10000" max="10000" width="13.140625" style="231" customWidth="1"/>
    <col min="10001" max="10001" width="32.140625" style="231" customWidth="1"/>
    <col min="10002" max="10002" width="14" style="231" customWidth="1"/>
    <col min="10003" max="10003" width="35.140625" style="231" customWidth="1"/>
    <col min="10004" max="10004" width="13.7109375" style="231" customWidth="1"/>
    <col min="10005" max="10005" width="32" style="231" customWidth="1"/>
    <col min="10006" max="10007" width="18" style="231" customWidth="1"/>
    <col min="10008" max="10241" width="8.7109375" style="231"/>
    <col min="10242" max="10242" width="64" style="231" customWidth="1"/>
    <col min="10243" max="10243" width="12.28515625" style="231" customWidth="1"/>
    <col min="10244" max="10244" width="28.42578125" style="231" customWidth="1"/>
    <col min="10245" max="10245" width="13" style="231" customWidth="1"/>
    <col min="10246" max="10246" width="28.5703125" style="231" customWidth="1"/>
    <col min="10247" max="10247" width="12.85546875" style="231" customWidth="1"/>
    <col min="10248" max="10248" width="29.42578125" style="231" customWidth="1"/>
    <col min="10249" max="10249" width="17" style="231" customWidth="1"/>
    <col min="10250" max="10250" width="24.28515625" style="231" customWidth="1"/>
    <col min="10251" max="10251" width="16.140625" style="231" customWidth="1"/>
    <col min="10252" max="10252" width="20.140625" style="231" customWidth="1"/>
    <col min="10253" max="10253" width="26.42578125" style="231" customWidth="1"/>
    <col min="10254" max="10254" width="22.7109375" style="231" customWidth="1"/>
    <col min="10255" max="10255" width="23.5703125" style="231" customWidth="1"/>
    <col min="10256" max="10256" width="13.140625" style="231" customWidth="1"/>
    <col min="10257" max="10257" width="32.140625" style="231" customWidth="1"/>
    <col min="10258" max="10258" width="14" style="231" customWidth="1"/>
    <col min="10259" max="10259" width="35.140625" style="231" customWidth="1"/>
    <col min="10260" max="10260" width="13.7109375" style="231" customWidth="1"/>
    <col min="10261" max="10261" width="32" style="231" customWidth="1"/>
    <col min="10262" max="10263" width="18" style="231" customWidth="1"/>
    <col min="10264" max="10497" width="8.7109375" style="231"/>
    <col min="10498" max="10498" width="64" style="231" customWidth="1"/>
    <col min="10499" max="10499" width="12.28515625" style="231" customWidth="1"/>
    <col min="10500" max="10500" width="28.42578125" style="231" customWidth="1"/>
    <col min="10501" max="10501" width="13" style="231" customWidth="1"/>
    <col min="10502" max="10502" width="28.5703125" style="231" customWidth="1"/>
    <col min="10503" max="10503" width="12.85546875" style="231" customWidth="1"/>
    <col min="10504" max="10504" width="29.42578125" style="231" customWidth="1"/>
    <col min="10505" max="10505" width="17" style="231" customWidth="1"/>
    <col min="10506" max="10506" width="24.28515625" style="231" customWidth="1"/>
    <col min="10507" max="10507" width="16.140625" style="231" customWidth="1"/>
    <col min="10508" max="10508" width="20.140625" style="231" customWidth="1"/>
    <col min="10509" max="10509" width="26.42578125" style="231" customWidth="1"/>
    <col min="10510" max="10510" width="22.7109375" style="231" customWidth="1"/>
    <col min="10511" max="10511" width="23.5703125" style="231" customWidth="1"/>
    <col min="10512" max="10512" width="13.140625" style="231" customWidth="1"/>
    <col min="10513" max="10513" width="32.140625" style="231" customWidth="1"/>
    <col min="10514" max="10514" width="14" style="231" customWidth="1"/>
    <col min="10515" max="10515" width="35.140625" style="231" customWidth="1"/>
    <col min="10516" max="10516" width="13.7109375" style="231" customWidth="1"/>
    <col min="10517" max="10517" width="32" style="231" customWidth="1"/>
    <col min="10518" max="10519" width="18" style="231" customWidth="1"/>
    <col min="10520" max="10753" width="8.7109375" style="231"/>
    <col min="10754" max="10754" width="64" style="231" customWidth="1"/>
    <col min="10755" max="10755" width="12.28515625" style="231" customWidth="1"/>
    <col min="10756" max="10756" width="28.42578125" style="231" customWidth="1"/>
    <col min="10757" max="10757" width="13" style="231" customWidth="1"/>
    <col min="10758" max="10758" width="28.5703125" style="231" customWidth="1"/>
    <col min="10759" max="10759" width="12.85546875" style="231" customWidth="1"/>
    <col min="10760" max="10760" width="29.42578125" style="231" customWidth="1"/>
    <col min="10761" max="10761" width="17" style="231" customWidth="1"/>
    <col min="10762" max="10762" width="24.28515625" style="231" customWidth="1"/>
    <col min="10763" max="10763" width="16.140625" style="231" customWidth="1"/>
    <col min="10764" max="10764" width="20.140625" style="231" customWidth="1"/>
    <col min="10765" max="10765" width="26.42578125" style="231" customWidth="1"/>
    <col min="10766" max="10766" width="22.7109375" style="231" customWidth="1"/>
    <col min="10767" max="10767" width="23.5703125" style="231" customWidth="1"/>
    <col min="10768" max="10768" width="13.140625" style="231" customWidth="1"/>
    <col min="10769" max="10769" width="32.140625" style="231" customWidth="1"/>
    <col min="10770" max="10770" width="14" style="231" customWidth="1"/>
    <col min="10771" max="10771" width="35.140625" style="231" customWidth="1"/>
    <col min="10772" max="10772" width="13.7109375" style="231" customWidth="1"/>
    <col min="10773" max="10773" width="32" style="231" customWidth="1"/>
    <col min="10774" max="10775" width="18" style="231" customWidth="1"/>
    <col min="10776" max="11009" width="8.7109375" style="231"/>
    <col min="11010" max="11010" width="64" style="231" customWidth="1"/>
    <col min="11011" max="11011" width="12.28515625" style="231" customWidth="1"/>
    <col min="11012" max="11012" width="28.42578125" style="231" customWidth="1"/>
    <col min="11013" max="11013" width="13" style="231" customWidth="1"/>
    <col min="11014" max="11014" width="28.5703125" style="231" customWidth="1"/>
    <col min="11015" max="11015" width="12.85546875" style="231" customWidth="1"/>
    <col min="11016" max="11016" width="29.42578125" style="231" customWidth="1"/>
    <col min="11017" max="11017" width="17" style="231" customWidth="1"/>
    <col min="11018" max="11018" width="24.28515625" style="231" customWidth="1"/>
    <col min="11019" max="11019" width="16.140625" style="231" customWidth="1"/>
    <col min="11020" max="11020" width="20.140625" style="231" customWidth="1"/>
    <col min="11021" max="11021" width="26.42578125" style="231" customWidth="1"/>
    <col min="11022" max="11022" width="22.7109375" style="231" customWidth="1"/>
    <col min="11023" max="11023" width="23.5703125" style="231" customWidth="1"/>
    <col min="11024" max="11024" width="13.140625" style="231" customWidth="1"/>
    <col min="11025" max="11025" width="32.140625" style="231" customWidth="1"/>
    <col min="11026" max="11026" width="14" style="231" customWidth="1"/>
    <col min="11027" max="11027" width="35.140625" style="231" customWidth="1"/>
    <col min="11028" max="11028" width="13.7109375" style="231" customWidth="1"/>
    <col min="11029" max="11029" width="32" style="231" customWidth="1"/>
    <col min="11030" max="11031" width="18" style="231" customWidth="1"/>
    <col min="11032" max="11265" width="8.7109375" style="231"/>
    <col min="11266" max="11266" width="64" style="231" customWidth="1"/>
    <col min="11267" max="11267" width="12.28515625" style="231" customWidth="1"/>
    <col min="11268" max="11268" width="28.42578125" style="231" customWidth="1"/>
    <col min="11269" max="11269" width="13" style="231" customWidth="1"/>
    <col min="11270" max="11270" width="28.5703125" style="231" customWidth="1"/>
    <col min="11271" max="11271" width="12.85546875" style="231" customWidth="1"/>
    <col min="11272" max="11272" width="29.42578125" style="231" customWidth="1"/>
    <col min="11273" max="11273" width="17" style="231" customWidth="1"/>
    <col min="11274" max="11274" width="24.28515625" style="231" customWidth="1"/>
    <col min="11275" max="11275" width="16.140625" style="231" customWidth="1"/>
    <col min="11276" max="11276" width="20.140625" style="231" customWidth="1"/>
    <col min="11277" max="11277" width="26.42578125" style="231" customWidth="1"/>
    <col min="11278" max="11278" width="22.7109375" style="231" customWidth="1"/>
    <col min="11279" max="11279" width="23.5703125" style="231" customWidth="1"/>
    <col min="11280" max="11280" width="13.140625" style="231" customWidth="1"/>
    <col min="11281" max="11281" width="32.140625" style="231" customWidth="1"/>
    <col min="11282" max="11282" width="14" style="231" customWidth="1"/>
    <col min="11283" max="11283" width="35.140625" style="231" customWidth="1"/>
    <col min="11284" max="11284" width="13.7109375" style="231" customWidth="1"/>
    <col min="11285" max="11285" width="32" style="231" customWidth="1"/>
    <col min="11286" max="11287" width="18" style="231" customWidth="1"/>
    <col min="11288" max="11521" width="8.7109375" style="231"/>
    <col min="11522" max="11522" width="64" style="231" customWidth="1"/>
    <col min="11523" max="11523" width="12.28515625" style="231" customWidth="1"/>
    <col min="11524" max="11524" width="28.42578125" style="231" customWidth="1"/>
    <col min="11525" max="11525" width="13" style="231" customWidth="1"/>
    <col min="11526" max="11526" width="28.5703125" style="231" customWidth="1"/>
    <col min="11527" max="11527" width="12.85546875" style="231" customWidth="1"/>
    <col min="11528" max="11528" width="29.42578125" style="231" customWidth="1"/>
    <col min="11529" max="11529" width="17" style="231" customWidth="1"/>
    <col min="11530" max="11530" width="24.28515625" style="231" customWidth="1"/>
    <col min="11531" max="11531" width="16.140625" style="231" customWidth="1"/>
    <col min="11532" max="11532" width="20.140625" style="231" customWidth="1"/>
    <col min="11533" max="11533" width="26.42578125" style="231" customWidth="1"/>
    <col min="11534" max="11534" width="22.7109375" style="231" customWidth="1"/>
    <col min="11535" max="11535" width="23.5703125" style="231" customWidth="1"/>
    <col min="11536" max="11536" width="13.140625" style="231" customWidth="1"/>
    <col min="11537" max="11537" width="32.140625" style="231" customWidth="1"/>
    <col min="11538" max="11538" width="14" style="231" customWidth="1"/>
    <col min="11539" max="11539" width="35.140625" style="231" customWidth="1"/>
    <col min="11540" max="11540" width="13.7109375" style="231" customWidth="1"/>
    <col min="11541" max="11541" width="32" style="231" customWidth="1"/>
    <col min="11542" max="11543" width="18" style="231" customWidth="1"/>
    <col min="11544" max="11777" width="8.7109375" style="231"/>
    <col min="11778" max="11778" width="64" style="231" customWidth="1"/>
    <col min="11779" max="11779" width="12.28515625" style="231" customWidth="1"/>
    <col min="11780" max="11780" width="28.42578125" style="231" customWidth="1"/>
    <col min="11781" max="11781" width="13" style="231" customWidth="1"/>
    <col min="11782" max="11782" width="28.5703125" style="231" customWidth="1"/>
    <col min="11783" max="11783" width="12.85546875" style="231" customWidth="1"/>
    <col min="11784" max="11784" width="29.42578125" style="231" customWidth="1"/>
    <col min="11785" max="11785" width="17" style="231" customWidth="1"/>
    <col min="11786" max="11786" width="24.28515625" style="231" customWidth="1"/>
    <col min="11787" max="11787" width="16.140625" style="231" customWidth="1"/>
    <col min="11788" max="11788" width="20.140625" style="231" customWidth="1"/>
    <col min="11789" max="11789" width="26.42578125" style="231" customWidth="1"/>
    <col min="11790" max="11790" width="22.7109375" style="231" customWidth="1"/>
    <col min="11791" max="11791" width="23.5703125" style="231" customWidth="1"/>
    <col min="11792" max="11792" width="13.140625" style="231" customWidth="1"/>
    <col min="11793" max="11793" width="32.140625" style="231" customWidth="1"/>
    <col min="11794" max="11794" width="14" style="231" customWidth="1"/>
    <col min="11795" max="11795" width="35.140625" style="231" customWidth="1"/>
    <col min="11796" max="11796" width="13.7109375" style="231" customWidth="1"/>
    <col min="11797" max="11797" width="32" style="231" customWidth="1"/>
    <col min="11798" max="11799" width="18" style="231" customWidth="1"/>
    <col min="11800" max="12033" width="8.7109375" style="231"/>
    <col min="12034" max="12034" width="64" style="231" customWidth="1"/>
    <col min="12035" max="12035" width="12.28515625" style="231" customWidth="1"/>
    <col min="12036" max="12036" width="28.42578125" style="231" customWidth="1"/>
    <col min="12037" max="12037" width="13" style="231" customWidth="1"/>
    <col min="12038" max="12038" width="28.5703125" style="231" customWidth="1"/>
    <col min="12039" max="12039" width="12.85546875" style="231" customWidth="1"/>
    <col min="12040" max="12040" width="29.42578125" style="231" customWidth="1"/>
    <col min="12041" max="12041" width="17" style="231" customWidth="1"/>
    <col min="12042" max="12042" width="24.28515625" style="231" customWidth="1"/>
    <col min="12043" max="12043" width="16.140625" style="231" customWidth="1"/>
    <col min="12044" max="12044" width="20.140625" style="231" customWidth="1"/>
    <col min="12045" max="12045" width="26.42578125" style="231" customWidth="1"/>
    <col min="12046" max="12046" width="22.7109375" style="231" customWidth="1"/>
    <col min="12047" max="12047" width="23.5703125" style="231" customWidth="1"/>
    <col min="12048" max="12048" width="13.140625" style="231" customWidth="1"/>
    <col min="12049" max="12049" width="32.140625" style="231" customWidth="1"/>
    <col min="12050" max="12050" width="14" style="231" customWidth="1"/>
    <col min="12051" max="12051" width="35.140625" style="231" customWidth="1"/>
    <col min="12052" max="12052" width="13.7109375" style="231" customWidth="1"/>
    <col min="12053" max="12053" width="32" style="231" customWidth="1"/>
    <col min="12054" max="12055" width="18" style="231" customWidth="1"/>
    <col min="12056" max="12289" width="8.7109375" style="231"/>
    <col min="12290" max="12290" width="64" style="231" customWidth="1"/>
    <col min="12291" max="12291" width="12.28515625" style="231" customWidth="1"/>
    <col min="12292" max="12292" width="28.42578125" style="231" customWidth="1"/>
    <col min="12293" max="12293" width="13" style="231" customWidth="1"/>
    <col min="12294" max="12294" width="28.5703125" style="231" customWidth="1"/>
    <col min="12295" max="12295" width="12.85546875" style="231" customWidth="1"/>
    <col min="12296" max="12296" width="29.42578125" style="231" customWidth="1"/>
    <col min="12297" max="12297" width="17" style="231" customWidth="1"/>
    <col min="12298" max="12298" width="24.28515625" style="231" customWidth="1"/>
    <col min="12299" max="12299" width="16.140625" style="231" customWidth="1"/>
    <col min="12300" max="12300" width="20.140625" style="231" customWidth="1"/>
    <col min="12301" max="12301" width="26.42578125" style="231" customWidth="1"/>
    <col min="12302" max="12302" width="22.7109375" style="231" customWidth="1"/>
    <col min="12303" max="12303" width="23.5703125" style="231" customWidth="1"/>
    <col min="12304" max="12304" width="13.140625" style="231" customWidth="1"/>
    <col min="12305" max="12305" width="32.140625" style="231" customWidth="1"/>
    <col min="12306" max="12306" width="14" style="231" customWidth="1"/>
    <col min="12307" max="12307" width="35.140625" style="231" customWidth="1"/>
    <col min="12308" max="12308" width="13.7109375" style="231" customWidth="1"/>
    <col min="12309" max="12309" width="32" style="231" customWidth="1"/>
    <col min="12310" max="12311" width="18" style="231" customWidth="1"/>
    <col min="12312" max="12545" width="8.7109375" style="231"/>
    <col min="12546" max="12546" width="64" style="231" customWidth="1"/>
    <col min="12547" max="12547" width="12.28515625" style="231" customWidth="1"/>
    <col min="12548" max="12548" width="28.42578125" style="231" customWidth="1"/>
    <col min="12549" max="12549" width="13" style="231" customWidth="1"/>
    <col min="12550" max="12550" width="28.5703125" style="231" customWidth="1"/>
    <col min="12551" max="12551" width="12.85546875" style="231" customWidth="1"/>
    <col min="12552" max="12552" width="29.42578125" style="231" customWidth="1"/>
    <col min="12553" max="12553" width="17" style="231" customWidth="1"/>
    <col min="12554" max="12554" width="24.28515625" style="231" customWidth="1"/>
    <col min="12555" max="12555" width="16.140625" style="231" customWidth="1"/>
    <col min="12556" max="12556" width="20.140625" style="231" customWidth="1"/>
    <col min="12557" max="12557" width="26.42578125" style="231" customWidth="1"/>
    <col min="12558" max="12558" width="22.7109375" style="231" customWidth="1"/>
    <col min="12559" max="12559" width="23.5703125" style="231" customWidth="1"/>
    <col min="12560" max="12560" width="13.140625" style="231" customWidth="1"/>
    <col min="12561" max="12561" width="32.140625" style="231" customWidth="1"/>
    <col min="12562" max="12562" width="14" style="231" customWidth="1"/>
    <col min="12563" max="12563" width="35.140625" style="231" customWidth="1"/>
    <col min="12564" max="12564" width="13.7109375" style="231" customWidth="1"/>
    <col min="12565" max="12565" width="32" style="231" customWidth="1"/>
    <col min="12566" max="12567" width="18" style="231" customWidth="1"/>
    <col min="12568" max="12801" width="8.7109375" style="231"/>
    <col min="12802" max="12802" width="64" style="231" customWidth="1"/>
    <col min="12803" max="12803" width="12.28515625" style="231" customWidth="1"/>
    <col min="12804" max="12804" width="28.42578125" style="231" customWidth="1"/>
    <col min="12805" max="12805" width="13" style="231" customWidth="1"/>
    <col min="12806" max="12806" width="28.5703125" style="231" customWidth="1"/>
    <col min="12807" max="12807" width="12.85546875" style="231" customWidth="1"/>
    <col min="12808" max="12808" width="29.42578125" style="231" customWidth="1"/>
    <col min="12809" max="12809" width="17" style="231" customWidth="1"/>
    <col min="12810" max="12810" width="24.28515625" style="231" customWidth="1"/>
    <col min="12811" max="12811" width="16.140625" style="231" customWidth="1"/>
    <col min="12812" max="12812" width="20.140625" style="231" customWidth="1"/>
    <col min="12813" max="12813" width="26.42578125" style="231" customWidth="1"/>
    <col min="12814" max="12814" width="22.7109375" style="231" customWidth="1"/>
    <col min="12815" max="12815" width="23.5703125" style="231" customWidth="1"/>
    <col min="12816" max="12816" width="13.140625" style="231" customWidth="1"/>
    <col min="12817" max="12817" width="32.140625" style="231" customWidth="1"/>
    <col min="12818" max="12818" width="14" style="231" customWidth="1"/>
    <col min="12819" max="12819" width="35.140625" style="231" customWidth="1"/>
    <col min="12820" max="12820" width="13.7109375" style="231" customWidth="1"/>
    <col min="12821" max="12821" width="32" style="231" customWidth="1"/>
    <col min="12822" max="12823" width="18" style="231" customWidth="1"/>
    <col min="12824" max="13057" width="8.7109375" style="231"/>
    <col min="13058" max="13058" width="64" style="231" customWidth="1"/>
    <col min="13059" max="13059" width="12.28515625" style="231" customWidth="1"/>
    <col min="13060" max="13060" width="28.42578125" style="231" customWidth="1"/>
    <col min="13061" max="13061" width="13" style="231" customWidth="1"/>
    <col min="13062" max="13062" width="28.5703125" style="231" customWidth="1"/>
    <col min="13063" max="13063" width="12.85546875" style="231" customWidth="1"/>
    <col min="13064" max="13064" width="29.42578125" style="231" customWidth="1"/>
    <col min="13065" max="13065" width="17" style="231" customWidth="1"/>
    <col min="13066" max="13066" width="24.28515625" style="231" customWidth="1"/>
    <col min="13067" max="13067" width="16.140625" style="231" customWidth="1"/>
    <col min="13068" max="13068" width="20.140625" style="231" customWidth="1"/>
    <col min="13069" max="13069" width="26.42578125" style="231" customWidth="1"/>
    <col min="13070" max="13070" width="22.7109375" style="231" customWidth="1"/>
    <col min="13071" max="13071" width="23.5703125" style="231" customWidth="1"/>
    <col min="13072" max="13072" width="13.140625" style="231" customWidth="1"/>
    <col min="13073" max="13073" width="32.140625" style="231" customWidth="1"/>
    <col min="13074" max="13074" width="14" style="231" customWidth="1"/>
    <col min="13075" max="13075" width="35.140625" style="231" customWidth="1"/>
    <col min="13076" max="13076" width="13.7109375" style="231" customWidth="1"/>
    <col min="13077" max="13077" width="32" style="231" customWidth="1"/>
    <col min="13078" max="13079" width="18" style="231" customWidth="1"/>
    <col min="13080" max="13313" width="8.7109375" style="231"/>
    <col min="13314" max="13314" width="64" style="231" customWidth="1"/>
    <col min="13315" max="13315" width="12.28515625" style="231" customWidth="1"/>
    <col min="13316" max="13316" width="28.42578125" style="231" customWidth="1"/>
    <col min="13317" max="13317" width="13" style="231" customWidth="1"/>
    <col min="13318" max="13318" width="28.5703125" style="231" customWidth="1"/>
    <col min="13319" max="13319" width="12.85546875" style="231" customWidth="1"/>
    <col min="13320" max="13320" width="29.42578125" style="231" customWidth="1"/>
    <col min="13321" max="13321" width="17" style="231" customWidth="1"/>
    <col min="13322" max="13322" width="24.28515625" style="231" customWidth="1"/>
    <col min="13323" max="13323" width="16.140625" style="231" customWidth="1"/>
    <col min="13324" max="13324" width="20.140625" style="231" customWidth="1"/>
    <col min="13325" max="13325" width="26.42578125" style="231" customWidth="1"/>
    <col min="13326" max="13326" width="22.7109375" style="231" customWidth="1"/>
    <col min="13327" max="13327" width="23.5703125" style="231" customWidth="1"/>
    <col min="13328" max="13328" width="13.140625" style="231" customWidth="1"/>
    <col min="13329" max="13329" width="32.140625" style="231" customWidth="1"/>
    <col min="13330" max="13330" width="14" style="231" customWidth="1"/>
    <col min="13331" max="13331" width="35.140625" style="231" customWidth="1"/>
    <col min="13332" max="13332" width="13.7109375" style="231" customWidth="1"/>
    <col min="13333" max="13333" width="32" style="231" customWidth="1"/>
    <col min="13334" max="13335" width="18" style="231" customWidth="1"/>
    <col min="13336" max="13569" width="8.7109375" style="231"/>
    <col min="13570" max="13570" width="64" style="231" customWidth="1"/>
    <col min="13571" max="13571" width="12.28515625" style="231" customWidth="1"/>
    <col min="13572" max="13572" width="28.42578125" style="231" customWidth="1"/>
    <col min="13573" max="13573" width="13" style="231" customWidth="1"/>
    <col min="13574" max="13574" width="28.5703125" style="231" customWidth="1"/>
    <col min="13575" max="13575" width="12.85546875" style="231" customWidth="1"/>
    <col min="13576" max="13576" width="29.42578125" style="231" customWidth="1"/>
    <col min="13577" max="13577" width="17" style="231" customWidth="1"/>
    <col min="13578" max="13578" width="24.28515625" style="231" customWidth="1"/>
    <col min="13579" max="13579" width="16.140625" style="231" customWidth="1"/>
    <col min="13580" max="13580" width="20.140625" style="231" customWidth="1"/>
    <col min="13581" max="13581" width="26.42578125" style="231" customWidth="1"/>
    <col min="13582" max="13582" width="22.7109375" style="231" customWidth="1"/>
    <col min="13583" max="13583" width="23.5703125" style="231" customWidth="1"/>
    <col min="13584" max="13584" width="13.140625" style="231" customWidth="1"/>
    <col min="13585" max="13585" width="32.140625" style="231" customWidth="1"/>
    <col min="13586" max="13586" width="14" style="231" customWidth="1"/>
    <col min="13587" max="13587" width="35.140625" style="231" customWidth="1"/>
    <col min="13588" max="13588" width="13.7109375" style="231" customWidth="1"/>
    <col min="13589" max="13589" width="32" style="231" customWidth="1"/>
    <col min="13590" max="13591" width="18" style="231" customWidth="1"/>
    <col min="13592" max="13825" width="8.7109375" style="231"/>
    <col min="13826" max="13826" width="64" style="231" customWidth="1"/>
    <col min="13827" max="13827" width="12.28515625" style="231" customWidth="1"/>
    <col min="13828" max="13828" width="28.42578125" style="231" customWidth="1"/>
    <col min="13829" max="13829" width="13" style="231" customWidth="1"/>
    <col min="13830" max="13830" width="28.5703125" style="231" customWidth="1"/>
    <col min="13831" max="13831" width="12.85546875" style="231" customWidth="1"/>
    <col min="13832" max="13832" width="29.42578125" style="231" customWidth="1"/>
    <col min="13833" max="13833" width="17" style="231" customWidth="1"/>
    <col min="13834" max="13834" width="24.28515625" style="231" customWidth="1"/>
    <col min="13835" max="13835" width="16.140625" style="231" customWidth="1"/>
    <col min="13836" max="13836" width="20.140625" style="231" customWidth="1"/>
    <col min="13837" max="13837" width="26.42578125" style="231" customWidth="1"/>
    <col min="13838" max="13838" width="22.7109375" style="231" customWidth="1"/>
    <col min="13839" max="13839" width="23.5703125" style="231" customWidth="1"/>
    <col min="13840" max="13840" width="13.140625" style="231" customWidth="1"/>
    <col min="13841" max="13841" width="32.140625" style="231" customWidth="1"/>
    <col min="13842" max="13842" width="14" style="231" customWidth="1"/>
    <col min="13843" max="13843" width="35.140625" style="231" customWidth="1"/>
    <col min="13844" max="13844" width="13.7109375" style="231" customWidth="1"/>
    <col min="13845" max="13845" width="32" style="231" customWidth="1"/>
    <col min="13846" max="13847" width="18" style="231" customWidth="1"/>
    <col min="13848" max="14081" width="8.7109375" style="231"/>
    <col min="14082" max="14082" width="64" style="231" customWidth="1"/>
    <col min="14083" max="14083" width="12.28515625" style="231" customWidth="1"/>
    <col min="14084" max="14084" width="28.42578125" style="231" customWidth="1"/>
    <col min="14085" max="14085" width="13" style="231" customWidth="1"/>
    <col min="14086" max="14086" width="28.5703125" style="231" customWidth="1"/>
    <col min="14087" max="14087" width="12.85546875" style="231" customWidth="1"/>
    <col min="14088" max="14088" width="29.42578125" style="231" customWidth="1"/>
    <col min="14089" max="14089" width="17" style="231" customWidth="1"/>
    <col min="14090" max="14090" width="24.28515625" style="231" customWidth="1"/>
    <col min="14091" max="14091" width="16.140625" style="231" customWidth="1"/>
    <col min="14092" max="14092" width="20.140625" style="231" customWidth="1"/>
    <col min="14093" max="14093" width="26.42578125" style="231" customWidth="1"/>
    <col min="14094" max="14094" width="22.7109375" style="231" customWidth="1"/>
    <col min="14095" max="14095" width="23.5703125" style="231" customWidth="1"/>
    <col min="14096" max="14096" width="13.140625" style="231" customWidth="1"/>
    <col min="14097" max="14097" width="32.140625" style="231" customWidth="1"/>
    <col min="14098" max="14098" width="14" style="231" customWidth="1"/>
    <col min="14099" max="14099" width="35.140625" style="231" customWidth="1"/>
    <col min="14100" max="14100" width="13.7109375" style="231" customWidth="1"/>
    <col min="14101" max="14101" width="32" style="231" customWidth="1"/>
    <col min="14102" max="14103" width="18" style="231" customWidth="1"/>
    <col min="14104" max="14337" width="8.7109375" style="231"/>
    <col min="14338" max="14338" width="64" style="231" customWidth="1"/>
    <col min="14339" max="14339" width="12.28515625" style="231" customWidth="1"/>
    <col min="14340" max="14340" width="28.42578125" style="231" customWidth="1"/>
    <col min="14341" max="14341" width="13" style="231" customWidth="1"/>
    <col min="14342" max="14342" width="28.5703125" style="231" customWidth="1"/>
    <col min="14343" max="14343" width="12.85546875" style="231" customWidth="1"/>
    <col min="14344" max="14344" width="29.42578125" style="231" customWidth="1"/>
    <col min="14345" max="14345" width="17" style="231" customWidth="1"/>
    <col min="14346" max="14346" width="24.28515625" style="231" customWidth="1"/>
    <col min="14347" max="14347" width="16.140625" style="231" customWidth="1"/>
    <col min="14348" max="14348" width="20.140625" style="231" customWidth="1"/>
    <col min="14349" max="14349" width="26.42578125" style="231" customWidth="1"/>
    <col min="14350" max="14350" width="22.7109375" style="231" customWidth="1"/>
    <col min="14351" max="14351" width="23.5703125" style="231" customWidth="1"/>
    <col min="14352" max="14352" width="13.140625" style="231" customWidth="1"/>
    <col min="14353" max="14353" width="32.140625" style="231" customWidth="1"/>
    <col min="14354" max="14354" width="14" style="231" customWidth="1"/>
    <col min="14355" max="14355" width="35.140625" style="231" customWidth="1"/>
    <col min="14356" max="14356" width="13.7109375" style="231" customWidth="1"/>
    <col min="14357" max="14357" width="32" style="231" customWidth="1"/>
    <col min="14358" max="14359" width="18" style="231" customWidth="1"/>
    <col min="14360" max="14593" width="8.7109375" style="231"/>
    <col min="14594" max="14594" width="64" style="231" customWidth="1"/>
    <col min="14595" max="14595" width="12.28515625" style="231" customWidth="1"/>
    <col min="14596" max="14596" width="28.42578125" style="231" customWidth="1"/>
    <col min="14597" max="14597" width="13" style="231" customWidth="1"/>
    <col min="14598" max="14598" width="28.5703125" style="231" customWidth="1"/>
    <col min="14599" max="14599" width="12.85546875" style="231" customWidth="1"/>
    <col min="14600" max="14600" width="29.42578125" style="231" customWidth="1"/>
    <col min="14601" max="14601" width="17" style="231" customWidth="1"/>
    <col min="14602" max="14602" width="24.28515625" style="231" customWidth="1"/>
    <col min="14603" max="14603" width="16.140625" style="231" customWidth="1"/>
    <col min="14604" max="14604" width="20.140625" style="231" customWidth="1"/>
    <col min="14605" max="14605" width="26.42578125" style="231" customWidth="1"/>
    <col min="14606" max="14606" width="22.7109375" style="231" customWidth="1"/>
    <col min="14607" max="14607" width="23.5703125" style="231" customWidth="1"/>
    <col min="14608" max="14608" width="13.140625" style="231" customWidth="1"/>
    <col min="14609" max="14609" width="32.140625" style="231" customWidth="1"/>
    <col min="14610" max="14610" width="14" style="231" customWidth="1"/>
    <col min="14611" max="14611" width="35.140625" style="231" customWidth="1"/>
    <col min="14612" max="14612" width="13.7109375" style="231" customWidth="1"/>
    <col min="14613" max="14613" width="32" style="231" customWidth="1"/>
    <col min="14614" max="14615" width="18" style="231" customWidth="1"/>
    <col min="14616" max="14849" width="8.7109375" style="231"/>
    <col min="14850" max="14850" width="64" style="231" customWidth="1"/>
    <col min="14851" max="14851" width="12.28515625" style="231" customWidth="1"/>
    <col min="14852" max="14852" width="28.42578125" style="231" customWidth="1"/>
    <col min="14853" max="14853" width="13" style="231" customWidth="1"/>
    <col min="14854" max="14854" width="28.5703125" style="231" customWidth="1"/>
    <col min="14855" max="14855" width="12.85546875" style="231" customWidth="1"/>
    <col min="14856" max="14856" width="29.42578125" style="231" customWidth="1"/>
    <col min="14857" max="14857" width="17" style="231" customWidth="1"/>
    <col min="14858" max="14858" width="24.28515625" style="231" customWidth="1"/>
    <col min="14859" max="14859" width="16.140625" style="231" customWidth="1"/>
    <col min="14860" max="14860" width="20.140625" style="231" customWidth="1"/>
    <col min="14861" max="14861" width="26.42578125" style="231" customWidth="1"/>
    <col min="14862" max="14862" width="22.7109375" style="231" customWidth="1"/>
    <col min="14863" max="14863" width="23.5703125" style="231" customWidth="1"/>
    <col min="14864" max="14864" width="13.140625" style="231" customWidth="1"/>
    <col min="14865" max="14865" width="32.140625" style="231" customWidth="1"/>
    <col min="14866" max="14866" width="14" style="231" customWidth="1"/>
    <col min="14867" max="14867" width="35.140625" style="231" customWidth="1"/>
    <col min="14868" max="14868" width="13.7109375" style="231" customWidth="1"/>
    <col min="14869" max="14869" width="32" style="231" customWidth="1"/>
    <col min="14870" max="14871" width="18" style="231" customWidth="1"/>
    <col min="14872" max="15105" width="8.7109375" style="231"/>
    <col min="15106" max="15106" width="64" style="231" customWidth="1"/>
    <col min="15107" max="15107" width="12.28515625" style="231" customWidth="1"/>
    <col min="15108" max="15108" width="28.42578125" style="231" customWidth="1"/>
    <col min="15109" max="15109" width="13" style="231" customWidth="1"/>
    <col min="15110" max="15110" width="28.5703125" style="231" customWidth="1"/>
    <col min="15111" max="15111" width="12.85546875" style="231" customWidth="1"/>
    <col min="15112" max="15112" width="29.42578125" style="231" customWidth="1"/>
    <col min="15113" max="15113" width="17" style="231" customWidth="1"/>
    <col min="15114" max="15114" width="24.28515625" style="231" customWidth="1"/>
    <col min="15115" max="15115" width="16.140625" style="231" customWidth="1"/>
    <col min="15116" max="15116" width="20.140625" style="231" customWidth="1"/>
    <col min="15117" max="15117" width="26.42578125" style="231" customWidth="1"/>
    <col min="15118" max="15118" width="22.7109375" style="231" customWidth="1"/>
    <col min="15119" max="15119" width="23.5703125" style="231" customWidth="1"/>
    <col min="15120" max="15120" width="13.140625" style="231" customWidth="1"/>
    <col min="15121" max="15121" width="32.140625" style="231" customWidth="1"/>
    <col min="15122" max="15122" width="14" style="231" customWidth="1"/>
    <col min="15123" max="15123" width="35.140625" style="231" customWidth="1"/>
    <col min="15124" max="15124" width="13.7109375" style="231" customWidth="1"/>
    <col min="15125" max="15125" width="32" style="231" customWidth="1"/>
    <col min="15126" max="15127" width="18" style="231" customWidth="1"/>
    <col min="15128" max="15361" width="8.7109375" style="231"/>
    <col min="15362" max="15362" width="64" style="231" customWidth="1"/>
    <col min="15363" max="15363" width="12.28515625" style="231" customWidth="1"/>
    <col min="15364" max="15364" width="28.42578125" style="231" customWidth="1"/>
    <col min="15365" max="15365" width="13" style="231" customWidth="1"/>
    <col min="15366" max="15366" width="28.5703125" style="231" customWidth="1"/>
    <col min="15367" max="15367" width="12.85546875" style="231" customWidth="1"/>
    <col min="15368" max="15368" width="29.42578125" style="231" customWidth="1"/>
    <col min="15369" max="15369" width="17" style="231" customWidth="1"/>
    <col min="15370" max="15370" width="24.28515625" style="231" customWidth="1"/>
    <col min="15371" max="15371" width="16.140625" style="231" customWidth="1"/>
    <col min="15372" max="15372" width="20.140625" style="231" customWidth="1"/>
    <col min="15373" max="15373" width="26.42578125" style="231" customWidth="1"/>
    <col min="15374" max="15374" width="22.7109375" style="231" customWidth="1"/>
    <col min="15375" max="15375" width="23.5703125" style="231" customWidth="1"/>
    <col min="15376" max="15376" width="13.140625" style="231" customWidth="1"/>
    <col min="15377" max="15377" width="32.140625" style="231" customWidth="1"/>
    <col min="15378" max="15378" width="14" style="231" customWidth="1"/>
    <col min="15379" max="15379" width="35.140625" style="231" customWidth="1"/>
    <col min="15380" max="15380" width="13.7109375" style="231" customWidth="1"/>
    <col min="15381" max="15381" width="32" style="231" customWidth="1"/>
    <col min="15382" max="15383" width="18" style="231" customWidth="1"/>
    <col min="15384" max="15617" width="8.7109375" style="231"/>
    <col min="15618" max="15618" width="64" style="231" customWidth="1"/>
    <col min="15619" max="15619" width="12.28515625" style="231" customWidth="1"/>
    <col min="15620" max="15620" width="28.42578125" style="231" customWidth="1"/>
    <col min="15621" max="15621" width="13" style="231" customWidth="1"/>
    <col min="15622" max="15622" width="28.5703125" style="231" customWidth="1"/>
    <col min="15623" max="15623" width="12.85546875" style="231" customWidth="1"/>
    <col min="15624" max="15624" width="29.42578125" style="231" customWidth="1"/>
    <col min="15625" max="15625" width="17" style="231" customWidth="1"/>
    <col min="15626" max="15626" width="24.28515625" style="231" customWidth="1"/>
    <col min="15627" max="15627" width="16.140625" style="231" customWidth="1"/>
    <col min="15628" max="15628" width="20.140625" style="231" customWidth="1"/>
    <col min="15629" max="15629" width="26.42578125" style="231" customWidth="1"/>
    <col min="15630" max="15630" width="22.7109375" style="231" customWidth="1"/>
    <col min="15631" max="15631" width="23.5703125" style="231" customWidth="1"/>
    <col min="15632" max="15632" width="13.140625" style="231" customWidth="1"/>
    <col min="15633" max="15633" width="32.140625" style="231" customWidth="1"/>
    <col min="15634" max="15634" width="14" style="231" customWidth="1"/>
    <col min="15635" max="15635" width="35.140625" style="231" customWidth="1"/>
    <col min="15636" max="15636" width="13.7109375" style="231" customWidth="1"/>
    <col min="15637" max="15637" width="32" style="231" customWidth="1"/>
    <col min="15638" max="15639" width="18" style="231" customWidth="1"/>
    <col min="15640" max="15873" width="8.7109375" style="231"/>
    <col min="15874" max="15874" width="64" style="231" customWidth="1"/>
    <col min="15875" max="15875" width="12.28515625" style="231" customWidth="1"/>
    <col min="15876" max="15876" width="28.42578125" style="231" customWidth="1"/>
    <col min="15877" max="15877" width="13" style="231" customWidth="1"/>
    <col min="15878" max="15878" width="28.5703125" style="231" customWidth="1"/>
    <col min="15879" max="15879" width="12.85546875" style="231" customWidth="1"/>
    <col min="15880" max="15880" width="29.42578125" style="231" customWidth="1"/>
    <col min="15881" max="15881" width="17" style="231" customWidth="1"/>
    <col min="15882" max="15882" width="24.28515625" style="231" customWidth="1"/>
    <col min="15883" max="15883" width="16.140625" style="231" customWidth="1"/>
    <col min="15884" max="15884" width="20.140625" style="231" customWidth="1"/>
    <col min="15885" max="15885" width="26.42578125" style="231" customWidth="1"/>
    <col min="15886" max="15886" width="22.7109375" style="231" customWidth="1"/>
    <col min="15887" max="15887" width="23.5703125" style="231" customWidth="1"/>
    <col min="15888" max="15888" width="13.140625" style="231" customWidth="1"/>
    <col min="15889" max="15889" width="32.140625" style="231" customWidth="1"/>
    <col min="15890" max="15890" width="14" style="231" customWidth="1"/>
    <col min="15891" max="15891" width="35.140625" style="231" customWidth="1"/>
    <col min="15892" max="15892" width="13.7109375" style="231" customWidth="1"/>
    <col min="15893" max="15893" width="32" style="231" customWidth="1"/>
    <col min="15894" max="15895" width="18" style="231" customWidth="1"/>
    <col min="15896" max="16129" width="8.7109375" style="231"/>
    <col min="16130" max="16130" width="64" style="231" customWidth="1"/>
    <col min="16131" max="16131" width="12.28515625" style="231" customWidth="1"/>
    <col min="16132" max="16132" width="28.42578125" style="231" customWidth="1"/>
    <col min="16133" max="16133" width="13" style="231" customWidth="1"/>
    <col min="16134" max="16134" width="28.5703125" style="231" customWidth="1"/>
    <col min="16135" max="16135" width="12.85546875" style="231" customWidth="1"/>
    <col min="16136" max="16136" width="29.42578125" style="231" customWidth="1"/>
    <col min="16137" max="16137" width="17" style="231" customWidth="1"/>
    <col min="16138" max="16138" width="24.28515625" style="231" customWidth="1"/>
    <col min="16139" max="16139" width="16.140625" style="231" customWidth="1"/>
    <col min="16140" max="16140" width="20.140625" style="231" customWidth="1"/>
    <col min="16141" max="16141" width="26.42578125" style="231" customWidth="1"/>
    <col min="16142" max="16142" width="22.7109375" style="231" customWidth="1"/>
    <col min="16143" max="16143" width="23.5703125" style="231" customWidth="1"/>
    <col min="16144" max="16144" width="13.140625" style="231" customWidth="1"/>
    <col min="16145" max="16145" width="32.140625" style="231" customWidth="1"/>
    <col min="16146" max="16146" width="14" style="231" customWidth="1"/>
    <col min="16147" max="16147" width="35.140625" style="231" customWidth="1"/>
    <col min="16148" max="16148" width="13.7109375" style="231" customWidth="1"/>
    <col min="16149" max="16149" width="32" style="231" customWidth="1"/>
    <col min="16150" max="16151" width="18" style="231" customWidth="1"/>
    <col min="16152" max="16384" width="8.7109375" style="231"/>
  </cols>
  <sheetData>
    <row r="1" spans="1:23" ht="29.25" customHeight="1">
      <c r="B1" s="102"/>
      <c r="C1" s="451"/>
      <c r="D1" s="451"/>
      <c r="E1" s="451"/>
      <c r="F1" s="451"/>
      <c r="G1" s="451"/>
      <c r="H1" s="451"/>
      <c r="I1" s="451"/>
      <c r="J1" s="451"/>
      <c r="K1" s="451"/>
      <c r="L1" s="451"/>
      <c r="M1" s="451"/>
      <c r="N1" s="451"/>
      <c r="O1" s="451"/>
      <c r="P1" s="451"/>
      <c r="Q1" s="451"/>
      <c r="R1" s="451"/>
      <c r="S1" s="451"/>
      <c r="T1" s="451"/>
      <c r="U1" s="451"/>
      <c r="V1" s="451"/>
      <c r="W1" s="451"/>
    </row>
    <row r="2" spans="1:23" ht="29.25" customHeight="1">
      <c r="A2" s="400" t="s">
        <v>465</v>
      </c>
      <c r="B2" s="400"/>
      <c r="C2" s="400"/>
      <c r="D2" s="400"/>
      <c r="E2" s="400"/>
      <c r="F2" s="400"/>
      <c r="G2" s="400"/>
      <c r="H2" s="400"/>
      <c r="I2" s="400"/>
      <c r="J2" s="400"/>
      <c r="K2" s="400"/>
      <c r="L2" s="400"/>
      <c r="M2" s="400"/>
      <c r="N2" s="400"/>
      <c r="O2" s="400"/>
      <c r="P2" s="400"/>
      <c r="Q2" s="400"/>
      <c r="R2" s="400"/>
      <c r="S2" s="400"/>
      <c r="T2" s="400"/>
      <c r="U2" s="400"/>
      <c r="V2" s="400"/>
      <c r="W2" s="400"/>
    </row>
    <row r="3" spans="1:23" ht="29.25" customHeight="1">
      <c r="B3" s="102"/>
      <c r="C3" s="232"/>
      <c r="D3" s="232"/>
      <c r="E3" s="232"/>
      <c r="F3" s="232"/>
      <c r="G3" s="232"/>
      <c r="H3" s="232"/>
      <c r="I3" s="232"/>
      <c r="J3" s="232"/>
      <c r="K3" s="232"/>
      <c r="L3" s="232"/>
      <c r="M3" s="232"/>
      <c r="N3" s="232"/>
      <c r="O3" s="232"/>
      <c r="P3" s="232"/>
      <c r="Q3" s="232"/>
      <c r="R3" s="232"/>
      <c r="S3" s="232"/>
      <c r="T3" s="232"/>
      <c r="U3" s="232"/>
      <c r="V3" s="232"/>
      <c r="W3" s="232" t="s">
        <v>303</v>
      </c>
    </row>
    <row r="4" spans="1:23" s="274" customFormat="1" ht="68.25" customHeight="1">
      <c r="A4" s="448" t="s">
        <v>95</v>
      </c>
      <c r="B4" s="448"/>
      <c r="C4" s="447" t="s">
        <v>466</v>
      </c>
      <c r="D4" s="447"/>
      <c r="E4" s="447" t="s">
        <v>469</v>
      </c>
      <c r="F4" s="447"/>
      <c r="G4" s="447" t="s">
        <v>470</v>
      </c>
      <c r="H4" s="447"/>
      <c r="I4" s="447" t="s">
        <v>471</v>
      </c>
      <c r="J4" s="447" t="s">
        <v>472</v>
      </c>
      <c r="K4" s="447" t="s">
        <v>473</v>
      </c>
      <c r="L4" s="447" t="s">
        <v>474</v>
      </c>
      <c r="M4" s="447" t="s">
        <v>478</v>
      </c>
      <c r="N4" s="447" t="s">
        <v>476</v>
      </c>
      <c r="O4" s="447" t="s">
        <v>477</v>
      </c>
      <c r="P4" s="447" t="s">
        <v>345</v>
      </c>
      <c r="Q4" s="447"/>
      <c r="R4" s="447" t="s">
        <v>480</v>
      </c>
      <c r="S4" s="447"/>
      <c r="T4" s="447" t="s">
        <v>482</v>
      </c>
      <c r="U4" s="447"/>
      <c r="V4" s="447" t="s">
        <v>484</v>
      </c>
      <c r="W4" s="447" t="s">
        <v>485</v>
      </c>
    </row>
    <row r="5" spans="1:23" s="274" customFormat="1" ht="63.75">
      <c r="A5" s="448"/>
      <c r="B5" s="448"/>
      <c r="C5" s="276" t="s">
        <v>467</v>
      </c>
      <c r="D5" s="277" t="s">
        <v>468</v>
      </c>
      <c r="E5" s="276" t="s">
        <v>467</v>
      </c>
      <c r="F5" s="277" t="s">
        <v>468</v>
      </c>
      <c r="G5" s="276" t="s">
        <v>467</v>
      </c>
      <c r="H5" s="277" t="s">
        <v>468</v>
      </c>
      <c r="I5" s="447"/>
      <c r="J5" s="447"/>
      <c r="K5" s="447"/>
      <c r="L5" s="447"/>
      <c r="M5" s="447"/>
      <c r="N5" s="447"/>
      <c r="O5" s="447"/>
      <c r="P5" s="259" t="s">
        <v>333</v>
      </c>
      <c r="Q5" s="266" t="s">
        <v>479</v>
      </c>
      <c r="R5" s="259" t="s">
        <v>333</v>
      </c>
      <c r="S5" s="266" t="s">
        <v>481</v>
      </c>
      <c r="T5" s="259" t="s">
        <v>333</v>
      </c>
      <c r="U5" s="266" t="s">
        <v>483</v>
      </c>
      <c r="V5" s="447"/>
      <c r="W5" s="447"/>
    </row>
    <row r="6" spans="1:23" s="274" customFormat="1">
      <c r="A6" s="278">
        <v>1</v>
      </c>
      <c r="B6" s="182" t="s">
        <v>39</v>
      </c>
      <c r="C6" s="191">
        <v>1</v>
      </c>
      <c r="D6" s="191">
        <v>0</v>
      </c>
      <c r="E6" s="191">
        <v>772552.85000000009</v>
      </c>
      <c r="F6" s="191">
        <v>0</v>
      </c>
      <c r="G6" s="191">
        <v>5393.51</v>
      </c>
      <c r="H6" s="191">
        <v>0</v>
      </c>
      <c r="I6" s="191">
        <v>0</v>
      </c>
      <c r="J6" s="191">
        <v>0</v>
      </c>
      <c r="K6" s="191">
        <v>2</v>
      </c>
      <c r="L6" s="191">
        <v>5197.8</v>
      </c>
      <c r="M6" s="191">
        <v>0</v>
      </c>
      <c r="N6" s="191">
        <v>0</v>
      </c>
      <c r="O6" s="191">
        <v>0</v>
      </c>
      <c r="P6" s="191">
        <v>3495</v>
      </c>
      <c r="Q6" s="191">
        <v>0</v>
      </c>
      <c r="R6" s="191">
        <v>20720.000000000018</v>
      </c>
      <c r="S6" s="191">
        <v>0</v>
      </c>
      <c r="T6" s="191">
        <v>0</v>
      </c>
      <c r="U6" s="191">
        <v>0</v>
      </c>
      <c r="V6" s="191">
        <v>0</v>
      </c>
      <c r="W6" s="191">
        <v>0</v>
      </c>
    </row>
    <row r="7" spans="1:23" s="274" customFormat="1" ht="25.5">
      <c r="A7" s="278" t="s">
        <v>374</v>
      </c>
      <c r="B7" s="182" t="s">
        <v>96</v>
      </c>
      <c r="C7" s="191">
        <v>0</v>
      </c>
      <c r="D7" s="191">
        <v>0</v>
      </c>
      <c r="E7" s="191">
        <v>0</v>
      </c>
      <c r="F7" s="191">
        <v>0</v>
      </c>
      <c r="G7" s="191">
        <v>0</v>
      </c>
      <c r="H7" s="191">
        <v>0</v>
      </c>
      <c r="I7" s="191">
        <v>0</v>
      </c>
      <c r="J7" s="191">
        <v>0</v>
      </c>
      <c r="K7" s="191">
        <v>0</v>
      </c>
      <c r="L7" s="191">
        <v>5100</v>
      </c>
      <c r="M7" s="191">
        <v>0</v>
      </c>
      <c r="N7" s="191">
        <v>0</v>
      </c>
      <c r="O7" s="191">
        <v>0</v>
      </c>
      <c r="P7" s="191">
        <v>0</v>
      </c>
      <c r="Q7" s="191">
        <v>0</v>
      </c>
      <c r="R7" s="191">
        <v>19720</v>
      </c>
      <c r="S7" s="191">
        <v>0</v>
      </c>
      <c r="T7" s="191">
        <v>0</v>
      </c>
      <c r="U7" s="191">
        <v>0</v>
      </c>
      <c r="V7" s="191">
        <v>0</v>
      </c>
      <c r="W7" s="191">
        <v>0</v>
      </c>
    </row>
    <row r="8" spans="1:23" s="274" customFormat="1">
      <c r="A8" s="278">
        <v>2</v>
      </c>
      <c r="B8" s="182" t="s">
        <v>41</v>
      </c>
      <c r="C8" s="191">
        <v>1</v>
      </c>
      <c r="D8" s="191">
        <v>0</v>
      </c>
      <c r="E8" s="191">
        <v>0</v>
      </c>
      <c r="F8" s="191">
        <v>0</v>
      </c>
      <c r="G8" s="191">
        <v>0</v>
      </c>
      <c r="H8" s="191">
        <v>0</v>
      </c>
      <c r="I8" s="191">
        <v>0</v>
      </c>
      <c r="J8" s="191">
        <v>0</v>
      </c>
      <c r="K8" s="191">
        <v>0</v>
      </c>
      <c r="L8" s="191">
        <v>113.4</v>
      </c>
      <c r="M8" s="191">
        <v>0</v>
      </c>
      <c r="N8" s="191">
        <v>0</v>
      </c>
      <c r="O8" s="191">
        <v>0</v>
      </c>
      <c r="P8" s="191">
        <v>1.5646640000000001E-14</v>
      </c>
      <c r="Q8" s="191">
        <v>0</v>
      </c>
      <c r="R8" s="191">
        <v>1.9558299999999999E-11</v>
      </c>
      <c r="S8" s="191">
        <v>0</v>
      </c>
      <c r="T8" s="191">
        <v>0</v>
      </c>
      <c r="U8" s="191">
        <v>0</v>
      </c>
      <c r="V8" s="191">
        <v>0</v>
      </c>
      <c r="W8" s="191">
        <v>0</v>
      </c>
    </row>
    <row r="9" spans="1:23" s="274" customFormat="1">
      <c r="A9" s="278">
        <v>3</v>
      </c>
      <c r="B9" s="182" t="s">
        <v>42</v>
      </c>
      <c r="C9" s="191">
        <v>1</v>
      </c>
      <c r="D9" s="191">
        <v>0</v>
      </c>
      <c r="E9" s="191">
        <v>0</v>
      </c>
      <c r="F9" s="191">
        <v>0</v>
      </c>
      <c r="G9" s="191">
        <v>0</v>
      </c>
      <c r="H9" s="191">
        <v>0</v>
      </c>
      <c r="I9" s="191">
        <v>0</v>
      </c>
      <c r="J9" s="191">
        <v>0</v>
      </c>
      <c r="K9" s="191">
        <v>0</v>
      </c>
      <c r="L9" s="191">
        <v>210395.44</v>
      </c>
      <c r="M9" s="191">
        <v>0</v>
      </c>
      <c r="N9" s="191">
        <v>0</v>
      </c>
      <c r="O9" s="191">
        <v>0</v>
      </c>
      <c r="P9" s="191">
        <v>1.5646640000000001E-14</v>
      </c>
      <c r="Q9" s="191">
        <v>0</v>
      </c>
      <c r="R9" s="191">
        <v>103860</v>
      </c>
      <c r="S9" s="191">
        <v>0</v>
      </c>
      <c r="T9" s="191">
        <v>0</v>
      </c>
      <c r="U9" s="191">
        <v>0</v>
      </c>
      <c r="V9" s="191">
        <v>0</v>
      </c>
      <c r="W9" s="191">
        <v>0</v>
      </c>
    </row>
    <row r="10" spans="1:23" s="274" customFormat="1">
      <c r="A10" s="278">
        <v>4</v>
      </c>
      <c r="B10" s="182" t="s">
        <v>43</v>
      </c>
      <c r="C10" s="191">
        <v>2</v>
      </c>
      <c r="D10" s="191">
        <v>2</v>
      </c>
      <c r="E10" s="191">
        <v>61135314.390000001</v>
      </c>
      <c r="F10" s="191">
        <v>45580484.355092399</v>
      </c>
      <c r="G10" s="191">
        <v>1018083.23</v>
      </c>
      <c r="H10" s="191">
        <v>782869.18628106045</v>
      </c>
      <c r="I10" s="191">
        <v>207100.14</v>
      </c>
      <c r="J10" s="191">
        <v>0</v>
      </c>
      <c r="K10" s="191">
        <v>1</v>
      </c>
      <c r="L10" s="191">
        <v>0</v>
      </c>
      <c r="M10" s="191">
        <v>0</v>
      </c>
      <c r="N10" s="191">
        <v>179742.13278730802</v>
      </c>
      <c r="O10" s="191">
        <v>15555.057450831186</v>
      </c>
      <c r="P10" s="191">
        <v>497699.21140000003</v>
      </c>
      <c r="Q10" s="191">
        <v>0</v>
      </c>
      <c r="R10" s="191">
        <v>941729.66306560044</v>
      </c>
      <c r="S10" s="191">
        <v>0</v>
      </c>
      <c r="T10" s="191">
        <v>0</v>
      </c>
      <c r="U10" s="191">
        <v>0</v>
      </c>
      <c r="V10" s="191">
        <v>0</v>
      </c>
      <c r="W10" s="191">
        <v>0</v>
      </c>
    </row>
    <row r="11" spans="1:23" s="274" customFormat="1">
      <c r="A11" s="278">
        <v>5</v>
      </c>
      <c r="B11" s="182" t="s">
        <v>44</v>
      </c>
      <c r="C11" s="191">
        <v>0</v>
      </c>
      <c r="D11" s="191">
        <v>0</v>
      </c>
      <c r="E11" s="191">
        <v>0</v>
      </c>
      <c r="F11" s="191">
        <v>0</v>
      </c>
      <c r="G11" s="191">
        <v>39268.54</v>
      </c>
      <c r="H11" s="191">
        <v>0</v>
      </c>
      <c r="I11" s="191">
        <v>0</v>
      </c>
      <c r="J11" s="191">
        <v>0</v>
      </c>
      <c r="K11" s="191">
        <v>0</v>
      </c>
      <c r="L11" s="191">
        <v>107764.45</v>
      </c>
      <c r="M11" s="191">
        <v>0</v>
      </c>
      <c r="N11" s="191">
        <v>0</v>
      </c>
      <c r="O11" s="191">
        <v>0</v>
      </c>
      <c r="P11" s="191">
        <v>96954.625128580359</v>
      </c>
      <c r="Q11" s="191">
        <v>0</v>
      </c>
      <c r="R11" s="191">
        <v>647984.56270413694</v>
      </c>
      <c r="S11" s="191">
        <v>0</v>
      </c>
      <c r="T11" s="191">
        <v>0</v>
      </c>
      <c r="U11" s="191">
        <v>0</v>
      </c>
      <c r="V11" s="191">
        <v>0</v>
      </c>
      <c r="W11" s="191">
        <v>0</v>
      </c>
    </row>
    <row r="12" spans="1:23" s="274" customFormat="1">
      <c r="A12" s="278">
        <v>6</v>
      </c>
      <c r="B12" s="182" t="s">
        <v>45</v>
      </c>
      <c r="C12" s="191">
        <v>2</v>
      </c>
      <c r="D12" s="191">
        <v>0</v>
      </c>
      <c r="E12" s="191">
        <v>0</v>
      </c>
      <c r="F12" s="191">
        <v>0</v>
      </c>
      <c r="G12" s="191">
        <v>30218.903464399998</v>
      </c>
      <c r="H12" s="191">
        <v>0</v>
      </c>
      <c r="I12" s="191">
        <v>8610.0721758</v>
      </c>
      <c r="J12" s="191">
        <v>0</v>
      </c>
      <c r="K12" s="191">
        <v>1</v>
      </c>
      <c r="L12" s="191">
        <v>3291072.9937117998</v>
      </c>
      <c r="M12" s="191">
        <v>0</v>
      </c>
      <c r="N12" s="191">
        <v>0</v>
      </c>
      <c r="O12" s="191">
        <v>0</v>
      </c>
      <c r="P12" s="191">
        <v>82.69337979989848</v>
      </c>
      <c r="Q12" s="191">
        <v>0</v>
      </c>
      <c r="R12" s="191">
        <v>2848231.1446822002</v>
      </c>
      <c r="S12" s="191">
        <v>0</v>
      </c>
      <c r="T12" s="191">
        <v>0</v>
      </c>
      <c r="U12" s="191">
        <v>0</v>
      </c>
      <c r="V12" s="191">
        <v>0</v>
      </c>
      <c r="W12" s="191">
        <v>190095.14</v>
      </c>
    </row>
    <row r="13" spans="1:23" s="274" customFormat="1">
      <c r="A13" s="278">
        <v>7</v>
      </c>
      <c r="B13" s="182" t="s">
        <v>46</v>
      </c>
      <c r="C13" s="191">
        <v>6</v>
      </c>
      <c r="D13" s="191">
        <v>0</v>
      </c>
      <c r="E13" s="191">
        <v>0</v>
      </c>
      <c r="F13" s="191">
        <v>0</v>
      </c>
      <c r="G13" s="191">
        <v>588788.32438269991</v>
      </c>
      <c r="H13" s="191">
        <v>0</v>
      </c>
      <c r="I13" s="191">
        <v>183200.75761979999</v>
      </c>
      <c r="J13" s="191">
        <v>0</v>
      </c>
      <c r="K13" s="191">
        <v>0</v>
      </c>
      <c r="L13" s="191">
        <v>75832.536024800007</v>
      </c>
      <c r="M13" s="191">
        <v>0</v>
      </c>
      <c r="N13" s="191">
        <v>0</v>
      </c>
      <c r="O13" s="191">
        <v>0</v>
      </c>
      <c r="P13" s="191">
        <v>184652.90524169654</v>
      </c>
      <c r="Q13" s="191">
        <v>0</v>
      </c>
      <c r="R13" s="191">
        <v>54625.178807700024</v>
      </c>
      <c r="S13" s="191">
        <v>0</v>
      </c>
      <c r="T13" s="191">
        <v>0</v>
      </c>
      <c r="U13" s="191">
        <v>0</v>
      </c>
      <c r="V13" s="191">
        <v>0</v>
      </c>
      <c r="W13" s="191">
        <v>0</v>
      </c>
    </row>
    <row r="14" spans="1:23" s="274" customFormat="1">
      <c r="A14" s="278">
        <v>8</v>
      </c>
      <c r="B14" s="182" t="s">
        <v>47</v>
      </c>
      <c r="C14" s="191">
        <v>14</v>
      </c>
      <c r="D14" s="191">
        <v>5</v>
      </c>
      <c r="E14" s="191">
        <v>2386290916.289566</v>
      </c>
      <c r="F14" s="191">
        <v>1340707377.871922</v>
      </c>
      <c r="G14" s="191">
        <v>30807080.139947742</v>
      </c>
      <c r="H14" s="191">
        <v>3295020.2167360955</v>
      </c>
      <c r="I14" s="191">
        <v>6442980.2521706689</v>
      </c>
      <c r="J14" s="191">
        <v>667739.85</v>
      </c>
      <c r="K14" s="191">
        <v>145</v>
      </c>
      <c r="L14" s="191">
        <v>2798187.9803205999</v>
      </c>
      <c r="M14" s="191">
        <v>50529.780000000006</v>
      </c>
      <c r="N14" s="191">
        <v>224968.308206585</v>
      </c>
      <c r="O14" s="191">
        <v>0</v>
      </c>
      <c r="P14" s="191">
        <v>15083271.615528308</v>
      </c>
      <c r="Q14" s="191">
        <v>0</v>
      </c>
      <c r="R14" s="191">
        <v>2827768.5417380114</v>
      </c>
      <c r="S14" s="191">
        <v>0</v>
      </c>
      <c r="T14" s="191">
        <v>294725.74</v>
      </c>
      <c r="U14" s="191">
        <v>0</v>
      </c>
      <c r="V14" s="191">
        <v>11416179.039999999</v>
      </c>
      <c r="W14" s="191">
        <v>-808.18000000000006</v>
      </c>
    </row>
    <row r="15" spans="1:23" s="274" customFormat="1">
      <c r="A15" s="278" t="s">
        <v>375</v>
      </c>
      <c r="B15" s="182" t="s">
        <v>48</v>
      </c>
      <c r="C15" s="191">
        <v>4</v>
      </c>
      <c r="D15" s="191">
        <v>3</v>
      </c>
      <c r="E15" s="191">
        <v>2354776764.0165</v>
      </c>
      <c r="F15" s="191">
        <v>1313268009.1515002</v>
      </c>
      <c r="G15" s="191">
        <v>27973129.564999998</v>
      </c>
      <c r="H15" s="191">
        <v>3295020.2167360955</v>
      </c>
      <c r="I15" s="191">
        <v>5343684.6339999996</v>
      </c>
      <c r="J15" s="191">
        <v>667739.85</v>
      </c>
      <c r="K15" s="191">
        <v>145</v>
      </c>
      <c r="L15" s="191">
        <v>1045709.85</v>
      </c>
      <c r="M15" s="191">
        <v>50529.780000000006</v>
      </c>
      <c r="N15" s="191">
        <v>224968.308206585</v>
      </c>
      <c r="O15" s="191">
        <v>0</v>
      </c>
      <c r="P15" s="191">
        <v>13939650.47553657</v>
      </c>
      <c r="Q15" s="191">
        <v>0</v>
      </c>
      <c r="R15" s="191">
        <v>1111397.3463747327</v>
      </c>
      <c r="S15" s="191">
        <v>0</v>
      </c>
      <c r="T15" s="191">
        <v>294725.74</v>
      </c>
      <c r="U15" s="191">
        <v>0</v>
      </c>
      <c r="V15" s="191">
        <v>11405398.09</v>
      </c>
      <c r="W15" s="191">
        <v>0.04</v>
      </c>
    </row>
    <row r="16" spans="1:23" s="274" customFormat="1">
      <c r="A16" s="278" t="s">
        <v>376</v>
      </c>
      <c r="B16" s="182" t="s">
        <v>49</v>
      </c>
      <c r="C16" s="191">
        <v>8</v>
      </c>
      <c r="D16" s="191">
        <v>2</v>
      </c>
      <c r="E16" s="191">
        <v>29045243.912842002</v>
      </c>
      <c r="F16" s="191">
        <v>27439368.720421836</v>
      </c>
      <c r="G16" s="191">
        <v>2746520.1624131002</v>
      </c>
      <c r="H16" s="191">
        <v>0</v>
      </c>
      <c r="I16" s="191">
        <v>1095525.0198478999</v>
      </c>
      <c r="J16" s="191">
        <v>0</v>
      </c>
      <c r="K16" s="191">
        <v>0</v>
      </c>
      <c r="L16" s="191">
        <v>1750672.8503206</v>
      </c>
      <c r="M16" s="191">
        <v>0</v>
      </c>
      <c r="N16" s="191">
        <v>0</v>
      </c>
      <c r="O16" s="191">
        <v>0</v>
      </c>
      <c r="P16" s="191">
        <v>1143621.1399917374</v>
      </c>
      <c r="Q16" s="191">
        <v>0</v>
      </c>
      <c r="R16" s="191">
        <v>1696016.9014847146</v>
      </c>
      <c r="S16" s="191">
        <v>0</v>
      </c>
      <c r="T16" s="191">
        <v>0</v>
      </c>
      <c r="U16" s="191">
        <v>0</v>
      </c>
      <c r="V16" s="191">
        <v>10780.95</v>
      </c>
      <c r="W16" s="191">
        <v>-808.22</v>
      </c>
    </row>
    <row r="17" spans="1:23" s="274" customFormat="1">
      <c r="A17" s="278" t="s">
        <v>377</v>
      </c>
      <c r="B17" s="182" t="s">
        <v>50</v>
      </c>
      <c r="C17" s="191">
        <v>2</v>
      </c>
      <c r="D17" s="191">
        <v>0</v>
      </c>
      <c r="E17" s="191">
        <v>2468908.3602240002</v>
      </c>
      <c r="F17" s="191">
        <v>0</v>
      </c>
      <c r="G17" s="191">
        <v>87430.412534640011</v>
      </c>
      <c r="H17" s="191">
        <v>0</v>
      </c>
      <c r="I17" s="191">
        <v>3770.5983227689999</v>
      </c>
      <c r="J17" s="191">
        <v>0</v>
      </c>
      <c r="K17" s="191">
        <v>0</v>
      </c>
      <c r="L17" s="191">
        <v>1805.28</v>
      </c>
      <c r="M17" s="191">
        <v>0</v>
      </c>
      <c r="N17" s="191">
        <v>0</v>
      </c>
      <c r="O17" s="191">
        <v>0</v>
      </c>
      <c r="P17" s="191">
        <v>0</v>
      </c>
      <c r="Q17" s="191">
        <v>0</v>
      </c>
      <c r="R17" s="191">
        <v>20354.293878564229</v>
      </c>
      <c r="S17" s="191">
        <v>0</v>
      </c>
      <c r="T17" s="191">
        <v>0</v>
      </c>
      <c r="U17" s="191">
        <v>0</v>
      </c>
      <c r="V17" s="191">
        <v>0</v>
      </c>
      <c r="W17" s="191">
        <v>0</v>
      </c>
    </row>
    <row r="18" spans="1:23" s="274" customFormat="1">
      <c r="A18" s="278" t="s">
        <v>378</v>
      </c>
      <c r="B18" s="182" t="s">
        <v>51</v>
      </c>
      <c r="C18" s="191">
        <v>0</v>
      </c>
      <c r="D18" s="191">
        <v>0</v>
      </c>
      <c r="E18" s="191">
        <v>0</v>
      </c>
      <c r="F18" s="191">
        <v>0</v>
      </c>
      <c r="G18" s="191">
        <v>0</v>
      </c>
      <c r="H18" s="191">
        <v>0</v>
      </c>
      <c r="I18" s="191">
        <v>0</v>
      </c>
      <c r="J18" s="191">
        <v>0</v>
      </c>
      <c r="K18" s="191">
        <v>0</v>
      </c>
      <c r="L18" s="191">
        <v>0</v>
      </c>
      <c r="M18" s="191">
        <v>0</v>
      </c>
      <c r="N18" s="191">
        <v>0</v>
      </c>
      <c r="O18" s="191">
        <v>0</v>
      </c>
      <c r="P18" s="191">
        <v>0</v>
      </c>
      <c r="Q18" s="191">
        <v>0</v>
      </c>
      <c r="R18" s="191">
        <v>0</v>
      </c>
      <c r="S18" s="191">
        <v>0</v>
      </c>
      <c r="T18" s="191">
        <v>0</v>
      </c>
      <c r="U18" s="191">
        <v>0</v>
      </c>
      <c r="V18" s="191">
        <v>0</v>
      </c>
      <c r="W18" s="191">
        <v>0</v>
      </c>
    </row>
    <row r="19" spans="1:23" s="274" customFormat="1">
      <c r="A19" s="278">
        <v>9</v>
      </c>
      <c r="B19" s="182" t="s">
        <v>52</v>
      </c>
      <c r="C19" s="191">
        <v>1</v>
      </c>
      <c r="D19" s="191">
        <v>0</v>
      </c>
      <c r="E19" s="191">
        <v>0</v>
      </c>
      <c r="F19" s="191">
        <v>0</v>
      </c>
      <c r="G19" s="191">
        <v>357064.8</v>
      </c>
      <c r="H19" s="191">
        <v>0</v>
      </c>
      <c r="I19" s="191">
        <v>596183.06999999995</v>
      </c>
      <c r="J19" s="191">
        <v>0</v>
      </c>
      <c r="K19" s="191">
        <v>0</v>
      </c>
      <c r="L19" s="191">
        <v>35593.440000000002</v>
      </c>
      <c r="M19" s="191">
        <v>0</v>
      </c>
      <c r="N19" s="191">
        <v>0</v>
      </c>
      <c r="O19" s="191">
        <v>0</v>
      </c>
      <c r="P19" s="191">
        <v>1.5646640000000001E-14</v>
      </c>
      <c r="Q19" s="191">
        <v>0</v>
      </c>
      <c r="R19" s="191">
        <v>8210</v>
      </c>
      <c r="S19" s="191">
        <v>0</v>
      </c>
      <c r="T19" s="191">
        <v>0</v>
      </c>
      <c r="U19" s="191">
        <v>0</v>
      </c>
      <c r="V19" s="191">
        <v>0</v>
      </c>
      <c r="W19" s="191">
        <v>4347.75</v>
      </c>
    </row>
    <row r="20" spans="1:23" s="274" customFormat="1">
      <c r="A20" s="278" t="s">
        <v>379</v>
      </c>
      <c r="B20" s="182" t="s">
        <v>53</v>
      </c>
      <c r="C20" s="191">
        <v>1</v>
      </c>
      <c r="D20" s="191">
        <v>0</v>
      </c>
      <c r="E20" s="191">
        <v>0</v>
      </c>
      <c r="F20" s="191">
        <v>0</v>
      </c>
      <c r="G20" s="191">
        <v>357064.8</v>
      </c>
      <c r="H20" s="191">
        <v>0</v>
      </c>
      <c r="I20" s="191">
        <v>596183.06999999995</v>
      </c>
      <c r="J20" s="191">
        <v>0</v>
      </c>
      <c r="K20" s="191">
        <v>0</v>
      </c>
      <c r="L20" s="191">
        <v>35593.440000000002</v>
      </c>
      <c r="M20" s="191">
        <v>0</v>
      </c>
      <c r="N20" s="191">
        <v>0</v>
      </c>
      <c r="O20" s="191">
        <v>0</v>
      </c>
      <c r="P20" s="191">
        <v>1.5646640000000001E-14</v>
      </c>
      <c r="Q20" s="191">
        <v>0</v>
      </c>
      <c r="R20" s="191">
        <v>8210</v>
      </c>
      <c r="S20" s="191">
        <v>0</v>
      </c>
      <c r="T20" s="191">
        <v>0</v>
      </c>
      <c r="U20" s="191">
        <v>0</v>
      </c>
      <c r="V20" s="191">
        <v>0</v>
      </c>
      <c r="W20" s="191">
        <v>4347.75</v>
      </c>
    </row>
    <row r="21" spans="1:23" s="274" customFormat="1">
      <c r="A21" s="278" t="s">
        <v>380</v>
      </c>
      <c r="B21" s="182" t="s">
        <v>54</v>
      </c>
      <c r="C21" s="191">
        <v>0</v>
      </c>
      <c r="D21" s="191">
        <v>0</v>
      </c>
      <c r="E21" s="191">
        <v>0</v>
      </c>
      <c r="F21" s="191">
        <v>0</v>
      </c>
      <c r="G21" s="191">
        <v>0</v>
      </c>
      <c r="H21" s="191">
        <v>0</v>
      </c>
      <c r="I21" s="191">
        <v>0</v>
      </c>
      <c r="J21" s="191">
        <v>0</v>
      </c>
      <c r="K21" s="191">
        <v>0</v>
      </c>
      <c r="L21" s="191">
        <v>0</v>
      </c>
      <c r="M21" s="191">
        <v>0</v>
      </c>
      <c r="N21" s="191">
        <v>0</v>
      </c>
      <c r="O21" s="191">
        <v>0</v>
      </c>
      <c r="P21" s="191">
        <v>0</v>
      </c>
      <c r="Q21" s="191">
        <v>0</v>
      </c>
      <c r="R21" s="191">
        <v>0</v>
      </c>
      <c r="S21" s="191">
        <v>0</v>
      </c>
      <c r="T21" s="191">
        <v>0</v>
      </c>
      <c r="U21" s="191">
        <v>0</v>
      </c>
      <c r="V21" s="191">
        <v>0</v>
      </c>
      <c r="W21" s="191">
        <v>0</v>
      </c>
    </row>
    <row r="22" spans="1:23" s="274" customFormat="1">
      <c r="A22" s="278">
        <v>10</v>
      </c>
      <c r="B22" s="182" t="s">
        <v>55</v>
      </c>
      <c r="C22" s="191">
        <v>2</v>
      </c>
      <c r="D22" s="191">
        <v>0</v>
      </c>
      <c r="E22" s="191">
        <v>2249204.5</v>
      </c>
      <c r="F22" s="191">
        <v>0</v>
      </c>
      <c r="G22" s="191">
        <v>9502788.0843767002</v>
      </c>
      <c r="H22" s="191">
        <v>0</v>
      </c>
      <c r="I22" s="191">
        <v>0</v>
      </c>
      <c r="J22" s="191">
        <v>0</v>
      </c>
      <c r="K22" s="191">
        <v>16</v>
      </c>
      <c r="L22" s="191">
        <v>2275643.6199999996</v>
      </c>
      <c r="M22" s="191">
        <v>0</v>
      </c>
      <c r="N22" s="191">
        <v>0</v>
      </c>
      <c r="O22" s="191">
        <v>0</v>
      </c>
      <c r="P22" s="191">
        <v>1287311</v>
      </c>
      <c r="Q22" s="191">
        <v>0</v>
      </c>
      <c r="R22" s="191">
        <v>4656266.1099999994</v>
      </c>
      <c r="S22" s="191">
        <v>0</v>
      </c>
      <c r="T22" s="191">
        <v>0</v>
      </c>
      <c r="U22" s="191">
        <v>0</v>
      </c>
      <c r="V22" s="191">
        <v>0</v>
      </c>
      <c r="W22" s="191">
        <v>0</v>
      </c>
    </row>
    <row r="23" spans="1:23" s="274" customFormat="1">
      <c r="A23" s="278" t="s">
        <v>381</v>
      </c>
      <c r="B23" s="182" t="s">
        <v>56</v>
      </c>
      <c r="C23" s="191">
        <v>2</v>
      </c>
      <c r="D23" s="191">
        <v>0</v>
      </c>
      <c r="E23" s="191">
        <v>2249204.5</v>
      </c>
      <c r="F23" s="191">
        <v>0</v>
      </c>
      <c r="G23" s="191">
        <v>9502788.0843767002</v>
      </c>
      <c r="H23" s="191">
        <v>0</v>
      </c>
      <c r="I23" s="191">
        <v>0</v>
      </c>
      <c r="J23" s="191">
        <v>0</v>
      </c>
      <c r="K23" s="191">
        <v>16</v>
      </c>
      <c r="L23" s="191">
        <v>2275643.6199999996</v>
      </c>
      <c r="M23" s="191">
        <v>0</v>
      </c>
      <c r="N23" s="191">
        <v>0</v>
      </c>
      <c r="O23" s="191">
        <v>0</v>
      </c>
      <c r="P23" s="191">
        <v>1287311</v>
      </c>
      <c r="Q23" s="191">
        <v>0</v>
      </c>
      <c r="R23" s="191">
        <v>4656266.1099999994</v>
      </c>
      <c r="S23" s="191">
        <v>0</v>
      </c>
      <c r="T23" s="191">
        <v>0</v>
      </c>
      <c r="U23" s="191">
        <v>0</v>
      </c>
      <c r="V23" s="191">
        <v>0</v>
      </c>
      <c r="W23" s="191">
        <v>0</v>
      </c>
    </row>
    <row r="24" spans="1:23" s="274" customFormat="1">
      <c r="A24" s="278" t="s">
        <v>382</v>
      </c>
      <c r="B24" s="182" t="s">
        <v>57</v>
      </c>
      <c r="C24" s="191">
        <v>0</v>
      </c>
      <c r="D24" s="191">
        <v>0</v>
      </c>
      <c r="E24" s="191">
        <v>0</v>
      </c>
      <c r="F24" s="191">
        <v>0</v>
      </c>
      <c r="G24" s="191">
        <v>0</v>
      </c>
      <c r="H24" s="191">
        <v>0</v>
      </c>
      <c r="I24" s="191">
        <v>0</v>
      </c>
      <c r="J24" s="191">
        <v>0</v>
      </c>
      <c r="K24" s="191">
        <v>0</v>
      </c>
      <c r="L24" s="191">
        <v>0</v>
      </c>
      <c r="M24" s="191">
        <v>0</v>
      </c>
      <c r="N24" s="191">
        <v>0</v>
      </c>
      <c r="O24" s="191">
        <v>0</v>
      </c>
      <c r="P24" s="191">
        <v>0</v>
      </c>
      <c r="Q24" s="191">
        <v>0</v>
      </c>
      <c r="R24" s="191">
        <v>0</v>
      </c>
      <c r="S24" s="191">
        <v>0</v>
      </c>
      <c r="T24" s="191">
        <v>0</v>
      </c>
      <c r="U24" s="191">
        <v>0</v>
      </c>
      <c r="V24" s="191">
        <v>0</v>
      </c>
      <c r="W24" s="191">
        <v>0</v>
      </c>
    </row>
    <row r="25" spans="1:23" s="274" customFormat="1">
      <c r="A25" s="279" t="s">
        <v>383</v>
      </c>
      <c r="B25" s="182" t="s">
        <v>58</v>
      </c>
      <c r="C25" s="191">
        <v>0</v>
      </c>
      <c r="D25" s="191">
        <v>0</v>
      </c>
      <c r="E25" s="191">
        <v>0</v>
      </c>
      <c r="F25" s="191">
        <v>0</v>
      </c>
      <c r="G25" s="191">
        <v>0</v>
      </c>
      <c r="H25" s="191">
        <v>0</v>
      </c>
      <c r="I25" s="191">
        <v>0</v>
      </c>
      <c r="J25" s="191">
        <v>0</v>
      </c>
      <c r="K25" s="191">
        <v>0</v>
      </c>
      <c r="L25" s="191">
        <v>0</v>
      </c>
      <c r="M25" s="191">
        <v>0</v>
      </c>
      <c r="N25" s="191">
        <v>0</v>
      </c>
      <c r="O25" s="191">
        <v>0</v>
      </c>
      <c r="P25" s="191">
        <v>0</v>
      </c>
      <c r="Q25" s="191">
        <v>0</v>
      </c>
      <c r="R25" s="191">
        <v>0</v>
      </c>
      <c r="S25" s="191">
        <v>0</v>
      </c>
      <c r="T25" s="191">
        <v>0</v>
      </c>
      <c r="U25" s="191">
        <v>0</v>
      </c>
      <c r="V25" s="191">
        <v>0</v>
      </c>
      <c r="W25" s="191">
        <v>0</v>
      </c>
    </row>
    <row r="26" spans="1:23" s="274" customFormat="1">
      <c r="A26" s="278" t="s">
        <v>384</v>
      </c>
      <c r="B26" s="182" t="s">
        <v>59</v>
      </c>
      <c r="C26" s="191">
        <v>0</v>
      </c>
      <c r="D26" s="191">
        <v>0</v>
      </c>
      <c r="E26" s="191">
        <v>0</v>
      </c>
      <c r="F26" s="191">
        <v>0</v>
      </c>
      <c r="G26" s="191">
        <v>0</v>
      </c>
      <c r="H26" s="191">
        <v>0</v>
      </c>
      <c r="I26" s="191">
        <v>0</v>
      </c>
      <c r="J26" s="191">
        <v>0</v>
      </c>
      <c r="K26" s="191">
        <v>0</v>
      </c>
      <c r="L26" s="191">
        <v>0</v>
      </c>
      <c r="M26" s="191">
        <v>0</v>
      </c>
      <c r="N26" s="191">
        <v>0</v>
      </c>
      <c r="O26" s="191">
        <v>0</v>
      </c>
      <c r="P26" s="191">
        <v>0</v>
      </c>
      <c r="Q26" s="191">
        <v>0</v>
      </c>
      <c r="R26" s="191">
        <v>0</v>
      </c>
      <c r="S26" s="191">
        <v>0</v>
      </c>
      <c r="T26" s="191">
        <v>0</v>
      </c>
      <c r="U26" s="191">
        <v>0</v>
      </c>
      <c r="V26" s="191">
        <v>0</v>
      </c>
      <c r="W26" s="191">
        <v>0</v>
      </c>
    </row>
    <row r="27" spans="1:23" s="274" customFormat="1">
      <c r="A27" s="278">
        <v>11</v>
      </c>
      <c r="B27" s="182" t="s">
        <v>60</v>
      </c>
      <c r="C27" s="191">
        <v>0</v>
      </c>
      <c r="D27" s="191">
        <v>0</v>
      </c>
      <c r="E27" s="191">
        <v>0</v>
      </c>
      <c r="F27" s="191">
        <v>0</v>
      </c>
      <c r="G27" s="191">
        <v>172.68</v>
      </c>
      <c r="H27" s="191">
        <v>0</v>
      </c>
      <c r="I27" s="191">
        <v>0</v>
      </c>
      <c r="J27" s="191">
        <v>0</v>
      </c>
      <c r="K27" s="191">
        <v>0</v>
      </c>
      <c r="L27" s="191">
        <v>42347.49</v>
      </c>
      <c r="M27" s="191">
        <v>0</v>
      </c>
      <c r="N27" s="191">
        <v>0</v>
      </c>
      <c r="O27" s="191">
        <v>0</v>
      </c>
      <c r="P27" s="191">
        <v>0</v>
      </c>
      <c r="Q27" s="191">
        <v>0</v>
      </c>
      <c r="R27" s="191">
        <v>32303.45</v>
      </c>
      <c r="S27" s="191">
        <v>0</v>
      </c>
      <c r="T27" s="191">
        <v>0</v>
      </c>
      <c r="U27" s="191">
        <v>0</v>
      </c>
      <c r="V27" s="191">
        <v>0</v>
      </c>
      <c r="W27" s="191">
        <v>0</v>
      </c>
    </row>
    <row r="28" spans="1:23" s="274" customFormat="1">
      <c r="A28" s="278">
        <v>12</v>
      </c>
      <c r="B28" s="182" t="s">
        <v>61</v>
      </c>
      <c r="C28" s="191">
        <v>0</v>
      </c>
      <c r="D28" s="191">
        <v>0</v>
      </c>
      <c r="E28" s="191">
        <v>0</v>
      </c>
      <c r="F28" s="191">
        <v>0</v>
      </c>
      <c r="G28" s="191">
        <v>0</v>
      </c>
      <c r="H28" s="191">
        <v>0</v>
      </c>
      <c r="I28" s="191">
        <v>0</v>
      </c>
      <c r="J28" s="191">
        <v>0</v>
      </c>
      <c r="K28" s="191">
        <v>0</v>
      </c>
      <c r="L28" s="191">
        <v>0</v>
      </c>
      <c r="M28" s="191">
        <v>0</v>
      </c>
      <c r="N28" s="191">
        <v>0</v>
      </c>
      <c r="O28" s="191">
        <v>0</v>
      </c>
      <c r="P28" s="191">
        <v>0</v>
      </c>
      <c r="Q28" s="191">
        <v>0</v>
      </c>
      <c r="R28" s="191">
        <v>0</v>
      </c>
      <c r="S28" s="191">
        <v>0</v>
      </c>
      <c r="T28" s="191">
        <v>0</v>
      </c>
      <c r="U28" s="191">
        <v>0</v>
      </c>
      <c r="V28" s="191">
        <v>0</v>
      </c>
      <c r="W28" s="191">
        <v>0</v>
      </c>
    </row>
    <row r="29" spans="1:23" s="274" customFormat="1">
      <c r="A29" s="278">
        <v>13</v>
      </c>
      <c r="B29" s="182" t="s">
        <v>62</v>
      </c>
      <c r="C29" s="191">
        <v>2</v>
      </c>
      <c r="D29" s="191">
        <v>0</v>
      </c>
      <c r="E29" s="191">
        <v>0</v>
      </c>
      <c r="F29" s="191">
        <v>0</v>
      </c>
      <c r="G29" s="191">
        <v>34044.160000000003</v>
      </c>
      <c r="H29" s="191">
        <v>0</v>
      </c>
      <c r="I29" s="191">
        <v>5312.42</v>
      </c>
      <c r="J29" s="191">
        <v>0</v>
      </c>
      <c r="K29" s="191">
        <v>0</v>
      </c>
      <c r="L29" s="191">
        <v>194065.93</v>
      </c>
      <c r="M29" s="191">
        <v>0</v>
      </c>
      <c r="N29" s="191">
        <v>0</v>
      </c>
      <c r="O29" s="191">
        <v>0</v>
      </c>
      <c r="P29" s="191">
        <v>5851.4146849315066</v>
      </c>
      <c r="Q29" s="191">
        <v>0</v>
      </c>
      <c r="R29" s="191">
        <v>4800</v>
      </c>
      <c r="S29" s="191">
        <v>0</v>
      </c>
      <c r="T29" s="191">
        <v>0</v>
      </c>
      <c r="U29" s="191">
        <v>0</v>
      </c>
      <c r="V29" s="191">
        <v>3051.06</v>
      </c>
      <c r="W29" s="191">
        <v>0</v>
      </c>
    </row>
    <row r="30" spans="1:23" s="274" customFormat="1">
      <c r="A30" s="278">
        <v>14</v>
      </c>
      <c r="B30" s="182" t="s">
        <v>63</v>
      </c>
      <c r="C30" s="191">
        <v>0</v>
      </c>
      <c r="D30" s="191">
        <v>0</v>
      </c>
      <c r="E30" s="191">
        <v>0</v>
      </c>
      <c r="F30" s="191">
        <v>0</v>
      </c>
      <c r="G30" s="191">
        <v>0</v>
      </c>
      <c r="H30" s="191">
        <v>0</v>
      </c>
      <c r="I30" s="191">
        <v>0</v>
      </c>
      <c r="J30" s="191">
        <v>0</v>
      </c>
      <c r="K30" s="191">
        <v>0</v>
      </c>
      <c r="L30" s="191">
        <v>0</v>
      </c>
      <c r="M30" s="191">
        <v>0</v>
      </c>
      <c r="N30" s="191">
        <v>0</v>
      </c>
      <c r="O30" s="191">
        <v>0</v>
      </c>
      <c r="P30" s="191">
        <v>0</v>
      </c>
      <c r="Q30" s="191">
        <v>0</v>
      </c>
      <c r="R30" s="191">
        <v>0</v>
      </c>
      <c r="S30" s="191">
        <v>0</v>
      </c>
      <c r="T30" s="191">
        <v>0</v>
      </c>
      <c r="U30" s="191">
        <v>0</v>
      </c>
      <c r="V30" s="191">
        <v>0</v>
      </c>
      <c r="W30" s="191">
        <v>0</v>
      </c>
    </row>
    <row r="31" spans="1:23" s="274" customFormat="1">
      <c r="A31" s="278">
        <v>15</v>
      </c>
      <c r="B31" s="182" t="s">
        <v>64</v>
      </c>
      <c r="C31" s="191">
        <v>0</v>
      </c>
      <c r="D31" s="191">
        <v>0</v>
      </c>
      <c r="E31" s="191">
        <v>801890.3</v>
      </c>
      <c r="F31" s="191">
        <v>0</v>
      </c>
      <c r="G31" s="191">
        <v>6274</v>
      </c>
      <c r="H31" s="191">
        <v>0</v>
      </c>
      <c r="I31" s="191">
        <v>0</v>
      </c>
      <c r="J31" s="191">
        <v>0</v>
      </c>
      <c r="K31" s="191">
        <v>0</v>
      </c>
      <c r="L31" s="191">
        <v>0</v>
      </c>
      <c r="M31" s="191">
        <v>0</v>
      </c>
      <c r="N31" s="191">
        <v>0</v>
      </c>
      <c r="O31" s="191">
        <v>0</v>
      </c>
      <c r="P31" s="191">
        <v>4238</v>
      </c>
      <c r="Q31" s="191">
        <v>0</v>
      </c>
      <c r="R31" s="191">
        <v>0</v>
      </c>
      <c r="S31" s="191">
        <v>0</v>
      </c>
      <c r="T31" s="191">
        <v>0</v>
      </c>
      <c r="U31" s="191">
        <v>0</v>
      </c>
      <c r="V31" s="191">
        <v>0</v>
      </c>
      <c r="W31" s="191">
        <v>0</v>
      </c>
    </row>
    <row r="32" spans="1:23" s="274" customFormat="1">
      <c r="A32" s="278">
        <v>16</v>
      </c>
      <c r="B32" s="182" t="s">
        <v>65</v>
      </c>
      <c r="C32" s="191">
        <v>2</v>
      </c>
      <c r="D32" s="191">
        <v>1</v>
      </c>
      <c r="E32" s="191">
        <v>4889575</v>
      </c>
      <c r="F32" s="191">
        <v>4402712.0924201654</v>
      </c>
      <c r="G32" s="191">
        <v>2444.79</v>
      </c>
      <c r="H32" s="191">
        <v>0</v>
      </c>
      <c r="I32" s="191">
        <v>521.35</v>
      </c>
      <c r="J32" s="191">
        <v>0</v>
      </c>
      <c r="K32" s="191">
        <v>0</v>
      </c>
      <c r="L32" s="191">
        <v>0</v>
      </c>
      <c r="M32" s="191">
        <v>0</v>
      </c>
      <c r="N32" s="191">
        <v>0</v>
      </c>
      <c r="O32" s="191">
        <v>0</v>
      </c>
      <c r="P32" s="191">
        <v>929.57235872399997</v>
      </c>
      <c r="Q32" s="191">
        <v>0</v>
      </c>
      <c r="R32" s="191">
        <v>1.9558299999999999E-11</v>
      </c>
      <c r="S32" s="191">
        <v>0</v>
      </c>
      <c r="T32" s="191">
        <v>0</v>
      </c>
      <c r="U32" s="191">
        <v>0</v>
      </c>
      <c r="V32" s="191">
        <v>0</v>
      </c>
      <c r="W32" s="191">
        <v>0</v>
      </c>
    </row>
    <row r="33" spans="1:23" s="274" customFormat="1">
      <c r="A33" s="278">
        <v>17</v>
      </c>
      <c r="B33" s="182" t="s">
        <v>66</v>
      </c>
      <c r="C33" s="191">
        <v>0</v>
      </c>
      <c r="D33" s="191">
        <v>0</v>
      </c>
      <c r="E33" s="191">
        <v>0</v>
      </c>
      <c r="F33" s="191">
        <v>0</v>
      </c>
      <c r="G33" s="191">
        <v>0</v>
      </c>
      <c r="H33" s="191">
        <v>0</v>
      </c>
      <c r="I33" s="191">
        <v>0</v>
      </c>
      <c r="J33" s="191">
        <v>0</v>
      </c>
      <c r="K33" s="191">
        <v>0</v>
      </c>
      <c r="L33" s="191">
        <v>0</v>
      </c>
      <c r="M33" s="191">
        <v>0</v>
      </c>
      <c r="N33" s="191">
        <v>0</v>
      </c>
      <c r="O33" s="191">
        <v>0</v>
      </c>
      <c r="P33" s="191">
        <v>0</v>
      </c>
      <c r="Q33" s="191">
        <v>0</v>
      </c>
      <c r="R33" s="191">
        <v>0</v>
      </c>
      <c r="S33" s="191">
        <v>0</v>
      </c>
      <c r="T33" s="191">
        <v>0</v>
      </c>
      <c r="U33" s="191">
        <v>0</v>
      </c>
      <c r="V33" s="191">
        <v>0</v>
      </c>
      <c r="W33" s="191">
        <v>0</v>
      </c>
    </row>
    <row r="34" spans="1:23" s="274" customFormat="1">
      <c r="A34" s="278">
        <v>18</v>
      </c>
      <c r="B34" s="182" t="s">
        <v>67</v>
      </c>
      <c r="C34" s="191">
        <v>2</v>
      </c>
      <c r="D34" s="191">
        <v>0</v>
      </c>
      <c r="E34" s="191">
        <v>0</v>
      </c>
      <c r="F34" s="191">
        <v>0</v>
      </c>
      <c r="G34" s="191">
        <v>30.23</v>
      </c>
      <c r="H34" s="191">
        <v>0</v>
      </c>
      <c r="I34" s="191">
        <v>0</v>
      </c>
      <c r="J34" s="191">
        <v>0</v>
      </c>
      <c r="K34" s="191">
        <v>0</v>
      </c>
      <c r="L34" s="191">
        <v>155.68</v>
      </c>
      <c r="M34" s="191">
        <v>0</v>
      </c>
      <c r="N34" s="191">
        <v>0</v>
      </c>
      <c r="O34" s="191">
        <v>0</v>
      </c>
      <c r="P34" s="191">
        <v>1.5646640000000001E-14</v>
      </c>
      <c r="Q34" s="191">
        <v>0</v>
      </c>
      <c r="R34" s="191">
        <v>1.9558299999999999E-11</v>
      </c>
      <c r="S34" s="191">
        <v>0</v>
      </c>
      <c r="T34" s="191">
        <v>0</v>
      </c>
      <c r="U34" s="191">
        <v>0</v>
      </c>
      <c r="V34" s="191">
        <v>0</v>
      </c>
      <c r="W34" s="191">
        <v>0</v>
      </c>
    </row>
    <row r="35" spans="1:23" s="275" customFormat="1">
      <c r="A35" s="449" t="s">
        <v>304</v>
      </c>
      <c r="B35" s="450"/>
      <c r="C35" s="196">
        <v>36</v>
      </c>
      <c r="D35" s="196">
        <v>8</v>
      </c>
      <c r="E35" s="196">
        <v>2456139453.3295665</v>
      </c>
      <c r="F35" s="196">
        <v>1390690574.3194346</v>
      </c>
      <c r="G35" s="196">
        <v>42391651.392171539</v>
      </c>
      <c r="H35" s="196">
        <v>4077889.4030171558</v>
      </c>
      <c r="I35" s="196">
        <v>7443908.0619662683</v>
      </c>
      <c r="J35" s="196">
        <v>667739.85</v>
      </c>
      <c r="K35" s="196">
        <v>165</v>
      </c>
      <c r="L35" s="196">
        <v>9036370.7600572016</v>
      </c>
      <c r="M35" s="196">
        <v>50529.780000000006</v>
      </c>
      <c r="N35" s="196">
        <v>404710.44099389302</v>
      </c>
      <c r="O35" s="196">
        <v>15555.057450831186</v>
      </c>
      <c r="P35" s="196">
        <v>17164486.03772204</v>
      </c>
      <c r="Q35" s="196">
        <v>0</v>
      </c>
      <c r="R35" s="196">
        <v>12146498.650997648</v>
      </c>
      <c r="S35" s="196">
        <v>0</v>
      </c>
      <c r="T35" s="196">
        <v>294725.74</v>
      </c>
      <c r="U35" s="196">
        <v>0</v>
      </c>
      <c r="V35" s="196">
        <v>11419230.1</v>
      </c>
      <c r="W35" s="196">
        <v>193634.71000000002</v>
      </c>
    </row>
    <row r="36" spans="1:23" ht="15.75">
      <c r="B36" s="217"/>
      <c r="C36" s="233"/>
      <c r="D36" s="233"/>
      <c r="E36" s="233"/>
      <c r="F36" s="233"/>
      <c r="G36" s="233"/>
      <c r="H36" s="233"/>
      <c r="I36" s="233"/>
      <c r="J36" s="233"/>
      <c r="K36" s="233"/>
      <c r="L36" s="233"/>
      <c r="M36" s="233"/>
      <c r="N36" s="233"/>
      <c r="O36" s="233"/>
      <c r="P36" s="233"/>
      <c r="Q36" s="233"/>
      <c r="R36" s="233"/>
      <c r="S36" s="233"/>
      <c r="T36" s="233"/>
      <c r="U36" s="233"/>
      <c r="V36" s="233"/>
      <c r="W36" s="233"/>
    </row>
    <row r="37" spans="1:23" ht="15.75">
      <c r="A37" s="140" t="s">
        <v>402</v>
      </c>
    </row>
    <row r="38" spans="1:23" ht="15.75">
      <c r="A38" s="2" t="s">
        <v>401</v>
      </c>
    </row>
  </sheetData>
  <mergeCells count="19">
    <mergeCell ref="A35:B35"/>
    <mergeCell ref="C1:W1"/>
    <mergeCell ref="C4:D4"/>
    <mergeCell ref="E4:F4"/>
    <mergeCell ref="G4:H4"/>
    <mergeCell ref="I4:I5"/>
    <mergeCell ref="J4:J5"/>
    <mergeCell ref="K4:K5"/>
    <mergeCell ref="L4:L5"/>
    <mergeCell ref="V4:V5"/>
    <mergeCell ref="W4:W5"/>
    <mergeCell ref="M4:M5"/>
    <mergeCell ref="N4:N5"/>
    <mergeCell ref="O4:O5"/>
    <mergeCell ref="P4:Q4"/>
    <mergeCell ref="R4:S4"/>
    <mergeCell ref="T4:U4"/>
    <mergeCell ref="A2:W2"/>
    <mergeCell ref="A4:B5"/>
  </mergeCells>
  <printOptions horizontalCentered="1" verticalCentered="1"/>
  <pageMargins left="0.23622047244094491" right="0.23622047244094491" top="0.74803149606299213" bottom="0.74803149606299213" header="0.31496062992125984" footer="0.31496062992125984"/>
  <pageSetup paperSize="9"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topLeftCell="A13" zoomScale="80" zoomScaleNormal="100" zoomScaleSheetLayoutView="80" workbookViewId="0">
      <selection activeCell="B1" sqref="A1:B1"/>
    </sheetView>
  </sheetViews>
  <sheetFormatPr defaultColWidth="9.140625" defaultRowHeight="15.75"/>
  <cols>
    <col min="1" max="1" width="5.7109375" style="305" customWidth="1"/>
    <col min="2" max="2" width="41" style="305" customWidth="1"/>
    <col min="3" max="9" width="16.7109375" style="305" customWidth="1"/>
    <col min="10" max="16384" width="9.140625" style="305"/>
  </cols>
  <sheetData>
    <row r="1" spans="1:9" s="304" customFormat="1"/>
    <row r="2" spans="1:9">
      <c r="B2" s="452" t="s">
        <v>499</v>
      </c>
      <c r="C2" s="452"/>
      <c r="D2" s="452"/>
      <c r="E2" s="452"/>
      <c r="F2" s="452"/>
      <c r="G2" s="452"/>
      <c r="H2" s="452"/>
      <c r="I2" s="452"/>
    </row>
    <row r="3" spans="1:9">
      <c r="B3" s="306"/>
      <c r="C3" s="306"/>
      <c r="D3" s="306"/>
      <c r="E3" s="306"/>
      <c r="F3" s="306"/>
      <c r="G3" s="306"/>
      <c r="H3" s="306"/>
      <c r="I3" s="314" t="s">
        <v>303</v>
      </c>
    </row>
    <row r="4" spans="1:9" ht="47.25" customHeight="1">
      <c r="A4" s="286" t="s">
        <v>0</v>
      </c>
      <c r="B4" s="286" t="s">
        <v>95</v>
      </c>
      <c r="C4" s="311" t="s">
        <v>495</v>
      </c>
      <c r="D4" s="93" t="s">
        <v>496</v>
      </c>
      <c r="E4" s="311" t="s">
        <v>497</v>
      </c>
      <c r="F4" s="311" t="s">
        <v>498</v>
      </c>
      <c r="G4" s="311" t="s">
        <v>269</v>
      </c>
      <c r="H4" s="311" t="s">
        <v>266</v>
      </c>
      <c r="I4" s="311" t="s">
        <v>274</v>
      </c>
    </row>
    <row r="5" spans="1:9">
      <c r="A5" s="290">
        <v>1</v>
      </c>
      <c r="B5" s="182" t="s">
        <v>39</v>
      </c>
      <c r="C5" s="312">
        <v>0</v>
      </c>
      <c r="D5" s="312">
        <v>235669</v>
      </c>
      <c r="E5" s="312">
        <v>446092.10700000002</v>
      </c>
      <c r="F5" s="312">
        <v>4977.59</v>
      </c>
      <c r="G5" s="312">
        <v>0</v>
      </c>
      <c r="H5" s="312">
        <v>79023.580321325033</v>
      </c>
      <c r="I5" s="312">
        <v>0</v>
      </c>
    </row>
    <row r="6" spans="1:9" ht="25.5">
      <c r="A6" s="297" t="s">
        <v>374</v>
      </c>
      <c r="B6" s="169" t="s">
        <v>96</v>
      </c>
      <c r="C6" s="312">
        <v>0</v>
      </c>
      <c r="D6" s="312">
        <v>0</v>
      </c>
      <c r="E6" s="312">
        <v>0</v>
      </c>
      <c r="F6" s="312">
        <v>0</v>
      </c>
      <c r="G6" s="312">
        <v>0</v>
      </c>
      <c r="H6" s="312">
        <v>0</v>
      </c>
      <c r="I6" s="312">
        <v>0</v>
      </c>
    </row>
    <row r="7" spans="1:9">
      <c r="A7" s="290">
        <v>2</v>
      </c>
      <c r="B7" s="182" t="s">
        <v>41</v>
      </c>
      <c r="C7" s="312">
        <v>0</v>
      </c>
      <c r="D7" s="312">
        <v>0</v>
      </c>
      <c r="E7" s="312">
        <v>0</v>
      </c>
      <c r="F7" s="312">
        <v>0</v>
      </c>
      <c r="G7" s="312">
        <v>0</v>
      </c>
      <c r="H7" s="312">
        <v>0</v>
      </c>
      <c r="I7" s="312">
        <v>0</v>
      </c>
    </row>
    <row r="8" spans="1:9">
      <c r="A8" s="290">
        <v>3</v>
      </c>
      <c r="B8" s="182" t="s">
        <v>42</v>
      </c>
      <c r="C8" s="312">
        <v>0</v>
      </c>
      <c r="D8" s="312">
        <v>243269</v>
      </c>
      <c r="E8" s="312">
        <v>1722679.916</v>
      </c>
      <c r="F8" s="312">
        <v>1362448.1680000001</v>
      </c>
      <c r="G8" s="312">
        <v>0</v>
      </c>
      <c r="H8" s="312">
        <v>261626.86790056905</v>
      </c>
      <c r="I8" s="312">
        <v>0</v>
      </c>
    </row>
    <row r="9" spans="1:9">
      <c r="A9" s="290">
        <v>4</v>
      </c>
      <c r="B9" s="182" t="s">
        <v>43</v>
      </c>
      <c r="C9" s="312">
        <v>0</v>
      </c>
      <c r="D9" s="312">
        <v>0</v>
      </c>
      <c r="E9" s="312">
        <v>0</v>
      </c>
      <c r="F9" s="312">
        <v>0</v>
      </c>
      <c r="G9" s="312">
        <v>0</v>
      </c>
      <c r="H9" s="312">
        <v>0</v>
      </c>
      <c r="I9" s="312">
        <v>0</v>
      </c>
    </row>
    <row r="10" spans="1:9">
      <c r="A10" s="290">
        <v>5</v>
      </c>
      <c r="B10" s="182" t="s">
        <v>44</v>
      </c>
      <c r="C10" s="312">
        <v>0</v>
      </c>
      <c r="D10" s="312">
        <v>0</v>
      </c>
      <c r="E10" s="312">
        <v>0</v>
      </c>
      <c r="F10" s="312">
        <v>0</v>
      </c>
      <c r="G10" s="312">
        <v>0</v>
      </c>
      <c r="H10" s="312">
        <v>0</v>
      </c>
      <c r="I10" s="312">
        <v>0</v>
      </c>
    </row>
    <row r="11" spans="1:9">
      <c r="A11" s="290">
        <v>6</v>
      </c>
      <c r="B11" s="182" t="s">
        <v>45</v>
      </c>
      <c r="C11" s="312">
        <v>0</v>
      </c>
      <c r="D11" s="312">
        <v>0</v>
      </c>
      <c r="E11" s="312">
        <v>0</v>
      </c>
      <c r="F11" s="312">
        <v>0</v>
      </c>
      <c r="G11" s="312">
        <v>0</v>
      </c>
      <c r="H11" s="312">
        <v>0</v>
      </c>
      <c r="I11" s="312">
        <v>0</v>
      </c>
    </row>
    <row r="12" spans="1:9">
      <c r="A12" s="290">
        <v>7</v>
      </c>
      <c r="B12" s="182" t="s">
        <v>46</v>
      </c>
      <c r="C12" s="312">
        <v>0</v>
      </c>
      <c r="D12" s="312">
        <v>0</v>
      </c>
      <c r="E12" s="312">
        <v>0</v>
      </c>
      <c r="F12" s="312">
        <v>0</v>
      </c>
      <c r="G12" s="312">
        <v>0</v>
      </c>
      <c r="H12" s="312">
        <v>0</v>
      </c>
      <c r="I12" s="312">
        <v>0</v>
      </c>
    </row>
    <row r="13" spans="1:9">
      <c r="A13" s="290">
        <v>8</v>
      </c>
      <c r="B13" s="182" t="s">
        <v>47</v>
      </c>
      <c r="C13" s="312">
        <v>52990.18</v>
      </c>
      <c r="D13" s="312">
        <v>17</v>
      </c>
      <c r="E13" s="312">
        <v>5051633.47</v>
      </c>
      <c r="F13" s="312">
        <v>21613.360000000001</v>
      </c>
      <c r="G13" s="312">
        <v>5405</v>
      </c>
      <c r="H13" s="312">
        <v>3623.3852972216109</v>
      </c>
      <c r="I13" s="312">
        <v>0</v>
      </c>
    </row>
    <row r="14" spans="1:9">
      <c r="A14" s="299" t="s">
        <v>375</v>
      </c>
      <c r="B14" s="169" t="s">
        <v>48</v>
      </c>
      <c r="C14" s="312">
        <v>52332.899999999994</v>
      </c>
      <c r="D14" s="312">
        <v>4</v>
      </c>
      <c r="E14" s="312">
        <v>181749.24</v>
      </c>
      <c r="F14" s="312">
        <v>21613.360000000001</v>
      </c>
      <c r="G14" s="312">
        <v>5405</v>
      </c>
      <c r="H14" s="312">
        <v>3178.0806000000002</v>
      </c>
      <c r="I14" s="312">
        <v>0</v>
      </c>
    </row>
    <row r="15" spans="1:9">
      <c r="A15" s="299" t="s">
        <v>376</v>
      </c>
      <c r="B15" s="169" t="s">
        <v>49</v>
      </c>
      <c r="C15" s="312">
        <v>657.28</v>
      </c>
      <c r="D15" s="312">
        <v>13</v>
      </c>
      <c r="E15" s="312">
        <v>4869884.2299999995</v>
      </c>
      <c r="F15" s="312">
        <v>0</v>
      </c>
      <c r="G15" s="312">
        <v>0</v>
      </c>
      <c r="H15" s="312">
        <v>445.30469722161092</v>
      </c>
      <c r="I15" s="312">
        <v>0</v>
      </c>
    </row>
    <row r="16" spans="1:9">
      <c r="A16" s="299" t="s">
        <v>377</v>
      </c>
      <c r="B16" s="169" t="s">
        <v>50</v>
      </c>
      <c r="C16" s="312">
        <v>0</v>
      </c>
      <c r="D16" s="312">
        <v>0</v>
      </c>
      <c r="E16" s="312">
        <v>0</v>
      </c>
      <c r="F16" s="312">
        <v>0</v>
      </c>
      <c r="G16" s="312">
        <v>0</v>
      </c>
      <c r="H16" s="312">
        <v>0</v>
      </c>
      <c r="I16" s="312">
        <v>0</v>
      </c>
    </row>
    <row r="17" spans="1:9">
      <c r="A17" s="299" t="s">
        <v>378</v>
      </c>
      <c r="B17" s="169" t="s">
        <v>51</v>
      </c>
      <c r="C17" s="312">
        <v>0</v>
      </c>
      <c r="D17" s="312">
        <v>0</v>
      </c>
      <c r="E17" s="312">
        <v>0</v>
      </c>
      <c r="F17" s="312">
        <v>0</v>
      </c>
      <c r="G17" s="312">
        <v>0</v>
      </c>
      <c r="H17" s="312">
        <v>0</v>
      </c>
      <c r="I17" s="312">
        <v>0</v>
      </c>
    </row>
    <row r="18" spans="1:9">
      <c r="A18" s="300">
        <v>9</v>
      </c>
      <c r="B18" s="182" t="s">
        <v>52</v>
      </c>
      <c r="C18" s="312">
        <v>1495.82</v>
      </c>
      <c r="D18" s="312">
        <v>4</v>
      </c>
      <c r="E18" s="312">
        <v>5367</v>
      </c>
      <c r="F18" s="312">
        <v>0</v>
      </c>
      <c r="G18" s="312">
        <v>0</v>
      </c>
      <c r="H18" s="312">
        <v>21.6723</v>
      </c>
      <c r="I18" s="312">
        <v>0</v>
      </c>
    </row>
    <row r="19" spans="1:9">
      <c r="A19" s="299" t="s">
        <v>379</v>
      </c>
      <c r="B19" s="169" t="s">
        <v>53</v>
      </c>
      <c r="C19" s="312">
        <v>1495.82</v>
      </c>
      <c r="D19" s="312">
        <v>4</v>
      </c>
      <c r="E19" s="312">
        <v>5367</v>
      </c>
      <c r="F19" s="312">
        <v>0</v>
      </c>
      <c r="G19" s="312">
        <v>0</v>
      </c>
      <c r="H19" s="312">
        <v>21.6723</v>
      </c>
      <c r="I19" s="312">
        <v>0</v>
      </c>
    </row>
    <row r="20" spans="1:9">
      <c r="A20" s="299" t="s">
        <v>380</v>
      </c>
      <c r="B20" s="169" t="s">
        <v>54</v>
      </c>
      <c r="C20" s="312">
        <v>0</v>
      </c>
      <c r="D20" s="312">
        <v>0</v>
      </c>
      <c r="E20" s="312">
        <v>0</v>
      </c>
      <c r="F20" s="312">
        <v>0</v>
      </c>
      <c r="G20" s="312">
        <v>0</v>
      </c>
      <c r="H20" s="312">
        <v>0</v>
      </c>
      <c r="I20" s="312">
        <v>0</v>
      </c>
    </row>
    <row r="21" spans="1:9">
      <c r="A21" s="290">
        <v>10</v>
      </c>
      <c r="B21" s="181" t="s">
        <v>55</v>
      </c>
      <c r="C21" s="312">
        <v>16425681.880000001</v>
      </c>
      <c r="D21" s="312">
        <v>425892</v>
      </c>
      <c r="E21" s="312">
        <v>52330322.205242194</v>
      </c>
      <c r="F21" s="312">
        <v>19384150.092999998</v>
      </c>
      <c r="G21" s="312">
        <v>11268483.282448504</v>
      </c>
      <c r="H21" s="312">
        <v>7711268.6250026729</v>
      </c>
      <c r="I21" s="312">
        <v>0</v>
      </c>
    </row>
    <row r="22" spans="1:9">
      <c r="A22" s="297" t="s">
        <v>381</v>
      </c>
      <c r="B22" s="182" t="s">
        <v>56</v>
      </c>
      <c r="C22" s="312">
        <v>16425681.880000001</v>
      </c>
      <c r="D22" s="312">
        <v>423288</v>
      </c>
      <c r="E22" s="312">
        <v>50697483.975242198</v>
      </c>
      <c r="F22" s="312">
        <v>16230317.092999998</v>
      </c>
      <c r="G22" s="312">
        <v>10339826.943659179</v>
      </c>
      <c r="H22" s="312">
        <v>7711268.6250026729</v>
      </c>
      <c r="I22" s="312">
        <v>0</v>
      </c>
    </row>
    <row r="23" spans="1:9">
      <c r="A23" s="297" t="s">
        <v>382</v>
      </c>
      <c r="B23" s="168" t="s">
        <v>57</v>
      </c>
      <c r="C23" s="312">
        <v>0</v>
      </c>
      <c r="D23" s="312">
        <v>2604</v>
      </c>
      <c r="E23" s="312">
        <v>1632838.23</v>
      </c>
      <c r="F23" s="312">
        <v>3153833</v>
      </c>
      <c r="G23" s="312">
        <v>928656.33878932707</v>
      </c>
      <c r="H23" s="312">
        <v>0</v>
      </c>
      <c r="I23" s="312">
        <v>0</v>
      </c>
    </row>
    <row r="24" spans="1:9">
      <c r="A24" s="297" t="s">
        <v>383</v>
      </c>
      <c r="B24" s="167" t="s">
        <v>58</v>
      </c>
      <c r="C24" s="312">
        <v>0</v>
      </c>
      <c r="D24" s="312">
        <v>0</v>
      </c>
      <c r="E24" s="312">
        <v>0</v>
      </c>
      <c r="F24" s="312">
        <v>0</v>
      </c>
      <c r="G24" s="312">
        <v>0</v>
      </c>
      <c r="H24" s="312">
        <v>0</v>
      </c>
      <c r="I24" s="312">
        <v>0</v>
      </c>
    </row>
    <row r="25" spans="1:9">
      <c r="A25" s="297" t="s">
        <v>384</v>
      </c>
      <c r="B25" s="182" t="s">
        <v>59</v>
      </c>
      <c r="C25" s="312">
        <v>0</v>
      </c>
      <c r="D25" s="312">
        <v>0</v>
      </c>
      <c r="E25" s="312">
        <v>0</v>
      </c>
      <c r="F25" s="312">
        <v>0</v>
      </c>
      <c r="G25" s="312">
        <v>0</v>
      </c>
      <c r="H25" s="312">
        <v>0</v>
      </c>
      <c r="I25" s="312">
        <v>0</v>
      </c>
    </row>
    <row r="26" spans="1:9">
      <c r="A26" s="290">
        <v>11</v>
      </c>
      <c r="B26" s="181" t="s">
        <v>60</v>
      </c>
      <c r="C26" s="312">
        <v>0</v>
      </c>
      <c r="D26" s="312">
        <v>0</v>
      </c>
      <c r="E26" s="312">
        <v>0</v>
      </c>
      <c r="F26" s="312">
        <v>0</v>
      </c>
      <c r="G26" s="312">
        <v>0</v>
      </c>
      <c r="H26" s="312">
        <v>0</v>
      </c>
      <c r="I26" s="312">
        <v>0</v>
      </c>
    </row>
    <row r="27" spans="1:9">
      <c r="A27" s="290">
        <v>12</v>
      </c>
      <c r="B27" s="181" t="s">
        <v>61</v>
      </c>
      <c r="C27" s="312">
        <v>0</v>
      </c>
      <c r="D27" s="312">
        <v>0</v>
      </c>
      <c r="E27" s="312">
        <v>0</v>
      </c>
      <c r="F27" s="312">
        <v>0</v>
      </c>
      <c r="G27" s="312">
        <v>0</v>
      </c>
      <c r="H27" s="312">
        <v>0</v>
      </c>
      <c r="I27" s="312">
        <v>0</v>
      </c>
    </row>
    <row r="28" spans="1:9">
      <c r="A28" s="290">
        <v>13</v>
      </c>
      <c r="B28" s="181" t="s">
        <v>62</v>
      </c>
      <c r="C28" s="312">
        <v>0</v>
      </c>
      <c r="D28" s="312">
        <v>9</v>
      </c>
      <c r="E28" s="312">
        <v>1040622.16</v>
      </c>
      <c r="F28" s="312">
        <v>0</v>
      </c>
      <c r="G28" s="312">
        <v>0</v>
      </c>
      <c r="H28" s="312">
        <v>0</v>
      </c>
      <c r="I28" s="312">
        <v>0</v>
      </c>
    </row>
    <row r="29" spans="1:9">
      <c r="A29" s="290">
        <v>14</v>
      </c>
      <c r="B29" s="181" t="s">
        <v>63</v>
      </c>
      <c r="C29" s="312">
        <v>0</v>
      </c>
      <c r="D29" s="312">
        <v>0</v>
      </c>
      <c r="E29" s="312">
        <v>0</v>
      </c>
      <c r="F29" s="312">
        <v>0</v>
      </c>
      <c r="G29" s="312">
        <v>0</v>
      </c>
      <c r="H29" s="312">
        <v>0</v>
      </c>
      <c r="I29" s="312">
        <v>0</v>
      </c>
    </row>
    <row r="30" spans="1:9">
      <c r="A30" s="290">
        <v>15</v>
      </c>
      <c r="B30" s="181" t="s">
        <v>64</v>
      </c>
      <c r="C30" s="312">
        <v>1594191.56</v>
      </c>
      <c r="D30" s="312">
        <v>2947</v>
      </c>
      <c r="E30" s="312">
        <v>10896199.57</v>
      </c>
      <c r="F30" s="312">
        <v>178487.34</v>
      </c>
      <c r="G30" s="312">
        <v>11685329.299620001</v>
      </c>
      <c r="H30" s="312">
        <v>11182144.254292546</v>
      </c>
      <c r="I30" s="312">
        <v>0</v>
      </c>
    </row>
    <row r="31" spans="1:9">
      <c r="A31" s="290">
        <v>16</v>
      </c>
      <c r="B31" s="181" t="s">
        <v>65</v>
      </c>
      <c r="C31" s="312">
        <v>0</v>
      </c>
      <c r="D31" s="312">
        <v>0</v>
      </c>
      <c r="E31" s="312">
        <v>0</v>
      </c>
      <c r="F31" s="312">
        <v>0</v>
      </c>
      <c r="G31" s="312">
        <v>0</v>
      </c>
      <c r="H31" s="312">
        <v>0</v>
      </c>
      <c r="I31" s="312">
        <v>0</v>
      </c>
    </row>
    <row r="32" spans="1:9">
      <c r="A32" s="290">
        <v>17</v>
      </c>
      <c r="B32" s="181" t="s">
        <v>66</v>
      </c>
      <c r="C32" s="312">
        <v>0</v>
      </c>
      <c r="D32" s="312">
        <v>0</v>
      </c>
      <c r="E32" s="312">
        <v>0</v>
      </c>
      <c r="F32" s="312">
        <v>0</v>
      </c>
      <c r="G32" s="312">
        <v>0</v>
      </c>
      <c r="H32" s="312">
        <v>0</v>
      </c>
      <c r="I32" s="312">
        <v>0</v>
      </c>
    </row>
    <row r="33" spans="1:9">
      <c r="A33" s="290">
        <v>18</v>
      </c>
      <c r="B33" s="251" t="s">
        <v>67</v>
      </c>
      <c r="C33" s="312">
        <v>0</v>
      </c>
      <c r="D33" s="312">
        <v>241729</v>
      </c>
      <c r="E33" s="312">
        <v>743080.12</v>
      </c>
      <c r="F33" s="312">
        <v>0</v>
      </c>
      <c r="G33" s="312">
        <v>0</v>
      </c>
      <c r="H33" s="312">
        <v>110380.4559560206</v>
      </c>
      <c r="I33" s="312">
        <v>0</v>
      </c>
    </row>
    <row r="34" spans="1:9">
      <c r="A34" s="355" t="s">
        <v>304</v>
      </c>
      <c r="B34" s="356"/>
      <c r="C34" s="313">
        <v>18074359.439999998</v>
      </c>
      <c r="D34" s="313">
        <v>1149536</v>
      </c>
      <c r="E34" s="313">
        <v>72235996.548242196</v>
      </c>
      <c r="F34" s="313">
        <v>20951676.550999999</v>
      </c>
      <c r="G34" s="313">
        <v>22959217.582068507</v>
      </c>
      <c r="H34" s="313">
        <v>19348088.841070354</v>
      </c>
      <c r="I34" s="312">
        <v>0</v>
      </c>
    </row>
    <row r="35" spans="1:9">
      <c r="B35" s="307"/>
    </row>
    <row r="36" spans="1:9" ht="16.5">
      <c r="A36" s="140" t="s">
        <v>402</v>
      </c>
      <c r="B36" s="308"/>
      <c r="C36" s="304"/>
      <c r="D36" s="304"/>
      <c r="E36" s="304"/>
      <c r="F36" s="304"/>
      <c r="G36" s="304"/>
      <c r="H36" s="304"/>
      <c r="I36" s="304"/>
    </row>
    <row r="37" spans="1:9" ht="27" customHeight="1">
      <c r="A37" s="381" t="s">
        <v>401</v>
      </c>
      <c r="B37" s="381"/>
      <c r="C37" s="381"/>
      <c r="D37" s="381"/>
      <c r="E37" s="381"/>
      <c r="F37" s="381"/>
      <c r="G37" s="381"/>
      <c r="H37" s="381"/>
      <c r="I37" s="304"/>
    </row>
    <row r="38" spans="1:9">
      <c r="B38" s="308"/>
      <c r="C38" s="304"/>
      <c r="D38" s="304"/>
      <c r="E38" s="304"/>
      <c r="F38" s="304"/>
      <c r="G38" s="304"/>
      <c r="H38" s="304"/>
      <c r="I38" s="304"/>
    </row>
    <row r="39" spans="1:9">
      <c r="B39" s="308"/>
      <c r="C39" s="304"/>
      <c r="D39" s="304"/>
      <c r="E39" s="304"/>
      <c r="F39" s="304"/>
      <c r="G39" s="304"/>
      <c r="H39" s="304"/>
      <c r="I39" s="304"/>
    </row>
    <row r="40" spans="1:9">
      <c r="B40" s="309"/>
      <c r="C40" s="310"/>
      <c r="D40" s="310"/>
      <c r="E40" s="310"/>
      <c r="F40" s="310"/>
      <c r="G40" s="310"/>
      <c r="H40" s="310"/>
      <c r="I40" s="310"/>
    </row>
  </sheetData>
  <mergeCells count="3">
    <mergeCell ref="B2:I2"/>
    <mergeCell ref="A34:B34"/>
    <mergeCell ref="A37:H37"/>
  </mergeCells>
  <pageMargins left="0.70866141732283472" right="0.70866141732283472" top="0.74803149606299213" bottom="0.74803149606299213" header="0.31496062992125984" footer="0.31496062992125984"/>
  <pageSetup paperSize="9" scale="5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9"/>
  <sheetViews>
    <sheetView view="pageBreakPreview" zoomScale="25" zoomScaleNormal="100" zoomScaleSheetLayoutView="25" workbookViewId="0">
      <pane xSplit="2" ySplit="5" topLeftCell="C6" activePane="bottomRight" state="frozen"/>
      <selection activeCell="B1" sqref="A1:B1"/>
      <selection pane="topRight" activeCell="B1" sqref="A1:B1"/>
      <selection pane="bottomLeft" activeCell="B1" sqref="A1:B1"/>
      <selection pane="bottomRight" activeCell="B1" sqref="A1:B1"/>
    </sheetView>
  </sheetViews>
  <sheetFormatPr defaultRowHeight="12.75"/>
  <cols>
    <col min="1" max="1" width="4.5703125" style="2" customWidth="1"/>
    <col min="2" max="2" width="46.5703125" style="2" customWidth="1"/>
    <col min="3" max="6" width="12.7109375" style="1" customWidth="1"/>
    <col min="7" max="7" width="13.85546875" style="1" customWidth="1"/>
    <col min="8" max="8" width="12.7109375" style="1" customWidth="1"/>
    <col min="9" max="9" width="14.7109375" style="1" customWidth="1"/>
    <col min="10" max="10" width="13.7109375" style="1" customWidth="1"/>
    <col min="11" max="12" width="12.7109375" style="1" customWidth="1"/>
    <col min="13" max="13" width="14" style="1" customWidth="1"/>
    <col min="14" max="14" width="14.5703125" style="1" customWidth="1"/>
    <col min="15" max="15" width="15" style="1" customWidth="1"/>
    <col min="16" max="16" width="15.28515625" style="1" customWidth="1"/>
    <col min="17" max="17" width="12.7109375" style="1" customWidth="1"/>
    <col min="18" max="18" width="14.5703125" style="1" customWidth="1"/>
    <col min="19" max="23" width="12.7109375" style="1" customWidth="1"/>
    <col min="24" max="25" width="13.85546875" style="1" customWidth="1"/>
    <col min="26" max="28" width="12.7109375" style="1" customWidth="1"/>
    <col min="29" max="29" width="12.5703125" style="1" customWidth="1"/>
    <col min="30" max="31" width="9.140625" style="1"/>
    <col min="32" max="16384" width="9.140625" style="2"/>
  </cols>
  <sheetData>
    <row r="1" spans="1:31" ht="22.5" customHeight="1"/>
    <row r="2" spans="1:31" ht="22.5" customHeight="1">
      <c r="A2" s="453" t="s">
        <v>183</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row>
    <row r="3" spans="1:31" ht="23.25" customHeight="1">
      <c r="C3" s="45"/>
      <c r="D3" s="45"/>
      <c r="E3" s="45"/>
      <c r="F3" s="45"/>
      <c r="G3" s="45"/>
      <c r="H3" s="45"/>
      <c r="I3" s="45"/>
      <c r="J3" s="45"/>
      <c r="K3" s="45"/>
      <c r="L3" s="45"/>
      <c r="M3" s="45"/>
      <c r="N3" s="45"/>
      <c r="O3" s="45"/>
      <c r="P3" s="45"/>
      <c r="Q3" s="45"/>
      <c r="R3" s="45"/>
      <c r="S3" s="45"/>
      <c r="T3" s="45"/>
      <c r="U3" s="45"/>
      <c r="V3" s="45"/>
      <c r="W3" s="45"/>
      <c r="X3" s="45"/>
      <c r="Y3" s="45"/>
      <c r="Z3" s="45"/>
      <c r="AA3" s="45"/>
      <c r="AB3" s="45"/>
      <c r="AC3" s="144" t="s">
        <v>102</v>
      </c>
    </row>
    <row r="4" spans="1:31" s="60" customFormat="1" ht="63.75">
      <c r="A4" s="58"/>
      <c r="B4" s="58"/>
      <c r="C4" s="51" t="s">
        <v>71</v>
      </c>
      <c r="D4" s="51" t="s">
        <v>74</v>
      </c>
      <c r="E4" s="51" t="s">
        <v>70</v>
      </c>
      <c r="F4" s="51" t="s">
        <v>171</v>
      </c>
      <c r="G4" s="51" t="s">
        <v>86</v>
      </c>
      <c r="H4" s="51" t="s">
        <v>78</v>
      </c>
      <c r="I4" s="51" t="s">
        <v>72</v>
      </c>
      <c r="J4" s="51" t="s">
        <v>73</v>
      </c>
      <c r="K4" s="51" t="s">
        <v>80</v>
      </c>
      <c r="L4" s="51" t="s">
        <v>173</v>
      </c>
      <c r="M4" s="51" t="s">
        <v>77</v>
      </c>
      <c r="N4" s="51" t="s">
        <v>76</v>
      </c>
      <c r="O4" s="51" t="s">
        <v>88</v>
      </c>
      <c r="P4" s="51" t="s">
        <v>83</v>
      </c>
      <c r="Q4" s="51" t="s">
        <v>90</v>
      </c>
      <c r="R4" s="51" t="s">
        <v>174</v>
      </c>
      <c r="S4" s="51" t="s">
        <v>175</v>
      </c>
      <c r="T4" s="51" t="s">
        <v>176</v>
      </c>
      <c r="U4" s="52" t="s">
        <v>177</v>
      </c>
      <c r="V4" s="51" t="s">
        <v>178</v>
      </c>
      <c r="W4" s="51" t="s">
        <v>179</v>
      </c>
      <c r="X4" s="51" t="s">
        <v>180</v>
      </c>
      <c r="Y4" s="51" t="s">
        <v>181</v>
      </c>
      <c r="Z4" s="51" t="s">
        <v>182</v>
      </c>
      <c r="AA4" s="53" t="s">
        <v>318</v>
      </c>
      <c r="AB4" s="53" t="s">
        <v>81</v>
      </c>
      <c r="AC4" s="53" t="s">
        <v>38</v>
      </c>
      <c r="AD4" s="59"/>
      <c r="AE4" s="59"/>
    </row>
    <row r="5" spans="1:31" s="12" customFormat="1" ht="23.25" customHeight="1">
      <c r="A5" s="61" t="s">
        <v>184</v>
      </c>
      <c r="B5" s="61"/>
      <c r="C5" s="62"/>
      <c r="D5" s="63"/>
      <c r="E5" s="63"/>
      <c r="F5" s="63"/>
      <c r="G5" s="63"/>
      <c r="H5" s="63"/>
      <c r="I5" s="63"/>
      <c r="J5" s="63"/>
      <c r="K5" s="63"/>
      <c r="L5" s="63"/>
      <c r="M5" s="63"/>
      <c r="N5" s="63"/>
      <c r="O5" s="63"/>
      <c r="P5" s="63"/>
      <c r="Q5" s="63"/>
      <c r="R5" s="63"/>
      <c r="S5" s="63"/>
      <c r="T5" s="63"/>
      <c r="U5" s="63"/>
      <c r="V5" s="63"/>
      <c r="W5" s="63"/>
      <c r="X5" s="63"/>
      <c r="Y5" s="63"/>
      <c r="Z5" s="63"/>
      <c r="AA5" s="63"/>
      <c r="AB5" s="63"/>
      <c r="AC5" s="63"/>
      <c r="AD5" s="28"/>
      <c r="AE5" s="28"/>
    </row>
    <row r="6" spans="1:31">
      <c r="A6" s="145" t="s">
        <v>2</v>
      </c>
      <c r="B6" s="146" t="s">
        <v>185</v>
      </c>
      <c r="C6" s="23">
        <v>8200</v>
      </c>
      <c r="D6" s="23">
        <v>1263</v>
      </c>
      <c r="E6" s="23">
        <v>303</v>
      </c>
      <c r="F6" s="23">
        <v>22</v>
      </c>
      <c r="G6" s="23">
        <v>33</v>
      </c>
      <c r="H6" s="23">
        <v>17</v>
      </c>
      <c r="I6" s="23">
        <v>2938</v>
      </c>
      <c r="J6" s="23">
        <v>423.02</v>
      </c>
      <c r="K6" s="23">
        <v>52</v>
      </c>
      <c r="L6" s="23">
        <v>60</v>
      </c>
      <c r="M6" s="23">
        <v>764</v>
      </c>
      <c r="N6" s="23">
        <v>1239</v>
      </c>
      <c r="O6" s="23">
        <v>22</v>
      </c>
      <c r="P6" s="23">
        <v>105.58629000000006</v>
      </c>
      <c r="Q6" s="23">
        <v>153.73697000000001</v>
      </c>
      <c r="R6" s="23">
        <v>25</v>
      </c>
      <c r="S6" s="23">
        <v>76</v>
      </c>
      <c r="T6" s="23">
        <v>814</v>
      </c>
      <c r="U6" s="23">
        <v>54</v>
      </c>
      <c r="V6" s="23">
        <v>102</v>
      </c>
      <c r="W6" s="23">
        <v>23</v>
      </c>
      <c r="X6" s="23">
        <v>46</v>
      </c>
      <c r="Y6" s="23">
        <v>0</v>
      </c>
      <c r="Z6" s="23">
        <v>107</v>
      </c>
      <c r="AA6" s="23">
        <v>1</v>
      </c>
      <c r="AB6" s="23">
        <v>328</v>
      </c>
      <c r="AC6" s="34">
        <v>17171.343260000001</v>
      </c>
    </row>
    <row r="7" spans="1:31">
      <c r="A7" s="147" t="s">
        <v>3</v>
      </c>
      <c r="B7" s="148" t="s">
        <v>186</v>
      </c>
      <c r="C7" s="23">
        <v>344</v>
      </c>
      <c r="D7" s="23">
        <v>1263</v>
      </c>
      <c r="E7" s="23">
        <v>303</v>
      </c>
      <c r="F7" s="23">
        <v>22</v>
      </c>
      <c r="G7" s="23">
        <v>33</v>
      </c>
      <c r="H7" s="23">
        <v>0</v>
      </c>
      <c r="I7" s="23">
        <v>2194</v>
      </c>
      <c r="J7" s="23">
        <v>423.02</v>
      </c>
      <c r="K7" s="23">
        <v>52</v>
      </c>
      <c r="L7" s="23">
        <v>60</v>
      </c>
      <c r="M7" s="23">
        <v>755</v>
      </c>
      <c r="N7" s="23">
        <v>989</v>
      </c>
      <c r="O7" s="23">
        <v>21</v>
      </c>
      <c r="P7" s="23">
        <v>74.833330000000075</v>
      </c>
      <c r="Q7" s="23">
        <v>13.736970000000015</v>
      </c>
      <c r="R7" s="23">
        <v>25</v>
      </c>
      <c r="S7" s="23">
        <v>76</v>
      </c>
      <c r="T7" s="23">
        <v>737</v>
      </c>
      <c r="U7" s="23">
        <v>23</v>
      </c>
      <c r="V7" s="23">
        <v>102</v>
      </c>
      <c r="W7" s="23">
        <v>11</v>
      </c>
      <c r="X7" s="23">
        <v>4</v>
      </c>
      <c r="Y7" s="23">
        <v>0</v>
      </c>
      <c r="Z7" s="23">
        <v>0</v>
      </c>
      <c r="AA7" s="23">
        <v>0</v>
      </c>
      <c r="AB7" s="23">
        <v>324</v>
      </c>
      <c r="AC7" s="34">
        <v>7849.5903000000008</v>
      </c>
    </row>
    <row r="8" spans="1:31">
      <c r="A8" s="147" t="s">
        <v>3</v>
      </c>
      <c r="B8" s="148" t="s">
        <v>187</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c r="X8" s="23">
        <v>0</v>
      </c>
      <c r="Y8" s="23">
        <v>0</v>
      </c>
      <c r="Z8" s="23">
        <v>0</v>
      </c>
      <c r="AA8" s="23">
        <v>0</v>
      </c>
      <c r="AB8" s="23">
        <v>0</v>
      </c>
      <c r="AC8" s="34">
        <v>0</v>
      </c>
    </row>
    <row r="9" spans="1:31">
      <c r="A9" s="147" t="s">
        <v>3</v>
      </c>
      <c r="B9" s="148" t="s">
        <v>188</v>
      </c>
      <c r="C9" s="23">
        <v>7856</v>
      </c>
      <c r="D9" s="23">
        <v>0</v>
      </c>
      <c r="E9" s="23">
        <v>0</v>
      </c>
      <c r="F9" s="23">
        <v>0</v>
      </c>
      <c r="G9" s="23">
        <v>0</v>
      </c>
      <c r="H9" s="23">
        <v>17</v>
      </c>
      <c r="I9" s="23">
        <v>744</v>
      </c>
      <c r="J9" s="23">
        <v>0</v>
      </c>
      <c r="K9" s="23">
        <v>0</v>
      </c>
      <c r="L9" s="23">
        <v>0</v>
      </c>
      <c r="M9" s="23">
        <v>9</v>
      </c>
      <c r="N9" s="23">
        <v>250</v>
      </c>
      <c r="O9" s="23">
        <v>1</v>
      </c>
      <c r="P9" s="23">
        <v>30.752959999999991</v>
      </c>
      <c r="Q9" s="23">
        <v>140</v>
      </c>
      <c r="R9" s="23">
        <v>0</v>
      </c>
      <c r="S9" s="23">
        <v>0</v>
      </c>
      <c r="T9" s="23">
        <v>77</v>
      </c>
      <c r="U9" s="23">
        <v>31</v>
      </c>
      <c r="V9" s="23">
        <v>0</v>
      </c>
      <c r="W9" s="23">
        <v>12</v>
      </c>
      <c r="X9" s="23">
        <v>42</v>
      </c>
      <c r="Y9" s="23">
        <v>0</v>
      </c>
      <c r="Z9" s="23">
        <v>107</v>
      </c>
      <c r="AA9" s="23">
        <v>1</v>
      </c>
      <c r="AB9" s="23">
        <v>4</v>
      </c>
      <c r="AC9" s="34">
        <v>9321.7529599999998</v>
      </c>
    </row>
    <row r="10" spans="1:31">
      <c r="A10" s="147" t="s">
        <v>189</v>
      </c>
      <c r="B10" s="149" t="s">
        <v>190</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34">
        <v>0</v>
      </c>
    </row>
    <row r="11" spans="1:31">
      <c r="A11" s="147" t="s">
        <v>4</v>
      </c>
      <c r="B11" s="148" t="s">
        <v>191</v>
      </c>
      <c r="C11" s="23">
        <v>26378</v>
      </c>
      <c r="D11" s="23">
        <v>18288</v>
      </c>
      <c r="E11" s="23">
        <v>9119</v>
      </c>
      <c r="F11" s="23">
        <v>9810</v>
      </c>
      <c r="G11" s="23">
        <v>0</v>
      </c>
      <c r="H11" s="23">
        <v>5383</v>
      </c>
      <c r="I11" s="23">
        <v>11938</v>
      </c>
      <c r="J11" s="23">
        <v>6268.44</v>
      </c>
      <c r="K11" s="23">
        <v>0</v>
      </c>
      <c r="L11" s="23">
        <v>55714</v>
      </c>
      <c r="M11" s="23">
        <v>9527</v>
      </c>
      <c r="N11" s="23">
        <v>5118</v>
      </c>
      <c r="O11" s="23">
        <v>0</v>
      </c>
      <c r="P11" s="23">
        <v>0</v>
      </c>
      <c r="Q11" s="23">
        <v>0</v>
      </c>
      <c r="R11" s="23">
        <v>0</v>
      </c>
      <c r="S11" s="23">
        <v>0</v>
      </c>
      <c r="T11" s="23">
        <v>10027</v>
      </c>
      <c r="U11" s="23">
        <v>50</v>
      </c>
      <c r="V11" s="23">
        <v>0</v>
      </c>
      <c r="W11" s="23">
        <v>0</v>
      </c>
      <c r="X11" s="23">
        <v>3160</v>
      </c>
      <c r="Y11" s="23">
        <v>0</v>
      </c>
      <c r="Z11" s="23">
        <v>0</v>
      </c>
      <c r="AA11" s="23">
        <v>4146</v>
      </c>
      <c r="AB11" s="23">
        <v>3858</v>
      </c>
      <c r="AC11" s="34">
        <v>178784.44</v>
      </c>
    </row>
    <row r="12" spans="1:31" ht="36">
      <c r="A12" s="147" t="s">
        <v>5</v>
      </c>
      <c r="B12" s="148" t="s">
        <v>192</v>
      </c>
      <c r="C12" s="23">
        <v>50</v>
      </c>
      <c r="D12" s="23">
        <v>0</v>
      </c>
      <c r="E12" s="23">
        <v>28890</v>
      </c>
      <c r="F12" s="23">
        <v>0</v>
      </c>
      <c r="G12" s="23">
        <v>0</v>
      </c>
      <c r="H12" s="23">
        <v>13288</v>
      </c>
      <c r="I12" s="23">
        <v>0</v>
      </c>
      <c r="J12" s="23">
        <v>0</v>
      </c>
      <c r="K12" s="23">
        <v>0</v>
      </c>
      <c r="L12" s="23">
        <v>12823</v>
      </c>
      <c r="M12" s="23">
        <v>16691</v>
      </c>
      <c r="N12" s="23">
        <v>3773</v>
      </c>
      <c r="O12" s="23">
        <v>0</v>
      </c>
      <c r="P12" s="23">
        <v>0</v>
      </c>
      <c r="Q12" s="23">
        <v>0</v>
      </c>
      <c r="R12" s="23">
        <v>500</v>
      </c>
      <c r="S12" s="23">
        <v>0</v>
      </c>
      <c r="T12" s="23">
        <v>0</v>
      </c>
      <c r="U12" s="23">
        <v>0</v>
      </c>
      <c r="V12" s="23">
        <v>7625</v>
      </c>
      <c r="W12" s="23">
        <v>0</v>
      </c>
      <c r="X12" s="23">
        <v>50</v>
      </c>
      <c r="Y12" s="23">
        <v>593</v>
      </c>
      <c r="Z12" s="23">
        <v>0</v>
      </c>
      <c r="AA12" s="23">
        <v>0</v>
      </c>
      <c r="AB12" s="23">
        <v>0</v>
      </c>
      <c r="AC12" s="34">
        <v>84283</v>
      </c>
    </row>
    <row r="13" spans="1:31" ht="24">
      <c r="A13" s="147" t="s">
        <v>6</v>
      </c>
      <c r="B13" s="148" t="s">
        <v>193</v>
      </c>
      <c r="C13" s="23">
        <v>50</v>
      </c>
      <c r="D13" s="23">
        <v>0</v>
      </c>
      <c r="E13" s="23">
        <v>28801</v>
      </c>
      <c r="F13" s="23">
        <v>0</v>
      </c>
      <c r="G13" s="23">
        <v>0</v>
      </c>
      <c r="H13" s="23">
        <v>13288</v>
      </c>
      <c r="I13" s="23">
        <v>0</v>
      </c>
      <c r="J13" s="23">
        <v>0</v>
      </c>
      <c r="K13" s="23">
        <v>0</v>
      </c>
      <c r="L13" s="23">
        <v>12823</v>
      </c>
      <c r="M13" s="23">
        <v>3766</v>
      </c>
      <c r="N13" s="23">
        <v>3773</v>
      </c>
      <c r="O13" s="23">
        <v>0</v>
      </c>
      <c r="P13" s="23">
        <v>0</v>
      </c>
      <c r="Q13" s="23">
        <v>0</v>
      </c>
      <c r="R13" s="23">
        <v>500</v>
      </c>
      <c r="S13" s="23">
        <v>0</v>
      </c>
      <c r="T13" s="23">
        <v>0</v>
      </c>
      <c r="U13" s="23">
        <v>0</v>
      </c>
      <c r="V13" s="23">
        <v>7625</v>
      </c>
      <c r="W13" s="23">
        <v>0</v>
      </c>
      <c r="X13" s="23">
        <v>50</v>
      </c>
      <c r="Y13" s="23">
        <v>593</v>
      </c>
      <c r="Z13" s="23">
        <v>0</v>
      </c>
      <c r="AA13" s="23">
        <v>0</v>
      </c>
      <c r="AB13" s="23">
        <v>0</v>
      </c>
      <c r="AC13" s="34">
        <v>71269</v>
      </c>
    </row>
    <row r="14" spans="1:31" ht="36">
      <c r="A14" s="147" t="s">
        <v>7</v>
      </c>
      <c r="B14" s="148" t="s">
        <v>194</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34">
        <v>0</v>
      </c>
    </row>
    <row r="15" spans="1:31">
      <c r="A15" s="147" t="s">
        <v>8</v>
      </c>
      <c r="B15" s="148" t="s">
        <v>195</v>
      </c>
      <c r="C15" s="23">
        <v>0</v>
      </c>
      <c r="D15" s="23">
        <v>0</v>
      </c>
      <c r="E15" s="23">
        <v>89</v>
      </c>
      <c r="F15" s="23">
        <v>0</v>
      </c>
      <c r="G15" s="23">
        <v>0</v>
      </c>
      <c r="H15" s="23">
        <v>0</v>
      </c>
      <c r="I15" s="23">
        <v>0</v>
      </c>
      <c r="J15" s="23">
        <v>0</v>
      </c>
      <c r="K15" s="23">
        <v>0</v>
      </c>
      <c r="L15" s="23">
        <v>0</v>
      </c>
      <c r="M15" s="23">
        <v>12925</v>
      </c>
      <c r="N15" s="23">
        <v>0</v>
      </c>
      <c r="O15" s="23">
        <v>0</v>
      </c>
      <c r="P15" s="23">
        <v>0</v>
      </c>
      <c r="Q15" s="23">
        <v>0</v>
      </c>
      <c r="R15" s="23">
        <v>0</v>
      </c>
      <c r="S15" s="23">
        <v>0</v>
      </c>
      <c r="T15" s="23">
        <v>0</v>
      </c>
      <c r="U15" s="23">
        <v>0</v>
      </c>
      <c r="V15" s="23">
        <v>0</v>
      </c>
      <c r="W15" s="23">
        <v>0</v>
      </c>
      <c r="X15" s="23">
        <v>0</v>
      </c>
      <c r="Y15" s="23">
        <v>0</v>
      </c>
      <c r="Z15" s="23">
        <v>0</v>
      </c>
      <c r="AA15" s="23">
        <v>0</v>
      </c>
      <c r="AB15" s="23">
        <v>0</v>
      </c>
      <c r="AC15" s="34">
        <v>13014</v>
      </c>
    </row>
    <row r="16" spans="1:31" ht="36">
      <c r="A16" s="147" t="s">
        <v>9</v>
      </c>
      <c r="B16" s="148" t="s">
        <v>196</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34">
        <v>0</v>
      </c>
    </row>
    <row r="17" spans="1:31">
      <c r="A17" s="147" t="s">
        <v>10</v>
      </c>
      <c r="B17" s="148" t="s">
        <v>197</v>
      </c>
      <c r="C17" s="23">
        <v>126834</v>
      </c>
      <c r="D17" s="23">
        <v>162558</v>
      </c>
      <c r="E17" s="23">
        <v>129259</v>
      </c>
      <c r="F17" s="23">
        <v>51445</v>
      </c>
      <c r="G17" s="23">
        <v>29514</v>
      </c>
      <c r="H17" s="23">
        <v>57233</v>
      </c>
      <c r="I17" s="23">
        <v>259705</v>
      </c>
      <c r="J17" s="23">
        <v>36467.78</v>
      </c>
      <c r="K17" s="23">
        <v>36447</v>
      </c>
      <c r="L17" s="23">
        <v>5271</v>
      </c>
      <c r="M17" s="23">
        <v>15213</v>
      </c>
      <c r="N17" s="23">
        <v>182604</v>
      </c>
      <c r="O17" s="23">
        <v>6939</v>
      </c>
      <c r="P17" s="23">
        <v>23410.033079999994</v>
      </c>
      <c r="Q17" s="23">
        <v>9002.03737</v>
      </c>
      <c r="R17" s="23">
        <v>4945</v>
      </c>
      <c r="S17" s="23">
        <v>9648</v>
      </c>
      <c r="T17" s="23">
        <v>5744</v>
      </c>
      <c r="U17" s="23">
        <v>7319</v>
      </c>
      <c r="V17" s="23">
        <v>5272</v>
      </c>
      <c r="W17" s="23">
        <v>8936</v>
      </c>
      <c r="X17" s="23">
        <v>1265</v>
      </c>
      <c r="Y17" s="23">
        <v>3825</v>
      </c>
      <c r="Z17" s="23">
        <v>4706</v>
      </c>
      <c r="AA17" s="23">
        <v>997</v>
      </c>
      <c r="AB17" s="23">
        <v>9217</v>
      </c>
      <c r="AC17" s="34">
        <v>1193775.85045</v>
      </c>
    </row>
    <row r="18" spans="1:31" ht="24">
      <c r="A18" s="147" t="s">
        <v>6</v>
      </c>
      <c r="B18" s="148" t="s">
        <v>198</v>
      </c>
      <c r="C18" s="23">
        <v>71156</v>
      </c>
      <c r="D18" s="23">
        <v>25904</v>
      </c>
      <c r="E18" s="23">
        <v>16669</v>
      </c>
      <c r="F18" s="23">
        <v>13191</v>
      </c>
      <c r="G18" s="23">
        <v>0</v>
      </c>
      <c r="H18" s="23">
        <v>6061</v>
      </c>
      <c r="I18" s="23">
        <v>0</v>
      </c>
      <c r="J18" s="23">
        <v>9591.56</v>
      </c>
      <c r="K18" s="23">
        <v>0</v>
      </c>
      <c r="L18" s="23">
        <v>221</v>
      </c>
      <c r="M18" s="23">
        <v>7419</v>
      </c>
      <c r="N18" s="23">
        <v>0</v>
      </c>
      <c r="O18" s="23">
        <v>4104</v>
      </c>
      <c r="P18" s="23">
        <v>0</v>
      </c>
      <c r="Q18" s="23">
        <v>1374.0619100000001</v>
      </c>
      <c r="R18" s="23">
        <v>0</v>
      </c>
      <c r="S18" s="23">
        <v>0</v>
      </c>
      <c r="T18" s="23">
        <v>3488</v>
      </c>
      <c r="U18" s="23">
        <v>6116</v>
      </c>
      <c r="V18" s="23">
        <v>0</v>
      </c>
      <c r="W18" s="23">
        <v>4926</v>
      </c>
      <c r="X18" s="23">
        <v>0</v>
      </c>
      <c r="Y18" s="23">
        <v>0</v>
      </c>
      <c r="Z18" s="23">
        <v>118</v>
      </c>
      <c r="AA18" s="23">
        <v>0</v>
      </c>
      <c r="AB18" s="23">
        <v>0</v>
      </c>
      <c r="AC18" s="34">
        <v>170338.62190999999</v>
      </c>
    </row>
    <row r="19" spans="1:31">
      <c r="A19" s="147" t="s">
        <v>7</v>
      </c>
      <c r="B19" s="148" t="s">
        <v>199</v>
      </c>
      <c r="C19" s="23">
        <v>48491</v>
      </c>
      <c r="D19" s="23">
        <v>133860</v>
      </c>
      <c r="E19" s="23">
        <v>106658</v>
      </c>
      <c r="F19" s="23">
        <v>30618</v>
      </c>
      <c r="G19" s="23">
        <v>29139</v>
      </c>
      <c r="H19" s="23">
        <v>47831</v>
      </c>
      <c r="I19" s="23">
        <v>200619</v>
      </c>
      <c r="J19" s="23">
        <v>21469.51</v>
      </c>
      <c r="K19" s="23">
        <v>34287</v>
      </c>
      <c r="L19" s="23">
        <v>2434</v>
      </c>
      <c r="M19" s="23">
        <v>4291</v>
      </c>
      <c r="N19" s="23">
        <v>178330</v>
      </c>
      <c r="O19" s="23">
        <v>981</v>
      </c>
      <c r="P19" s="23">
        <v>22770.787849999993</v>
      </c>
      <c r="Q19" s="23">
        <v>7627.9754599999997</v>
      </c>
      <c r="R19" s="23">
        <v>1073</v>
      </c>
      <c r="S19" s="23">
        <v>3113</v>
      </c>
      <c r="T19" s="23">
        <v>2255</v>
      </c>
      <c r="U19" s="23">
        <v>1203</v>
      </c>
      <c r="V19" s="23">
        <v>5122</v>
      </c>
      <c r="W19" s="23">
        <v>3173</v>
      </c>
      <c r="X19" s="23">
        <v>764</v>
      </c>
      <c r="Y19" s="23">
        <v>3825</v>
      </c>
      <c r="Z19" s="23">
        <v>312</v>
      </c>
      <c r="AA19" s="23">
        <v>0</v>
      </c>
      <c r="AB19" s="23">
        <v>0</v>
      </c>
      <c r="AC19" s="34">
        <v>890247.27330999996</v>
      </c>
    </row>
    <row r="20" spans="1:31" ht="24">
      <c r="A20" s="147"/>
      <c r="B20" s="148" t="s">
        <v>200</v>
      </c>
      <c r="C20" s="23">
        <v>44085</v>
      </c>
      <c r="D20" s="23">
        <v>133860</v>
      </c>
      <c r="E20" s="23">
        <v>105861.06210000001</v>
      </c>
      <c r="F20" s="23">
        <v>8210</v>
      </c>
      <c r="G20" s="23">
        <v>29139</v>
      </c>
      <c r="H20" s="23">
        <v>31405</v>
      </c>
      <c r="I20" s="23">
        <v>200619</v>
      </c>
      <c r="J20" s="23">
        <v>0</v>
      </c>
      <c r="K20" s="23">
        <v>32266</v>
      </c>
      <c r="L20" s="23">
        <v>0</v>
      </c>
      <c r="M20" s="23">
        <v>4291</v>
      </c>
      <c r="N20" s="23">
        <v>151145</v>
      </c>
      <c r="O20" s="23">
        <v>0</v>
      </c>
      <c r="P20" s="23">
        <v>22770.787849999993</v>
      </c>
      <c r="Q20" s="23">
        <v>7627.9754599999997</v>
      </c>
      <c r="R20" s="23">
        <v>1073</v>
      </c>
      <c r="S20" s="23">
        <v>3113</v>
      </c>
      <c r="T20" s="23">
        <v>2255</v>
      </c>
      <c r="U20" s="23">
        <v>1203</v>
      </c>
      <c r="V20" s="23">
        <v>5122</v>
      </c>
      <c r="W20" s="23">
        <v>2761</v>
      </c>
      <c r="X20" s="23">
        <v>764</v>
      </c>
      <c r="Y20" s="23">
        <v>2154</v>
      </c>
      <c r="Z20" s="23">
        <v>312</v>
      </c>
      <c r="AA20" s="23">
        <v>0</v>
      </c>
      <c r="AB20" s="23">
        <v>0</v>
      </c>
      <c r="AC20" s="34">
        <v>790036.82540999993</v>
      </c>
    </row>
    <row r="21" spans="1:31">
      <c r="A21" s="147" t="s">
        <v>8</v>
      </c>
      <c r="B21" s="148" t="s">
        <v>201</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34">
        <v>0</v>
      </c>
    </row>
    <row r="22" spans="1:31">
      <c r="A22" s="147" t="s">
        <v>9</v>
      </c>
      <c r="B22" s="148" t="s">
        <v>202</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34">
        <v>0</v>
      </c>
    </row>
    <row r="23" spans="1:31">
      <c r="A23" s="147" t="s">
        <v>11</v>
      </c>
      <c r="B23" s="148" t="s">
        <v>203</v>
      </c>
      <c r="C23" s="23">
        <v>0</v>
      </c>
      <c r="D23" s="23">
        <v>0</v>
      </c>
      <c r="E23" s="23">
        <v>0</v>
      </c>
      <c r="F23" s="23">
        <v>0</v>
      </c>
      <c r="G23" s="23">
        <v>0</v>
      </c>
      <c r="H23" s="23">
        <v>0</v>
      </c>
      <c r="I23" s="23">
        <v>9804</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3221</v>
      </c>
      <c r="AA23" s="23">
        <v>752</v>
      </c>
      <c r="AB23" s="23">
        <v>0</v>
      </c>
      <c r="AC23" s="34">
        <v>13777</v>
      </c>
    </row>
    <row r="24" spans="1:31">
      <c r="A24" s="147" t="s">
        <v>12</v>
      </c>
      <c r="B24" s="148" t="s">
        <v>204</v>
      </c>
      <c r="C24" s="23">
        <v>7187</v>
      </c>
      <c r="D24" s="23">
        <v>2008</v>
      </c>
      <c r="E24" s="23">
        <v>5932</v>
      </c>
      <c r="F24" s="23">
        <v>7636</v>
      </c>
      <c r="G24" s="23">
        <v>375</v>
      </c>
      <c r="H24" s="23">
        <v>3341</v>
      </c>
      <c r="I24" s="23">
        <v>49282</v>
      </c>
      <c r="J24" s="23">
        <v>5406.71</v>
      </c>
      <c r="K24" s="23">
        <v>2143</v>
      </c>
      <c r="L24" s="23">
        <v>2616</v>
      </c>
      <c r="M24" s="23">
        <v>3503</v>
      </c>
      <c r="N24" s="23">
        <v>4274</v>
      </c>
      <c r="O24" s="23">
        <v>1854</v>
      </c>
      <c r="P24" s="23">
        <v>639.24522999999999</v>
      </c>
      <c r="Q24" s="23">
        <v>0</v>
      </c>
      <c r="R24" s="23">
        <v>3014</v>
      </c>
      <c r="S24" s="23">
        <v>6535</v>
      </c>
      <c r="T24" s="23">
        <v>0</v>
      </c>
      <c r="U24" s="23">
        <v>0</v>
      </c>
      <c r="V24" s="23">
        <v>150</v>
      </c>
      <c r="W24" s="23">
        <v>29</v>
      </c>
      <c r="X24" s="23">
        <v>501</v>
      </c>
      <c r="Y24" s="23">
        <v>0</v>
      </c>
      <c r="Z24" s="23">
        <v>1055</v>
      </c>
      <c r="AA24" s="23">
        <v>245</v>
      </c>
      <c r="AB24" s="23">
        <v>9217</v>
      </c>
      <c r="AC24" s="34">
        <v>116942.95523000001</v>
      </c>
    </row>
    <row r="25" spans="1:31">
      <c r="A25" s="147" t="s">
        <v>13</v>
      </c>
      <c r="B25" s="148" t="s">
        <v>188</v>
      </c>
      <c r="C25" s="23">
        <v>0</v>
      </c>
      <c r="D25" s="23">
        <v>786</v>
      </c>
      <c r="E25" s="23">
        <v>0</v>
      </c>
      <c r="F25" s="23">
        <v>0</v>
      </c>
      <c r="G25" s="23">
        <v>0</v>
      </c>
      <c r="H25" s="23">
        <v>0</v>
      </c>
      <c r="I25" s="23">
        <v>0</v>
      </c>
      <c r="J25" s="23">
        <v>0</v>
      </c>
      <c r="K25" s="23">
        <v>17</v>
      </c>
      <c r="L25" s="23">
        <v>0</v>
      </c>
      <c r="M25" s="23">
        <v>0</v>
      </c>
      <c r="N25" s="23">
        <v>0</v>
      </c>
      <c r="O25" s="23">
        <v>0</v>
      </c>
      <c r="P25" s="23">
        <v>0</v>
      </c>
      <c r="Q25" s="23">
        <v>0</v>
      </c>
      <c r="R25" s="23">
        <v>858</v>
      </c>
      <c r="S25" s="23">
        <v>0</v>
      </c>
      <c r="T25" s="23">
        <v>1</v>
      </c>
      <c r="U25" s="23">
        <v>0</v>
      </c>
      <c r="V25" s="23">
        <v>0</v>
      </c>
      <c r="W25" s="23">
        <v>808</v>
      </c>
      <c r="X25" s="23">
        <v>0</v>
      </c>
      <c r="Y25" s="23">
        <v>0</v>
      </c>
      <c r="Z25" s="23">
        <v>0</v>
      </c>
      <c r="AA25" s="23">
        <v>0</v>
      </c>
      <c r="AB25" s="23">
        <v>0</v>
      </c>
      <c r="AC25" s="34">
        <v>2470</v>
      </c>
      <c r="AD25" s="2"/>
      <c r="AE25" s="2"/>
    </row>
    <row r="26" spans="1:31" s="12" customFormat="1">
      <c r="A26" s="147" t="s">
        <v>14</v>
      </c>
      <c r="B26" s="148" t="s">
        <v>205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34">
        <v>0</v>
      </c>
    </row>
    <row r="27" spans="1:31">
      <c r="A27" s="147"/>
      <c r="B27" s="149" t="s">
        <v>206</v>
      </c>
      <c r="C27" s="23">
        <v>153262</v>
      </c>
      <c r="D27" s="23">
        <v>180846</v>
      </c>
      <c r="E27" s="23">
        <v>167268</v>
      </c>
      <c r="F27" s="23">
        <v>61255</v>
      </c>
      <c r="G27" s="23">
        <v>29514</v>
      </c>
      <c r="H27" s="23">
        <v>75904</v>
      </c>
      <c r="I27" s="23">
        <v>271643</v>
      </c>
      <c r="J27" s="23">
        <v>42736.22</v>
      </c>
      <c r="K27" s="23">
        <v>36447</v>
      </c>
      <c r="L27" s="23">
        <v>73808</v>
      </c>
      <c r="M27" s="23">
        <v>41431</v>
      </c>
      <c r="N27" s="23">
        <v>191495</v>
      </c>
      <c r="O27" s="23">
        <v>6939</v>
      </c>
      <c r="P27" s="23">
        <v>23410.033079999994</v>
      </c>
      <c r="Q27" s="23">
        <v>9002.03737</v>
      </c>
      <c r="R27" s="23">
        <v>5445</v>
      </c>
      <c r="S27" s="23">
        <v>9648</v>
      </c>
      <c r="T27" s="23">
        <v>15771</v>
      </c>
      <c r="U27" s="23">
        <v>7369</v>
      </c>
      <c r="V27" s="23">
        <v>12897</v>
      </c>
      <c r="W27" s="23">
        <v>8936</v>
      </c>
      <c r="X27" s="23">
        <v>4475</v>
      </c>
      <c r="Y27" s="23">
        <v>4418</v>
      </c>
      <c r="Z27" s="23">
        <v>4706</v>
      </c>
      <c r="AA27" s="23">
        <v>5143</v>
      </c>
      <c r="AB27" s="23">
        <v>13075</v>
      </c>
      <c r="AC27" s="34">
        <v>1456843.29045</v>
      </c>
      <c r="AD27" s="2"/>
      <c r="AE27" s="2"/>
    </row>
    <row r="28" spans="1:31" ht="24">
      <c r="A28" s="147" t="s">
        <v>207</v>
      </c>
      <c r="B28" s="149" t="s">
        <v>208</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34">
        <v>0</v>
      </c>
      <c r="AD28" s="2"/>
      <c r="AE28" s="2"/>
    </row>
    <row r="29" spans="1:31">
      <c r="A29" s="147" t="s">
        <v>209</v>
      </c>
      <c r="B29" s="149" t="s">
        <v>210</v>
      </c>
      <c r="C29" s="23">
        <v>154094</v>
      </c>
      <c r="D29" s="23">
        <v>51279</v>
      </c>
      <c r="E29" s="23">
        <v>60399</v>
      </c>
      <c r="F29" s="23">
        <v>57216</v>
      </c>
      <c r="G29" s="23">
        <v>920</v>
      </c>
      <c r="H29" s="23">
        <v>12056</v>
      </c>
      <c r="I29" s="23">
        <v>52503</v>
      </c>
      <c r="J29" s="23">
        <v>49253.73</v>
      </c>
      <c r="K29" s="23">
        <v>21118</v>
      </c>
      <c r="L29" s="23">
        <v>137088</v>
      </c>
      <c r="M29" s="23">
        <v>33195</v>
      </c>
      <c r="N29" s="23">
        <v>53545</v>
      </c>
      <c r="O29" s="23">
        <v>10245</v>
      </c>
      <c r="P29" s="23">
        <v>3782.6647800000001</v>
      </c>
      <c r="Q29" s="23">
        <v>1215.97821</v>
      </c>
      <c r="R29" s="23">
        <v>2427</v>
      </c>
      <c r="S29" s="23">
        <v>3210</v>
      </c>
      <c r="T29" s="23">
        <v>32308</v>
      </c>
      <c r="U29" s="23">
        <v>141</v>
      </c>
      <c r="V29" s="23">
        <v>7080</v>
      </c>
      <c r="W29" s="23">
        <v>1305</v>
      </c>
      <c r="X29" s="23">
        <v>3811</v>
      </c>
      <c r="Y29" s="23">
        <v>1035</v>
      </c>
      <c r="Z29" s="23">
        <v>1759</v>
      </c>
      <c r="AA29" s="23">
        <v>79</v>
      </c>
      <c r="AB29" s="23">
        <v>5929</v>
      </c>
      <c r="AC29" s="34">
        <v>756994.37298999995</v>
      </c>
      <c r="AD29" s="2"/>
      <c r="AE29" s="2"/>
    </row>
    <row r="30" spans="1:31">
      <c r="A30" s="147" t="s">
        <v>4</v>
      </c>
      <c r="B30" s="148" t="s">
        <v>211</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c r="X30" s="23">
        <v>0</v>
      </c>
      <c r="Y30" s="23">
        <v>0</v>
      </c>
      <c r="Z30" s="23">
        <v>0</v>
      </c>
      <c r="AA30" s="23">
        <v>0</v>
      </c>
      <c r="AB30" s="23">
        <v>0</v>
      </c>
      <c r="AC30" s="34">
        <v>0</v>
      </c>
      <c r="AD30" s="2"/>
      <c r="AE30" s="2"/>
    </row>
    <row r="31" spans="1:31">
      <c r="A31" s="147" t="s">
        <v>6</v>
      </c>
      <c r="B31" s="148" t="s">
        <v>212</v>
      </c>
      <c r="C31" s="23">
        <v>43038</v>
      </c>
      <c r="D31" s="23">
        <v>41926</v>
      </c>
      <c r="E31" s="23">
        <v>43210</v>
      </c>
      <c r="F31" s="23">
        <v>42760</v>
      </c>
      <c r="G31" s="23">
        <v>534</v>
      </c>
      <c r="H31" s="23">
        <v>9040</v>
      </c>
      <c r="I31" s="23">
        <v>45729</v>
      </c>
      <c r="J31" s="23">
        <v>30334.98</v>
      </c>
      <c r="K31" s="23">
        <v>16696</v>
      </c>
      <c r="L31" s="23">
        <v>65216</v>
      </c>
      <c r="M31" s="23">
        <v>24440</v>
      </c>
      <c r="N31" s="23">
        <v>51602</v>
      </c>
      <c r="O31" s="23">
        <v>8</v>
      </c>
      <c r="P31" s="23">
        <v>3622.4690300000002</v>
      </c>
      <c r="Q31" s="23">
        <v>1215.9511199999999</v>
      </c>
      <c r="R31" s="23">
        <v>2427</v>
      </c>
      <c r="S31" s="23">
        <v>3148</v>
      </c>
      <c r="T31" s="23">
        <v>8627</v>
      </c>
      <c r="U31" s="23">
        <v>126</v>
      </c>
      <c r="V31" s="23">
        <v>7057</v>
      </c>
      <c r="W31" s="23">
        <v>1015</v>
      </c>
      <c r="X31" s="23">
        <v>3092</v>
      </c>
      <c r="Y31" s="23">
        <v>635</v>
      </c>
      <c r="Z31" s="23">
        <v>995</v>
      </c>
      <c r="AA31" s="23">
        <v>11</v>
      </c>
      <c r="AB31" s="23">
        <v>5331</v>
      </c>
      <c r="AC31" s="34">
        <v>451836.40014999994</v>
      </c>
      <c r="AD31" s="2"/>
      <c r="AE31" s="2"/>
    </row>
    <row r="32" spans="1:31" ht="24">
      <c r="A32" s="147" t="s">
        <v>3</v>
      </c>
      <c r="B32" s="148" t="s">
        <v>213</v>
      </c>
      <c r="C32" s="23">
        <v>0</v>
      </c>
      <c r="D32" s="23">
        <v>0</v>
      </c>
      <c r="E32" s="23">
        <v>0</v>
      </c>
      <c r="F32" s="23">
        <v>0</v>
      </c>
      <c r="G32" s="23">
        <v>0</v>
      </c>
      <c r="H32" s="23">
        <v>0</v>
      </c>
      <c r="I32" s="23">
        <v>0</v>
      </c>
      <c r="J32" s="23">
        <v>0</v>
      </c>
      <c r="K32" s="23">
        <v>0</v>
      </c>
      <c r="L32" s="23">
        <v>0</v>
      </c>
      <c r="M32" s="23">
        <v>0</v>
      </c>
      <c r="N32" s="23">
        <v>0</v>
      </c>
      <c r="O32" s="23">
        <v>0</v>
      </c>
      <c r="P32" s="23">
        <v>0</v>
      </c>
      <c r="Q32" s="23">
        <v>0</v>
      </c>
      <c r="R32" s="23">
        <v>0</v>
      </c>
      <c r="S32" s="23">
        <v>0</v>
      </c>
      <c r="T32" s="23">
        <v>0</v>
      </c>
      <c r="U32" s="23">
        <v>0</v>
      </c>
      <c r="V32" s="23">
        <v>81</v>
      </c>
      <c r="W32" s="23">
        <v>0</v>
      </c>
      <c r="X32" s="23">
        <v>0</v>
      </c>
      <c r="Y32" s="23">
        <v>0</v>
      </c>
      <c r="Z32" s="23">
        <v>0</v>
      </c>
      <c r="AA32" s="23">
        <v>0</v>
      </c>
      <c r="AB32" s="23">
        <v>0</v>
      </c>
      <c r="AC32" s="34">
        <v>81</v>
      </c>
      <c r="AD32" s="2"/>
      <c r="AE32" s="2"/>
    </row>
    <row r="33" spans="1:31" ht="24">
      <c r="A33" s="147" t="s">
        <v>3</v>
      </c>
      <c r="B33" s="148" t="s">
        <v>214</v>
      </c>
      <c r="C33" s="23">
        <v>0</v>
      </c>
      <c r="D33" s="23">
        <v>0</v>
      </c>
      <c r="E33" s="23">
        <v>0</v>
      </c>
      <c r="F33" s="23">
        <v>0</v>
      </c>
      <c r="G33" s="23">
        <v>0</v>
      </c>
      <c r="H33" s="23">
        <v>0</v>
      </c>
      <c r="I33" s="23">
        <v>0</v>
      </c>
      <c r="J33" s="23">
        <v>0</v>
      </c>
      <c r="K33" s="23">
        <v>0</v>
      </c>
      <c r="L33" s="23">
        <v>0</v>
      </c>
      <c r="M33" s="23">
        <v>0</v>
      </c>
      <c r="N33" s="23">
        <v>0</v>
      </c>
      <c r="O33" s="23">
        <v>0</v>
      </c>
      <c r="P33" s="23">
        <v>0</v>
      </c>
      <c r="Q33" s="23">
        <v>0</v>
      </c>
      <c r="R33" s="23">
        <v>0</v>
      </c>
      <c r="S33" s="23">
        <v>0</v>
      </c>
      <c r="T33" s="23">
        <v>0</v>
      </c>
      <c r="U33" s="23">
        <v>0</v>
      </c>
      <c r="V33" s="23">
        <v>0</v>
      </c>
      <c r="W33" s="23">
        <v>0</v>
      </c>
      <c r="X33" s="23">
        <v>0</v>
      </c>
      <c r="Y33" s="23">
        <v>0</v>
      </c>
      <c r="Z33" s="23">
        <v>0</v>
      </c>
      <c r="AA33" s="23">
        <v>0</v>
      </c>
      <c r="AB33" s="23">
        <v>0</v>
      </c>
      <c r="AC33" s="34">
        <v>0</v>
      </c>
      <c r="AD33" s="2"/>
      <c r="AE33" s="2"/>
    </row>
    <row r="34" spans="1:31">
      <c r="A34" s="147" t="s">
        <v>7</v>
      </c>
      <c r="B34" s="148" t="s">
        <v>215</v>
      </c>
      <c r="C34" s="23">
        <v>0</v>
      </c>
      <c r="D34" s="23">
        <v>0</v>
      </c>
      <c r="E34" s="23">
        <v>0</v>
      </c>
      <c r="F34" s="23">
        <v>708</v>
      </c>
      <c r="G34" s="23">
        <v>0</v>
      </c>
      <c r="H34" s="23">
        <v>21</v>
      </c>
      <c r="I34" s="23">
        <v>0</v>
      </c>
      <c r="J34" s="23">
        <v>299.04000000000002</v>
      </c>
      <c r="K34" s="23">
        <v>0</v>
      </c>
      <c r="L34" s="23">
        <v>5319</v>
      </c>
      <c r="M34" s="23">
        <v>1356</v>
      </c>
      <c r="N34" s="23">
        <v>0</v>
      </c>
      <c r="O34" s="23">
        <v>0</v>
      </c>
      <c r="P34" s="23">
        <v>0</v>
      </c>
      <c r="Q34" s="23">
        <v>0</v>
      </c>
      <c r="R34" s="23">
        <v>0</v>
      </c>
      <c r="S34" s="23">
        <v>0</v>
      </c>
      <c r="T34" s="23">
        <v>5034</v>
      </c>
      <c r="U34" s="23">
        <v>0</v>
      </c>
      <c r="V34" s="23">
        <v>0</v>
      </c>
      <c r="W34" s="23">
        <v>1</v>
      </c>
      <c r="X34" s="23">
        <v>0</v>
      </c>
      <c r="Y34" s="23">
        <v>0</v>
      </c>
      <c r="Z34" s="23">
        <v>0</v>
      </c>
      <c r="AA34" s="23">
        <v>0</v>
      </c>
      <c r="AB34" s="23">
        <v>220</v>
      </c>
      <c r="AC34" s="34">
        <v>12958.04</v>
      </c>
      <c r="AD34" s="2"/>
      <c r="AE34" s="2"/>
    </row>
    <row r="35" spans="1:31" ht="24">
      <c r="A35" s="147" t="s">
        <v>3</v>
      </c>
      <c r="B35" s="148" t="s">
        <v>213</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3">
        <v>0</v>
      </c>
      <c r="AC35" s="34">
        <v>0</v>
      </c>
      <c r="AD35" s="2"/>
      <c r="AE35" s="2"/>
    </row>
    <row r="36" spans="1:31" ht="24">
      <c r="A36" s="147" t="s">
        <v>3</v>
      </c>
      <c r="B36" s="148" t="s">
        <v>214</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34">
        <v>0</v>
      </c>
      <c r="AD36" s="2"/>
      <c r="AE36" s="2"/>
    </row>
    <row r="37" spans="1:31">
      <c r="A37" s="147" t="s">
        <v>15</v>
      </c>
      <c r="B37" s="149" t="s">
        <v>216</v>
      </c>
      <c r="C37" s="23">
        <v>43038</v>
      </c>
      <c r="D37" s="23">
        <v>41926</v>
      </c>
      <c r="E37" s="23">
        <v>43210</v>
      </c>
      <c r="F37" s="23">
        <v>43468</v>
      </c>
      <c r="G37" s="23">
        <v>534</v>
      </c>
      <c r="H37" s="23">
        <v>9061</v>
      </c>
      <c r="I37" s="23">
        <v>45729</v>
      </c>
      <c r="J37" s="23">
        <v>30634.02</v>
      </c>
      <c r="K37" s="23">
        <v>16696</v>
      </c>
      <c r="L37" s="23">
        <v>70535</v>
      </c>
      <c r="M37" s="23">
        <v>25796</v>
      </c>
      <c r="N37" s="23">
        <v>51602</v>
      </c>
      <c r="O37" s="23">
        <v>8</v>
      </c>
      <c r="P37" s="23">
        <v>3622.4690300000002</v>
      </c>
      <c r="Q37" s="23">
        <v>1215.9511199999999</v>
      </c>
      <c r="R37" s="23">
        <v>2427</v>
      </c>
      <c r="S37" s="23">
        <v>3148</v>
      </c>
      <c r="T37" s="23">
        <v>13661</v>
      </c>
      <c r="U37" s="23">
        <v>126</v>
      </c>
      <c r="V37" s="23">
        <v>7057</v>
      </c>
      <c r="W37" s="23">
        <v>1016</v>
      </c>
      <c r="X37" s="23">
        <v>3092</v>
      </c>
      <c r="Y37" s="23">
        <v>635</v>
      </c>
      <c r="Z37" s="23">
        <v>995</v>
      </c>
      <c r="AA37" s="23">
        <v>11</v>
      </c>
      <c r="AB37" s="23">
        <v>5551</v>
      </c>
      <c r="AC37" s="34">
        <v>464794.44014999998</v>
      </c>
      <c r="AD37" s="2"/>
      <c r="AE37" s="2"/>
    </row>
    <row r="38" spans="1:31">
      <c r="A38" s="147" t="s">
        <v>5</v>
      </c>
      <c r="B38" s="148" t="s">
        <v>217</v>
      </c>
      <c r="C38" s="23">
        <v>62</v>
      </c>
      <c r="D38" s="23">
        <v>5472</v>
      </c>
      <c r="E38" s="23">
        <v>4277</v>
      </c>
      <c r="F38" s="23">
        <v>0</v>
      </c>
      <c r="G38" s="23">
        <v>0</v>
      </c>
      <c r="H38" s="23">
        <v>1170</v>
      </c>
      <c r="I38" s="23">
        <v>68</v>
      </c>
      <c r="J38" s="23">
        <v>4461.0200000000004</v>
      </c>
      <c r="K38" s="23">
        <v>4251</v>
      </c>
      <c r="L38" s="23">
        <v>0</v>
      </c>
      <c r="M38" s="23">
        <v>5909</v>
      </c>
      <c r="N38" s="23">
        <v>55</v>
      </c>
      <c r="O38" s="23">
        <v>7058</v>
      </c>
      <c r="P38" s="23">
        <v>0</v>
      </c>
      <c r="Q38" s="23">
        <v>0</v>
      </c>
      <c r="R38" s="23">
        <v>0</v>
      </c>
      <c r="S38" s="23">
        <v>0</v>
      </c>
      <c r="T38" s="23">
        <v>0</v>
      </c>
      <c r="U38" s="23">
        <v>0</v>
      </c>
      <c r="V38" s="23">
        <v>0</v>
      </c>
      <c r="W38" s="23">
        <v>0</v>
      </c>
      <c r="X38" s="23">
        <v>135</v>
      </c>
      <c r="Y38" s="23">
        <v>0</v>
      </c>
      <c r="Z38" s="23">
        <v>0</v>
      </c>
      <c r="AA38" s="23">
        <v>0</v>
      </c>
      <c r="AB38" s="23">
        <v>0</v>
      </c>
      <c r="AC38" s="34">
        <v>32918.020000000004</v>
      </c>
      <c r="AD38" s="2"/>
      <c r="AE38" s="2"/>
    </row>
    <row r="39" spans="1:31" ht="24">
      <c r="A39" s="147" t="s">
        <v>3</v>
      </c>
      <c r="B39" s="148" t="s">
        <v>213</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34">
        <v>0</v>
      </c>
      <c r="AD39" s="2"/>
      <c r="AE39" s="2"/>
    </row>
    <row r="40" spans="1:31" ht="24">
      <c r="A40" s="147" t="s">
        <v>3</v>
      </c>
      <c r="B40" s="148" t="s">
        <v>214</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34">
        <v>0</v>
      </c>
      <c r="AD40" s="2"/>
      <c r="AE40" s="2"/>
    </row>
    <row r="41" spans="1:31">
      <c r="A41" s="147" t="s">
        <v>10</v>
      </c>
      <c r="B41" s="148" t="s">
        <v>218</v>
      </c>
      <c r="C41" s="23">
        <v>110994</v>
      </c>
      <c r="D41" s="23">
        <v>3881</v>
      </c>
      <c r="E41" s="23">
        <v>12912</v>
      </c>
      <c r="F41" s="23">
        <v>13748</v>
      </c>
      <c r="G41" s="23">
        <v>386</v>
      </c>
      <c r="H41" s="23">
        <v>1825</v>
      </c>
      <c r="I41" s="23">
        <v>6706</v>
      </c>
      <c r="J41" s="23">
        <v>14158.69</v>
      </c>
      <c r="K41" s="23">
        <v>171</v>
      </c>
      <c r="L41" s="23">
        <v>66553</v>
      </c>
      <c r="M41" s="23">
        <v>1490</v>
      </c>
      <c r="N41" s="23">
        <v>1888</v>
      </c>
      <c r="O41" s="23">
        <v>3179</v>
      </c>
      <c r="P41" s="23">
        <v>160.19575</v>
      </c>
      <c r="Q41" s="23">
        <v>2.7089999999999999E-2</v>
      </c>
      <c r="R41" s="23">
        <v>0</v>
      </c>
      <c r="S41" s="23">
        <v>62</v>
      </c>
      <c r="T41" s="23">
        <v>18647</v>
      </c>
      <c r="U41" s="23">
        <v>15</v>
      </c>
      <c r="V41" s="23">
        <v>23</v>
      </c>
      <c r="W41" s="23">
        <v>289</v>
      </c>
      <c r="X41" s="23">
        <v>584</v>
      </c>
      <c r="Y41" s="23">
        <v>400</v>
      </c>
      <c r="Z41" s="23">
        <v>764</v>
      </c>
      <c r="AA41" s="23">
        <v>68</v>
      </c>
      <c r="AB41" s="23">
        <v>378</v>
      </c>
      <c r="AC41" s="34">
        <v>259281.91284</v>
      </c>
      <c r="AD41" s="2"/>
      <c r="AE41" s="2"/>
    </row>
    <row r="42" spans="1:31" ht="24">
      <c r="A42" s="147" t="s">
        <v>3</v>
      </c>
      <c r="B42" s="148" t="s">
        <v>213</v>
      </c>
      <c r="C42" s="23">
        <v>5033</v>
      </c>
      <c r="D42" s="23">
        <v>0</v>
      </c>
      <c r="E42" s="23">
        <v>0</v>
      </c>
      <c r="F42" s="23">
        <v>0</v>
      </c>
      <c r="G42" s="23">
        <v>0</v>
      </c>
      <c r="H42" s="23">
        <v>220</v>
      </c>
      <c r="I42" s="23">
        <v>0</v>
      </c>
      <c r="J42" s="23">
        <v>0</v>
      </c>
      <c r="K42" s="23">
        <v>0</v>
      </c>
      <c r="L42" s="23">
        <v>0</v>
      </c>
      <c r="M42" s="23">
        <v>0</v>
      </c>
      <c r="N42" s="23">
        <v>0</v>
      </c>
      <c r="O42" s="23">
        <v>0</v>
      </c>
      <c r="P42" s="23">
        <v>0</v>
      </c>
      <c r="Q42" s="23">
        <v>0</v>
      </c>
      <c r="R42" s="23">
        <v>0</v>
      </c>
      <c r="S42" s="23">
        <v>0</v>
      </c>
      <c r="T42" s="23">
        <v>0</v>
      </c>
      <c r="U42" s="23">
        <v>0</v>
      </c>
      <c r="V42" s="23">
        <v>0</v>
      </c>
      <c r="W42" s="23">
        <v>0</v>
      </c>
      <c r="X42" s="23">
        <v>304</v>
      </c>
      <c r="Y42" s="23">
        <v>0</v>
      </c>
      <c r="Z42" s="23">
        <v>0</v>
      </c>
      <c r="AA42" s="23">
        <v>0</v>
      </c>
      <c r="AB42" s="23">
        <v>0</v>
      </c>
      <c r="AC42" s="34">
        <v>5557</v>
      </c>
      <c r="AD42" s="2"/>
      <c r="AE42" s="2"/>
    </row>
    <row r="43" spans="1:31" ht="24">
      <c r="A43" s="147" t="s">
        <v>3</v>
      </c>
      <c r="B43" s="148" t="s">
        <v>214</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c r="X43" s="23">
        <v>0</v>
      </c>
      <c r="Y43" s="23">
        <v>0</v>
      </c>
      <c r="Z43" s="23">
        <v>0</v>
      </c>
      <c r="AA43" s="23">
        <v>0</v>
      </c>
      <c r="AB43" s="23">
        <v>0</v>
      </c>
      <c r="AC43" s="34">
        <v>0</v>
      </c>
      <c r="AD43" s="2"/>
      <c r="AE43" s="2"/>
    </row>
    <row r="44" spans="1:31">
      <c r="A44" s="147" t="s">
        <v>219</v>
      </c>
      <c r="B44" s="148" t="s">
        <v>220</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3">
        <v>0</v>
      </c>
      <c r="AC44" s="34">
        <v>0</v>
      </c>
    </row>
    <row r="45" spans="1:31">
      <c r="A45" s="147" t="s">
        <v>6</v>
      </c>
      <c r="B45" s="148" t="s">
        <v>221</v>
      </c>
      <c r="C45" s="23">
        <v>16304</v>
      </c>
      <c r="D45" s="23">
        <v>13244</v>
      </c>
      <c r="E45" s="23">
        <v>21164</v>
      </c>
      <c r="F45" s="23">
        <v>31389</v>
      </c>
      <c r="G45" s="23">
        <v>562</v>
      </c>
      <c r="H45" s="23">
        <v>10960</v>
      </c>
      <c r="I45" s="23">
        <v>592</v>
      </c>
      <c r="J45" s="23">
        <v>27200.09</v>
      </c>
      <c r="K45" s="23">
        <v>11350</v>
      </c>
      <c r="L45" s="23">
        <v>30082</v>
      </c>
      <c r="M45" s="23">
        <v>24960</v>
      </c>
      <c r="N45" s="23">
        <v>2596</v>
      </c>
      <c r="O45" s="23">
        <v>1151</v>
      </c>
      <c r="P45" s="23">
        <v>0</v>
      </c>
      <c r="Q45" s="23">
        <v>90.38</v>
      </c>
      <c r="R45" s="23">
        <v>0</v>
      </c>
      <c r="S45" s="23">
        <v>34</v>
      </c>
      <c r="T45" s="23">
        <v>6712</v>
      </c>
      <c r="U45" s="23">
        <v>0</v>
      </c>
      <c r="V45" s="23">
        <v>0</v>
      </c>
      <c r="W45" s="23">
        <v>0</v>
      </c>
      <c r="X45" s="23">
        <v>101</v>
      </c>
      <c r="Y45" s="23">
        <v>0</v>
      </c>
      <c r="Z45" s="23">
        <v>0</v>
      </c>
      <c r="AA45" s="23">
        <v>0</v>
      </c>
      <c r="AB45" s="23">
        <v>141</v>
      </c>
      <c r="AC45" s="34">
        <v>198632.47</v>
      </c>
    </row>
    <row r="46" spans="1:31">
      <c r="A46" s="147">
        <v>2</v>
      </c>
      <c r="B46" s="148" t="s">
        <v>222</v>
      </c>
      <c r="C46" s="23">
        <v>0</v>
      </c>
      <c r="D46" s="23">
        <v>0</v>
      </c>
      <c r="E46" s="23">
        <v>0</v>
      </c>
      <c r="F46" s="23">
        <v>0</v>
      </c>
      <c r="G46" s="23">
        <v>0</v>
      </c>
      <c r="H46" s="23">
        <v>808</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3">
        <v>0</v>
      </c>
      <c r="AC46" s="34">
        <v>808</v>
      </c>
    </row>
    <row r="47" spans="1:31">
      <c r="A47" s="147">
        <v>3</v>
      </c>
      <c r="B47" s="148" t="s">
        <v>223</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3">
        <v>0</v>
      </c>
      <c r="AC47" s="34">
        <v>0</v>
      </c>
    </row>
    <row r="48" spans="1:31">
      <c r="A48" s="147">
        <v>4</v>
      </c>
      <c r="B48" s="148" t="s">
        <v>224</v>
      </c>
      <c r="C48" s="23">
        <v>64274</v>
      </c>
      <c r="D48" s="23">
        <v>34741</v>
      </c>
      <c r="E48" s="23">
        <v>50295</v>
      </c>
      <c r="F48" s="23">
        <v>84423</v>
      </c>
      <c r="G48" s="23">
        <v>571</v>
      </c>
      <c r="H48" s="23">
        <v>40390</v>
      </c>
      <c r="I48" s="23">
        <v>40203</v>
      </c>
      <c r="J48" s="23">
        <v>92893.24</v>
      </c>
      <c r="K48" s="23">
        <v>601</v>
      </c>
      <c r="L48" s="23">
        <v>134027</v>
      </c>
      <c r="M48" s="23">
        <v>52065</v>
      </c>
      <c r="N48" s="23">
        <v>45031</v>
      </c>
      <c r="O48" s="23">
        <v>5108</v>
      </c>
      <c r="P48" s="23">
        <v>0</v>
      </c>
      <c r="Q48" s="23">
        <v>0</v>
      </c>
      <c r="R48" s="23">
        <v>0</v>
      </c>
      <c r="S48" s="23">
        <v>0</v>
      </c>
      <c r="T48" s="23">
        <v>5175</v>
      </c>
      <c r="U48" s="23">
        <v>0</v>
      </c>
      <c r="V48" s="23">
        <v>0</v>
      </c>
      <c r="W48" s="23">
        <v>0</v>
      </c>
      <c r="X48" s="23">
        <v>31</v>
      </c>
      <c r="Y48" s="23">
        <v>0</v>
      </c>
      <c r="Z48" s="23">
        <v>0</v>
      </c>
      <c r="AA48" s="23">
        <v>0</v>
      </c>
      <c r="AB48" s="23">
        <v>444</v>
      </c>
      <c r="AC48" s="34">
        <v>650272.24</v>
      </c>
    </row>
    <row r="49" spans="1:29">
      <c r="A49" s="147">
        <v>5</v>
      </c>
      <c r="B49" s="148" t="s">
        <v>225</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34">
        <v>0</v>
      </c>
    </row>
    <row r="50" spans="1:29">
      <c r="A50" s="85">
        <v>6</v>
      </c>
      <c r="B50" s="87" t="s">
        <v>226</v>
      </c>
      <c r="C50" s="23">
        <v>588</v>
      </c>
      <c r="D50" s="23">
        <v>0</v>
      </c>
      <c r="E50" s="23">
        <v>0</v>
      </c>
      <c r="F50" s="23">
        <v>0</v>
      </c>
      <c r="G50" s="23">
        <v>0</v>
      </c>
      <c r="H50" s="23">
        <v>0</v>
      </c>
      <c r="I50" s="23">
        <v>0</v>
      </c>
      <c r="J50" s="23">
        <v>0</v>
      </c>
      <c r="K50" s="23">
        <v>655</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34">
        <v>1243</v>
      </c>
    </row>
    <row r="51" spans="1:29" ht="38.25">
      <c r="A51" s="85">
        <v>7</v>
      </c>
      <c r="B51" s="87" t="s">
        <v>227</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34">
        <v>0</v>
      </c>
    </row>
    <row r="52" spans="1:29">
      <c r="A52" s="85">
        <v>8</v>
      </c>
      <c r="B52" s="87" t="s">
        <v>228</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34">
        <v>0</v>
      </c>
    </row>
    <row r="53" spans="1:29">
      <c r="A53" s="85"/>
      <c r="B53" s="88" t="s">
        <v>229</v>
      </c>
      <c r="C53" s="23">
        <v>81166</v>
      </c>
      <c r="D53" s="23">
        <v>47985</v>
      </c>
      <c r="E53" s="23">
        <v>71459</v>
      </c>
      <c r="F53" s="23">
        <v>115812</v>
      </c>
      <c r="G53" s="23">
        <v>1133</v>
      </c>
      <c r="H53" s="23">
        <v>52158</v>
      </c>
      <c r="I53" s="23">
        <v>40795</v>
      </c>
      <c r="J53" s="23">
        <v>120093.33</v>
      </c>
      <c r="K53" s="23">
        <v>12606</v>
      </c>
      <c r="L53" s="23">
        <v>164109</v>
      </c>
      <c r="M53" s="23">
        <v>77025</v>
      </c>
      <c r="N53" s="23">
        <v>47627</v>
      </c>
      <c r="O53" s="23">
        <v>6259</v>
      </c>
      <c r="P53" s="23">
        <v>0</v>
      </c>
      <c r="Q53" s="23">
        <v>90.38</v>
      </c>
      <c r="R53" s="23">
        <v>0</v>
      </c>
      <c r="S53" s="23">
        <v>34</v>
      </c>
      <c r="T53" s="23">
        <v>11887</v>
      </c>
      <c r="U53" s="23">
        <v>0</v>
      </c>
      <c r="V53" s="23">
        <v>0</v>
      </c>
      <c r="W53" s="23">
        <v>0</v>
      </c>
      <c r="X53" s="23">
        <v>132</v>
      </c>
      <c r="Y53" s="23">
        <v>0</v>
      </c>
      <c r="Z53" s="23">
        <v>0</v>
      </c>
      <c r="AA53" s="23">
        <v>0</v>
      </c>
      <c r="AB53" s="23">
        <v>585</v>
      </c>
      <c r="AC53" s="34">
        <v>850955.71</v>
      </c>
    </row>
    <row r="54" spans="1:29">
      <c r="A54" s="85" t="s">
        <v>230</v>
      </c>
      <c r="B54" s="88" t="s">
        <v>231</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34">
        <v>0</v>
      </c>
    </row>
    <row r="55" spans="1:29">
      <c r="A55" s="85" t="s">
        <v>4</v>
      </c>
      <c r="B55" s="87" t="s">
        <v>232</v>
      </c>
      <c r="C55" s="23">
        <v>9349</v>
      </c>
      <c r="D55" s="23">
        <v>3187</v>
      </c>
      <c r="E55" s="23">
        <v>15460</v>
      </c>
      <c r="F55" s="23">
        <v>700</v>
      </c>
      <c r="G55" s="23">
        <v>643</v>
      </c>
      <c r="H55" s="23">
        <v>359</v>
      </c>
      <c r="I55" s="23">
        <v>3256</v>
      </c>
      <c r="J55" s="23">
        <v>455.65999999999997</v>
      </c>
      <c r="K55" s="23">
        <v>36</v>
      </c>
      <c r="L55" s="23">
        <v>366</v>
      </c>
      <c r="M55" s="23">
        <v>4061</v>
      </c>
      <c r="N55" s="23">
        <v>12888</v>
      </c>
      <c r="O55" s="23">
        <v>129</v>
      </c>
      <c r="P55" s="23">
        <v>91.678780000000032</v>
      </c>
      <c r="Q55" s="23">
        <v>7.3168400000000036</v>
      </c>
      <c r="R55" s="23">
        <v>11</v>
      </c>
      <c r="S55" s="23">
        <v>152</v>
      </c>
      <c r="T55" s="23">
        <v>76</v>
      </c>
      <c r="U55" s="23">
        <v>53</v>
      </c>
      <c r="V55" s="23">
        <v>60</v>
      </c>
      <c r="W55" s="23">
        <v>0</v>
      </c>
      <c r="X55" s="23">
        <v>0</v>
      </c>
      <c r="Y55" s="23">
        <v>0</v>
      </c>
      <c r="Z55" s="23">
        <v>0</v>
      </c>
      <c r="AA55" s="23">
        <v>6</v>
      </c>
      <c r="AB55" s="23">
        <v>8770</v>
      </c>
      <c r="AC55" s="34">
        <v>60116.655620000005</v>
      </c>
    </row>
    <row r="56" spans="1:29">
      <c r="A56" s="85" t="s">
        <v>6</v>
      </c>
      <c r="B56" s="87" t="s">
        <v>233</v>
      </c>
      <c r="C56" s="23">
        <v>8597</v>
      </c>
      <c r="D56" s="23">
        <v>38</v>
      </c>
      <c r="E56" s="23">
        <v>587</v>
      </c>
      <c r="F56" s="23">
        <v>700</v>
      </c>
      <c r="G56" s="23">
        <v>49</v>
      </c>
      <c r="H56" s="23">
        <v>198</v>
      </c>
      <c r="I56" s="23">
        <v>2735</v>
      </c>
      <c r="J56" s="23">
        <v>15.15</v>
      </c>
      <c r="K56" s="23">
        <v>9</v>
      </c>
      <c r="L56" s="23">
        <v>9</v>
      </c>
      <c r="M56" s="23">
        <v>423</v>
      </c>
      <c r="N56" s="23">
        <v>700</v>
      </c>
      <c r="O56" s="23">
        <v>6</v>
      </c>
      <c r="P56" s="23">
        <v>0.84</v>
      </c>
      <c r="Q56" s="23">
        <v>7.3168400000000036</v>
      </c>
      <c r="R56" s="23">
        <v>8</v>
      </c>
      <c r="S56" s="23">
        <v>152</v>
      </c>
      <c r="T56" s="23">
        <v>2</v>
      </c>
      <c r="U56" s="23">
        <v>53</v>
      </c>
      <c r="V56" s="23">
        <v>13</v>
      </c>
      <c r="W56" s="23">
        <v>0</v>
      </c>
      <c r="X56" s="23">
        <v>0</v>
      </c>
      <c r="Y56" s="23">
        <v>0</v>
      </c>
      <c r="Z56" s="23">
        <v>0</v>
      </c>
      <c r="AA56" s="23">
        <v>3</v>
      </c>
      <c r="AB56" s="23">
        <v>68</v>
      </c>
      <c r="AC56" s="34">
        <v>14373.306839999999</v>
      </c>
    </row>
    <row r="57" spans="1:29">
      <c r="A57" s="85" t="s">
        <v>7</v>
      </c>
      <c r="B57" s="87" t="s">
        <v>188</v>
      </c>
      <c r="C57" s="23">
        <v>752</v>
      </c>
      <c r="D57" s="23">
        <v>3149</v>
      </c>
      <c r="E57" s="23">
        <v>14873</v>
      </c>
      <c r="F57" s="23">
        <v>0</v>
      </c>
      <c r="G57" s="23">
        <v>594</v>
      </c>
      <c r="H57" s="23">
        <v>161</v>
      </c>
      <c r="I57" s="23">
        <v>521</v>
      </c>
      <c r="J57" s="23">
        <v>440.51</v>
      </c>
      <c r="K57" s="23">
        <v>27</v>
      </c>
      <c r="L57" s="23">
        <v>357</v>
      </c>
      <c r="M57" s="23">
        <v>3638</v>
      </c>
      <c r="N57" s="23">
        <v>12188</v>
      </c>
      <c r="O57" s="23">
        <v>123</v>
      </c>
      <c r="P57" s="23">
        <v>90.838780000000028</v>
      </c>
      <c r="Q57" s="23">
        <v>0</v>
      </c>
      <c r="R57" s="23">
        <v>3</v>
      </c>
      <c r="S57" s="23">
        <v>0</v>
      </c>
      <c r="T57" s="23">
        <v>74</v>
      </c>
      <c r="U57" s="23">
        <v>0</v>
      </c>
      <c r="V57" s="23">
        <v>47</v>
      </c>
      <c r="W57" s="23">
        <v>0</v>
      </c>
      <c r="X57" s="23">
        <v>0</v>
      </c>
      <c r="Y57" s="23">
        <v>0</v>
      </c>
      <c r="Z57" s="23">
        <v>0</v>
      </c>
      <c r="AA57" s="23">
        <v>3</v>
      </c>
      <c r="AB57" s="23">
        <v>8702</v>
      </c>
      <c r="AC57" s="34">
        <v>45743.348779999993</v>
      </c>
    </row>
    <row r="58" spans="1:29">
      <c r="A58" s="85" t="s">
        <v>5</v>
      </c>
      <c r="B58" s="87" t="s">
        <v>234</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34">
        <v>0</v>
      </c>
    </row>
    <row r="59" spans="1:29">
      <c r="A59" s="85" t="s">
        <v>6</v>
      </c>
      <c r="B59" s="87" t="s">
        <v>235</v>
      </c>
      <c r="C59" s="23">
        <v>227</v>
      </c>
      <c r="D59" s="23">
        <v>16541</v>
      </c>
      <c r="E59" s="23">
        <v>11322</v>
      </c>
      <c r="F59" s="23">
        <v>8993</v>
      </c>
      <c r="G59" s="23">
        <v>2778</v>
      </c>
      <c r="H59" s="23">
        <v>2981</v>
      </c>
      <c r="I59" s="23">
        <v>10453</v>
      </c>
      <c r="J59" s="23">
        <v>7242.51</v>
      </c>
      <c r="K59" s="23">
        <v>10468</v>
      </c>
      <c r="L59" s="23">
        <v>5020</v>
      </c>
      <c r="M59" s="23">
        <v>625</v>
      </c>
      <c r="N59" s="23">
        <v>25337</v>
      </c>
      <c r="O59" s="23">
        <v>772</v>
      </c>
      <c r="P59" s="23">
        <v>1697.6526199999998</v>
      </c>
      <c r="Q59" s="23">
        <v>6590.8987900000002</v>
      </c>
      <c r="R59" s="23">
        <v>477</v>
      </c>
      <c r="S59" s="23">
        <v>33</v>
      </c>
      <c r="T59" s="23">
        <v>29109</v>
      </c>
      <c r="U59" s="23">
        <v>222</v>
      </c>
      <c r="V59" s="23">
        <v>1044</v>
      </c>
      <c r="W59" s="23">
        <v>1410</v>
      </c>
      <c r="X59" s="23">
        <v>6</v>
      </c>
      <c r="Y59" s="23">
        <v>209</v>
      </c>
      <c r="Z59" s="23">
        <v>260</v>
      </c>
      <c r="AA59" s="23">
        <v>7</v>
      </c>
      <c r="AB59" s="23">
        <v>2150</v>
      </c>
      <c r="AC59" s="34">
        <v>145975.06141000002</v>
      </c>
    </row>
    <row r="60" spans="1:29">
      <c r="A60" s="85" t="s">
        <v>7</v>
      </c>
      <c r="B60" s="87" t="s">
        <v>236</v>
      </c>
      <c r="C60" s="23">
        <v>3665</v>
      </c>
      <c r="D60" s="23">
        <v>7</v>
      </c>
      <c r="E60" s="23">
        <v>38</v>
      </c>
      <c r="F60" s="23">
        <v>50</v>
      </c>
      <c r="G60" s="23">
        <v>1</v>
      </c>
      <c r="H60" s="23">
        <v>13</v>
      </c>
      <c r="I60" s="23">
        <v>70</v>
      </c>
      <c r="J60" s="23">
        <v>435.45</v>
      </c>
      <c r="K60" s="23">
        <v>0</v>
      </c>
      <c r="L60" s="23">
        <v>1613</v>
      </c>
      <c r="M60" s="23">
        <v>688</v>
      </c>
      <c r="N60" s="23">
        <v>109</v>
      </c>
      <c r="O60" s="23">
        <v>36</v>
      </c>
      <c r="P60" s="23">
        <v>2.8499900000000009</v>
      </c>
      <c r="Q60" s="23">
        <v>0</v>
      </c>
      <c r="R60" s="23">
        <v>95</v>
      </c>
      <c r="S60" s="23">
        <v>7</v>
      </c>
      <c r="T60" s="23">
        <v>32</v>
      </c>
      <c r="U60" s="23">
        <v>0</v>
      </c>
      <c r="V60" s="23">
        <v>1</v>
      </c>
      <c r="W60" s="23">
        <v>1</v>
      </c>
      <c r="X60" s="23">
        <v>3</v>
      </c>
      <c r="Y60" s="23">
        <v>72</v>
      </c>
      <c r="Z60" s="23">
        <v>4</v>
      </c>
      <c r="AA60" s="23">
        <v>6</v>
      </c>
      <c r="AB60" s="23">
        <v>12</v>
      </c>
      <c r="AC60" s="34">
        <v>6961.2999899999995</v>
      </c>
    </row>
    <row r="61" spans="1:29">
      <c r="A61" s="85" t="s">
        <v>8</v>
      </c>
      <c r="B61" s="87" t="s">
        <v>237</v>
      </c>
      <c r="C61" s="23">
        <v>0</v>
      </c>
      <c r="D61" s="23">
        <v>0</v>
      </c>
      <c r="E61" s="23">
        <v>0</v>
      </c>
      <c r="F61" s="23">
        <v>0</v>
      </c>
      <c r="G61" s="23">
        <v>0</v>
      </c>
      <c r="H61" s="23">
        <v>0</v>
      </c>
      <c r="I61" s="23">
        <v>0</v>
      </c>
      <c r="J61" s="23">
        <v>1583</v>
      </c>
      <c r="K61" s="23">
        <v>0</v>
      </c>
      <c r="L61" s="23">
        <v>0</v>
      </c>
      <c r="M61" s="23">
        <v>0</v>
      </c>
      <c r="N61" s="23">
        <v>0</v>
      </c>
      <c r="O61" s="23">
        <v>0</v>
      </c>
      <c r="P61" s="23">
        <v>0</v>
      </c>
      <c r="Q61" s="23">
        <v>0</v>
      </c>
      <c r="R61" s="23">
        <v>0</v>
      </c>
      <c r="S61" s="23">
        <v>0</v>
      </c>
      <c r="T61" s="23">
        <v>0</v>
      </c>
      <c r="U61" s="23">
        <v>0</v>
      </c>
      <c r="V61" s="23">
        <v>0</v>
      </c>
      <c r="W61" s="23">
        <v>0</v>
      </c>
      <c r="X61" s="23">
        <v>0</v>
      </c>
      <c r="Y61" s="23">
        <v>0</v>
      </c>
      <c r="Z61" s="23">
        <v>40</v>
      </c>
      <c r="AA61" s="23">
        <v>0</v>
      </c>
      <c r="AB61" s="23">
        <v>0</v>
      </c>
      <c r="AC61" s="34">
        <v>1623</v>
      </c>
    </row>
    <row r="62" spans="1:29">
      <c r="A62" s="85"/>
      <c r="B62" s="88" t="s">
        <v>238</v>
      </c>
      <c r="C62" s="23">
        <v>3892</v>
      </c>
      <c r="D62" s="23">
        <v>16548</v>
      </c>
      <c r="E62" s="23">
        <v>11360</v>
      </c>
      <c r="F62" s="23">
        <v>9043</v>
      </c>
      <c r="G62" s="23">
        <v>2779</v>
      </c>
      <c r="H62" s="23">
        <v>2994</v>
      </c>
      <c r="I62" s="23">
        <v>10523</v>
      </c>
      <c r="J62" s="23">
        <v>9260.9599999999991</v>
      </c>
      <c r="K62" s="23">
        <v>10468</v>
      </c>
      <c r="L62" s="23">
        <v>6633</v>
      </c>
      <c r="M62" s="23">
        <v>1313</v>
      </c>
      <c r="N62" s="23">
        <v>25446</v>
      </c>
      <c r="O62" s="23">
        <v>808</v>
      </c>
      <c r="P62" s="23">
        <v>1700.5026099999998</v>
      </c>
      <c r="Q62" s="23">
        <v>6590.8987900000002</v>
      </c>
      <c r="R62" s="23">
        <v>572</v>
      </c>
      <c r="S62" s="23">
        <v>40</v>
      </c>
      <c r="T62" s="23">
        <v>29141</v>
      </c>
      <c r="U62" s="23">
        <v>222</v>
      </c>
      <c r="V62" s="23">
        <v>1045</v>
      </c>
      <c r="W62" s="23">
        <v>1411</v>
      </c>
      <c r="X62" s="23">
        <v>9</v>
      </c>
      <c r="Y62" s="23">
        <v>281</v>
      </c>
      <c r="Z62" s="23">
        <v>304</v>
      </c>
      <c r="AA62" s="23">
        <v>13</v>
      </c>
      <c r="AB62" s="23">
        <v>2162</v>
      </c>
      <c r="AC62" s="34">
        <v>154559.36139999999</v>
      </c>
    </row>
    <row r="63" spans="1:29">
      <c r="A63" s="85" t="s">
        <v>33</v>
      </c>
      <c r="B63" s="87" t="s">
        <v>188</v>
      </c>
      <c r="C63" s="23">
        <v>0</v>
      </c>
      <c r="D63" s="23">
        <v>0</v>
      </c>
      <c r="E63" s="23">
        <v>0</v>
      </c>
      <c r="F63" s="23">
        <v>200</v>
      </c>
      <c r="G63" s="23">
        <v>0</v>
      </c>
      <c r="H63" s="23">
        <v>132</v>
      </c>
      <c r="I63" s="23">
        <v>0</v>
      </c>
      <c r="J63" s="23">
        <v>228.09</v>
      </c>
      <c r="K63" s="23">
        <v>0</v>
      </c>
      <c r="L63" s="23">
        <v>523</v>
      </c>
      <c r="M63" s="23">
        <v>319</v>
      </c>
      <c r="N63" s="23">
        <v>0</v>
      </c>
      <c r="O63" s="23">
        <v>2</v>
      </c>
      <c r="P63" s="23">
        <v>109.96078999999999</v>
      </c>
      <c r="Q63" s="23">
        <v>0</v>
      </c>
      <c r="R63" s="23">
        <v>225</v>
      </c>
      <c r="S63" s="23">
        <v>15</v>
      </c>
      <c r="T63" s="23">
        <v>59</v>
      </c>
      <c r="U63" s="23">
        <v>55</v>
      </c>
      <c r="V63" s="23">
        <v>0</v>
      </c>
      <c r="W63" s="23">
        <v>13</v>
      </c>
      <c r="X63" s="23">
        <v>0</v>
      </c>
      <c r="Y63" s="23">
        <v>1166</v>
      </c>
      <c r="Z63" s="23">
        <v>0</v>
      </c>
      <c r="AA63" s="23">
        <v>0</v>
      </c>
      <c r="AB63" s="23">
        <v>0</v>
      </c>
      <c r="AC63" s="34">
        <v>3047.0507900000002</v>
      </c>
    </row>
    <row r="64" spans="1:29">
      <c r="A64" s="85"/>
      <c r="B64" s="88" t="s">
        <v>239</v>
      </c>
      <c r="C64" s="23">
        <v>13241</v>
      </c>
      <c r="D64" s="23">
        <v>19735</v>
      </c>
      <c r="E64" s="23">
        <v>26820</v>
      </c>
      <c r="F64" s="23">
        <v>9943</v>
      </c>
      <c r="G64" s="23">
        <v>3422</v>
      </c>
      <c r="H64" s="23">
        <v>3485</v>
      </c>
      <c r="I64" s="23">
        <v>13779</v>
      </c>
      <c r="J64" s="23">
        <v>9944.7099999999991</v>
      </c>
      <c r="K64" s="23">
        <v>10504</v>
      </c>
      <c r="L64" s="23">
        <v>7522</v>
      </c>
      <c r="M64" s="23">
        <v>5693</v>
      </c>
      <c r="N64" s="23">
        <v>38334</v>
      </c>
      <c r="O64" s="23">
        <v>939</v>
      </c>
      <c r="P64" s="23">
        <v>1902.1421799999998</v>
      </c>
      <c r="Q64" s="23">
        <v>6598.2156300000006</v>
      </c>
      <c r="R64" s="23">
        <v>808</v>
      </c>
      <c r="S64" s="23">
        <v>207</v>
      </c>
      <c r="T64" s="23">
        <v>29276</v>
      </c>
      <c r="U64" s="23">
        <v>330</v>
      </c>
      <c r="V64" s="23">
        <v>1105</v>
      </c>
      <c r="W64" s="23">
        <v>1424</v>
      </c>
      <c r="X64" s="23">
        <v>9</v>
      </c>
      <c r="Y64" s="23">
        <v>1447</v>
      </c>
      <c r="Z64" s="23">
        <v>304</v>
      </c>
      <c r="AA64" s="23">
        <v>19</v>
      </c>
      <c r="AB64" s="23">
        <v>10932</v>
      </c>
      <c r="AC64" s="34">
        <v>217723.06780999998</v>
      </c>
    </row>
    <row r="65" spans="1:31" ht="25.5">
      <c r="A65" s="85" t="s">
        <v>240</v>
      </c>
      <c r="B65" s="88" t="s">
        <v>241</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34">
        <v>0</v>
      </c>
    </row>
    <row r="66" spans="1:31">
      <c r="A66" s="85" t="s">
        <v>4</v>
      </c>
      <c r="B66" s="87" t="s">
        <v>242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3">
        <v>0</v>
      </c>
      <c r="Z66" s="23">
        <v>0</v>
      </c>
      <c r="AA66" s="23">
        <v>0</v>
      </c>
      <c r="AB66" s="23">
        <v>0</v>
      </c>
      <c r="AC66" s="34">
        <v>0</v>
      </c>
    </row>
    <row r="67" spans="1:31" s="12" customFormat="1">
      <c r="A67" s="85" t="s">
        <v>5</v>
      </c>
      <c r="B67" s="87" t="s">
        <v>243</v>
      </c>
      <c r="C67" s="23">
        <v>0</v>
      </c>
      <c r="D67" s="23">
        <v>0</v>
      </c>
      <c r="E67" s="23">
        <v>21725</v>
      </c>
      <c r="F67" s="23">
        <v>0</v>
      </c>
      <c r="G67" s="23">
        <v>0</v>
      </c>
      <c r="H67" s="23">
        <v>0</v>
      </c>
      <c r="I67" s="23">
        <v>0</v>
      </c>
      <c r="J67" s="23">
        <v>0</v>
      </c>
      <c r="K67" s="23">
        <v>0</v>
      </c>
      <c r="L67" s="23">
        <v>0</v>
      </c>
      <c r="M67" s="23">
        <v>0</v>
      </c>
      <c r="N67" s="23">
        <v>0</v>
      </c>
      <c r="O67" s="23">
        <v>0</v>
      </c>
      <c r="P67" s="23">
        <v>2680.1949799999998</v>
      </c>
      <c r="Q67" s="23">
        <v>519.22199999999998</v>
      </c>
      <c r="R67" s="23">
        <v>0</v>
      </c>
      <c r="S67" s="23">
        <v>0</v>
      </c>
      <c r="T67" s="23">
        <v>0</v>
      </c>
      <c r="U67" s="23">
        <v>0</v>
      </c>
      <c r="V67" s="23">
        <v>0</v>
      </c>
      <c r="W67" s="23">
        <v>0</v>
      </c>
      <c r="X67" s="23">
        <v>0</v>
      </c>
      <c r="Y67" s="23">
        <v>0</v>
      </c>
      <c r="Z67" s="23">
        <v>0</v>
      </c>
      <c r="AA67" s="23">
        <v>0</v>
      </c>
      <c r="AB67" s="23">
        <v>0</v>
      </c>
      <c r="AC67" s="34">
        <v>24924.416980000002</v>
      </c>
      <c r="AD67" s="28"/>
      <c r="AE67" s="28"/>
    </row>
    <row r="68" spans="1:31">
      <c r="A68" s="85" t="s">
        <v>10</v>
      </c>
      <c r="B68" s="87" t="s">
        <v>244</v>
      </c>
      <c r="C68" s="23">
        <v>742</v>
      </c>
      <c r="D68" s="23">
        <v>200</v>
      </c>
      <c r="E68" s="23">
        <v>851</v>
      </c>
      <c r="F68" s="23">
        <v>0</v>
      </c>
      <c r="G68" s="23">
        <v>9</v>
      </c>
      <c r="H68" s="23">
        <v>175</v>
      </c>
      <c r="I68" s="23">
        <v>937</v>
      </c>
      <c r="J68" s="23">
        <v>0</v>
      </c>
      <c r="K68" s="23">
        <v>68</v>
      </c>
      <c r="L68" s="23">
        <v>504</v>
      </c>
      <c r="M68" s="23">
        <v>280</v>
      </c>
      <c r="N68" s="23">
        <v>89</v>
      </c>
      <c r="O68" s="23">
        <v>0</v>
      </c>
      <c r="P68" s="23">
        <v>42.112000000000002</v>
      </c>
      <c r="Q68" s="23">
        <v>1.4341199999999998</v>
      </c>
      <c r="R68" s="23">
        <v>7</v>
      </c>
      <c r="S68" s="23">
        <v>0</v>
      </c>
      <c r="T68" s="23">
        <v>0</v>
      </c>
      <c r="U68" s="23">
        <v>0</v>
      </c>
      <c r="V68" s="23">
        <v>6</v>
      </c>
      <c r="W68" s="23">
        <v>1</v>
      </c>
      <c r="X68" s="23">
        <v>0</v>
      </c>
      <c r="Y68" s="23">
        <v>0</v>
      </c>
      <c r="Z68" s="23">
        <v>0</v>
      </c>
      <c r="AA68" s="23">
        <v>0</v>
      </c>
      <c r="AB68" s="23">
        <v>171</v>
      </c>
      <c r="AC68" s="34">
        <v>4083.54612</v>
      </c>
    </row>
    <row r="69" spans="1:31">
      <c r="A69" s="85"/>
      <c r="B69" s="88" t="s">
        <v>245</v>
      </c>
      <c r="C69" s="23">
        <v>742</v>
      </c>
      <c r="D69" s="23">
        <v>200</v>
      </c>
      <c r="E69" s="23">
        <v>22576</v>
      </c>
      <c r="F69" s="23">
        <v>0</v>
      </c>
      <c r="G69" s="23">
        <v>9</v>
      </c>
      <c r="H69" s="23">
        <v>175</v>
      </c>
      <c r="I69" s="23">
        <v>937</v>
      </c>
      <c r="J69" s="23">
        <v>0</v>
      </c>
      <c r="K69" s="23">
        <v>68</v>
      </c>
      <c r="L69" s="23">
        <v>504</v>
      </c>
      <c r="M69" s="23">
        <v>280</v>
      </c>
      <c r="N69" s="23">
        <v>89</v>
      </c>
      <c r="O69" s="23">
        <v>0</v>
      </c>
      <c r="P69" s="23">
        <v>2722.3069799999998</v>
      </c>
      <c r="Q69" s="23">
        <v>520.65611999999999</v>
      </c>
      <c r="R69" s="23">
        <v>7</v>
      </c>
      <c r="S69" s="23">
        <v>0</v>
      </c>
      <c r="T69" s="23">
        <v>0</v>
      </c>
      <c r="U69" s="23">
        <v>0</v>
      </c>
      <c r="V69" s="23">
        <v>6</v>
      </c>
      <c r="W69" s="23">
        <v>1</v>
      </c>
      <c r="X69" s="23">
        <v>0</v>
      </c>
      <c r="Y69" s="23">
        <v>0</v>
      </c>
      <c r="Z69" s="23">
        <v>0</v>
      </c>
      <c r="AA69" s="23">
        <v>0</v>
      </c>
      <c r="AB69" s="23">
        <v>171</v>
      </c>
      <c r="AC69" s="34">
        <v>29007.963100000001</v>
      </c>
    </row>
    <row r="70" spans="1:31">
      <c r="A70" s="85"/>
      <c r="B70" s="88" t="s">
        <v>246</v>
      </c>
      <c r="C70" s="23">
        <v>410705</v>
      </c>
      <c r="D70" s="23">
        <v>301308</v>
      </c>
      <c r="E70" s="23">
        <v>348825</v>
      </c>
      <c r="F70" s="23">
        <v>244248</v>
      </c>
      <c r="G70" s="23">
        <v>35031</v>
      </c>
      <c r="H70" s="23">
        <v>143795</v>
      </c>
      <c r="I70" s="23">
        <v>382595</v>
      </c>
      <c r="J70" s="23">
        <v>222451.00999999998</v>
      </c>
      <c r="K70" s="23">
        <v>80795</v>
      </c>
      <c r="L70" s="23">
        <v>383091</v>
      </c>
      <c r="M70" s="23">
        <v>158388</v>
      </c>
      <c r="N70" s="23">
        <v>332329</v>
      </c>
      <c r="O70" s="23">
        <v>24404</v>
      </c>
      <c r="P70" s="23">
        <v>31922.733309999992</v>
      </c>
      <c r="Q70" s="23">
        <v>17581.004300000001</v>
      </c>
      <c r="R70" s="23">
        <v>8712</v>
      </c>
      <c r="S70" s="23">
        <v>13175</v>
      </c>
      <c r="T70" s="23">
        <v>90056</v>
      </c>
      <c r="U70" s="23">
        <v>7894</v>
      </c>
      <c r="V70" s="23">
        <v>21190</v>
      </c>
      <c r="W70" s="23">
        <v>11689</v>
      </c>
      <c r="X70" s="23">
        <v>8473</v>
      </c>
      <c r="Y70" s="23">
        <v>6900</v>
      </c>
      <c r="Z70" s="23">
        <v>6876</v>
      </c>
      <c r="AA70" s="23">
        <v>5242</v>
      </c>
      <c r="AB70" s="23">
        <v>31020</v>
      </c>
      <c r="AC70" s="34">
        <v>3328695.74761</v>
      </c>
    </row>
    <row r="71" spans="1:31">
      <c r="A71" s="85" t="s">
        <v>247</v>
      </c>
      <c r="B71" s="88" t="s">
        <v>248</v>
      </c>
      <c r="C71" s="23">
        <v>0</v>
      </c>
      <c r="D71" s="23">
        <v>0</v>
      </c>
      <c r="E71" s="23">
        <v>0</v>
      </c>
      <c r="F71" s="23">
        <v>1173</v>
      </c>
      <c r="G71" s="23">
        <v>0</v>
      </c>
      <c r="H71" s="23">
        <v>0</v>
      </c>
      <c r="I71" s="23">
        <v>23168</v>
      </c>
      <c r="J71" s="23">
        <v>0</v>
      </c>
      <c r="K71" s="23">
        <v>0</v>
      </c>
      <c r="L71" s="23">
        <v>0</v>
      </c>
      <c r="M71" s="23">
        <v>0</v>
      </c>
      <c r="N71" s="23">
        <v>0</v>
      </c>
      <c r="O71" s="23">
        <v>0</v>
      </c>
      <c r="P71" s="23">
        <v>0</v>
      </c>
      <c r="Q71" s="23">
        <v>0</v>
      </c>
      <c r="R71" s="23">
        <v>0</v>
      </c>
      <c r="S71" s="23">
        <v>0</v>
      </c>
      <c r="T71" s="23">
        <v>0</v>
      </c>
      <c r="U71" s="23">
        <v>0</v>
      </c>
      <c r="V71" s="23">
        <v>170</v>
      </c>
      <c r="W71" s="23">
        <v>0</v>
      </c>
      <c r="X71" s="23">
        <v>0</v>
      </c>
      <c r="Y71" s="23">
        <v>0</v>
      </c>
      <c r="Z71" s="23">
        <v>0</v>
      </c>
      <c r="AA71" s="23">
        <v>0</v>
      </c>
      <c r="AB71" s="23">
        <v>0</v>
      </c>
      <c r="AC71" s="34">
        <v>24511</v>
      </c>
    </row>
    <row r="72" spans="1:31" ht="24" customHeight="1">
      <c r="A72" s="61" t="s">
        <v>249</v>
      </c>
      <c r="B72" s="61"/>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row>
    <row r="73" spans="1:31">
      <c r="A73" s="91" t="s">
        <v>250</v>
      </c>
      <c r="B73" s="86" t="s">
        <v>251</v>
      </c>
      <c r="C73" s="23">
        <v>0</v>
      </c>
      <c r="D73" s="23">
        <v>0</v>
      </c>
      <c r="E73" s="23">
        <v>0</v>
      </c>
      <c r="F73" s="23">
        <v>0</v>
      </c>
      <c r="G73" s="23">
        <v>0</v>
      </c>
      <c r="H73" s="23">
        <v>0</v>
      </c>
      <c r="I73" s="23">
        <v>0</v>
      </c>
      <c r="J73" s="23">
        <v>0</v>
      </c>
      <c r="K73" s="23">
        <v>0</v>
      </c>
      <c r="L73" s="23">
        <v>0</v>
      </c>
      <c r="M73" s="23">
        <v>0</v>
      </c>
      <c r="N73" s="23">
        <v>0</v>
      </c>
      <c r="O73" s="23">
        <v>0</v>
      </c>
      <c r="P73" s="23">
        <v>0</v>
      </c>
      <c r="Q73" s="23">
        <v>0</v>
      </c>
      <c r="R73" s="23">
        <v>0</v>
      </c>
      <c r="S73" s="23">
        <v>0</v>
      </c>
      <c r="T73" s="23">
        <v>0</v>
      </c>
      <c r="U73" s="23">
        <v>0</v>
      </c>
      <c r="V73" s="23">
        <v>0</v>
      </c>
      <c r="W73" s="23">
        <v>0</v>
      </c>
      <c r="X73" s="23">
        <v>0</v>
      </c>
      <c r="Y73" s="23">
        <v>0</v>
      </c>
      <c r="Z73" s="23">
        <v>0</v>
      </c>
      <c r="AA73" s="23">
        <v>0</v>
      </c>
      <c r="AB73" s="23">
        <v>0</v>
      </c>
      <c r="AC73" s="34">
        <v>0</v>
      </c>
    </row>
    <row r="74" spans="1:31">
      <c r="A74" s="85" t="s">
        <v>4</v>
      </c>
      <c r="B74" s="92" t="s">
        <v>252</v>
      </c>
      <c r="C74" s="23">
        <v>33019</v>
      </c>
      <c r="D74" s="23">
        <v>36217</v>
      </c>
      <c r="E74" s="23">
        <v>31475</v>
      </c>
      <c r="F74" s="23">
        <v>32580</v>
      </c>
      <c r="G74" s="23">
        <v>10000</v>
      </c>
      <c r="H74" s="23">
        <v>10440</v>
      </c>
      <c r="I74" s="23">
        <v>66587</v>
      </c>
      <c r="J74" s="23">
        <v>32470</v>
      </c>
      <c r="K74" s="23">
        <v>17458</v>
      </c>
      <c r="L74" s="23">
        <v>43300</v>
      </c>
      <c r="M74" s="23">
        <v>10945</v>
      </c>
      <c r="N74" s="23">
        <v>47307</v>
      </c>
      <c r="O74" s="23">
        <v>16312</v>
      </c>
      <c r="P74" s="23">
        <v>7000.0000099999997</v>
      </c>
      <c r="Q74" s="23">
        <v>5000</v>
      </c>
      <c r="R74" s="23">
        <v>5000</v>
      </c>
      <c r="S74" s="23">
        <v>5860</v>
      </c>
      <c r="T74" s="23">
        <v>20300</v>
      </c>
      <c r="U74" s="23">
        <v>4600</v>
      </c>
      <c r="V74" s="23">
        <v>4600</v>
      </c>
      <c r="W74" s="23">
        <v>7000</v>
      </c>
      <c r="X74" s="23">
        <v>7015</v>
      </c>
      <c r="Y74" s="23">
        <v>5000</v>
      </c>
      <c r="Z74" s="23">
        <v>4600</v>
      </c>
      <c r="AA74" s="23">
        <v>5000</v>
      </c>
      <c r="AB74" s="23">
        <v>10500</v>
      </c>
      <c r="AC74" s="34">
        <v>479585.00001000002</v>
      </c>
    </row>
    <row r="75" spans="1:31">
      <c r="A75" s="93" t="s">
        <v>3</v>
      </c>
      <c r="B75" s="87" t="s">
        <v>253</v>
      </c>
      <c r="C75" s="23">
        <v>0</v>
      </c>
      <c r="D75" s="23">
        <v>0</v>
      </c>
      <c r="E75" s="23">
        <v>0</v>
      </c>
      <c r="F75" s="23">
        <v>-12000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34">
        <v>-12000</v>
      </c>
    </row>
    <row r="76" spans="1:31">
      <c r="A76" s="93" t="s">
        <v>3</v>
      </c>
      <c r="B76" s="87" t="s">
        <v>254</v>
      </c>
      <c r="C76" s="23">
        <v>0</v>
      </c>
      <c r="D76" s="23">
        <v>0</v>
      </c>
      <c r="E76" s="23">
        <v>0</v>
      </c>
      <c r="F76" s="23">
        <v>0</v>
      </c>
      <c r="G76" s="23">
        <v>0</v>
      </c>
      <c r="H76" s="23">
        <v>0</v>
      </c>
      <c r="I76" s="23">
        <v>0</v>
      </c>
      <c r="J76" s="23">
        <v>0</v>
      </c>
      <c r="K76" s="23">
        <v>-542</v>
      </c>
      <c r="L76" s="23">
        <v>0</v>
      </c>
      <c r="M76" s="23">
        <v>0</v>
      </c>
      <c r="N76" s="23">
        <v>0</v>
      </c>
      <c r="O76" s="23">
        <v>0</v>
      </c>
      <c r="P76" s="23">
        <v>0</v>
      </c>
      <c r="Q76" s="23">
        <v>0</v>
      </c>
      <c r="R76" s="23">
        <v>0</v>
      </c>
      <c r="S76" s="23">
        <v>0</v>
      </c>
      <c r="T76" s="23">
        <v>0</v>
      </c>
      <c r="U76" s="23">
        <v>0</v>
      </c>
      <c r="V76" s="23">
        <v>0</v>
      </c>
      <c r="W76" s="23">
        <v>0</v>
      </c>
      <c r="X76" s="23">
        <v>0</v>
      </c>
      <c r="Y76" s="23">
        <v>0</v>
      </c>
      <c r="Z76" s="23">
        <v>0</v>
      </c>
      <c r="AA76" s="23">
        <v>0</v>
      </c>
      <c r="AB76" s="23">
        <v>0</v>
      </c>
      <c r="AC76" s="34">
        <v>-542</v>
      </c>
    </row>
    <row r="77" spans="1:31">
      <c r="A77" s="85" t="s">
        <v>5</v>
      </c>
      <c r="B77" s="87" t="s">
        <v>255</v>
      </c>
      <c r="C77" s="23">
        <v>0</v>
      </c>
      <c r="D77" s="23">
        <v>0</v>
      </c>
      <c r="E77" s="23">
        <v>14934</v>
      </c>
      <c r="F77" s="23">
        <v>0</v>
      </c>
      <c r="G77" s="23">
        <v>0</v>
      </c>
      <c r="H77" s="23">
        <v>0</v>
      </c>
      <c r="I77" s="23">
        <v>0</v>
      </c>
      <c r="J77" s="23">
        <v>9554.9500000000007</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34">
        <v>24488.95</v>
      </c>
    </row>
    <row r="78" spans="1:31" s="12" customFormat="1">
      <c r="A78" s="85" t="s">
        <v>10</v>
      </c>
      <c r="B78" s="87" t="s">
        <v>256</v>
      </c>
      <c r="C78" s="23">
        <v>-17341</v>
      </c>
      <c r="D78" s="23">
        <v>6377</v>
      </c>
      <c r="E78" s="23">
        <v>23494</v>
      </c>
      <c r="F78" s="23">
        <v>0</v>
      </c>
      <c r="G78" s="23">
        <v>0</v>
      </c>
      <c r="H78" s="23">
        <v>1908</v>
      </c>
      <c r="I78" s="23">
        <v>15100</v>
      </c>
      <c r="J78" s="23">
        <v>0</v>
      </c>
      <c r="K78" s="23">
        <v>1722</v>
      </c>
      <c r="L78" s="23">
        <v>0</v>
      </c>
      <c r="M78" s="23">
        <v>8683</v>
      </c>
      <c r="N78" s="23">
        <v>10122</v>
      </c>
      <c r="O78" s="23">
        <v>0</v>
      </c>
      <c r="P78" s="23">
        <v>1529.5658000000001</v>
      </c>
      <c r="Q78" s="23">
        <v>248.70894000000001</v>
      </c>
      <c r="R78" s="23">
        <v>0</v>
      </c>
      <c r="S78" s="23">
        <v>0</v>
      </c>
      <c r="T78" s="23">
        <v>0</v>
      </c>
      <c r="U78" s="23">
        <v>0</v>
      </c>
      <c r="V78" s="23">
        <v>0</v>
      </c>
      <c r="W78" s="23">
        <v>-3</v>
      </c>
      <c r="X78" s="23">
        <v>192</v>
      </c>
      <c r="Y78" s="23">
        <v>0</v>
      </c>
      <c r="Z78" s="23">
        <v>0</v>
      </c>
      <c r="AA78" s="23">
        <v>0</v>
      </c>
      <c r="AB78" s="23">
        <v>4818</v>
      </c>
      <c r="AC78" s="34">
        <v>56850.274739999993</v>
      </c>
      <c r="AD78" s="28"/>
      <c r="AE78" s="28"/>
    </row>
    <row r="79" spans="1:31" s="12" customFormat="1">
      <c r="A79" s="85" t="s">
        <v>14</v>
      </c>
      <c r="B79" s="87" t="s">
        <v>257</v>
      </c>
      <c r="C79" s="23">
        <v>54123</v>
      </c>
      <c r="D79" s="23">
        <v>6709</v>
      </c>
      <c r="E79" s="23">
        <v>6259</v>
      </c>
      <c r="F79" s="23">
        <v>9365</v>
      </c>
      <c r="G79" s="23">
        <v>6504</v>
      </c>
      <c r="H79" s="23">
        <v>13681</v>
      </c>
      <c r="I79" s="23">
        <v>6152</v>
      </c>
      <c r="J79" s="23">
        <v>1309</v>
      </c>
      <c r="K79" s="23">
        <v>2027</v>
      </c>
      <c r="L79" s="23">
        <v>1170</v>
      </c>
      <c r="M79" s="23">
        <v>2390</v>
      </c>
      <c r="N79" s="23">
        <v>18110</v>
      </c>
      <c r="O79" s="23">
        <v>-16</v>
      </c>
      <c r="P79" s="23">
        <v>2526.97003</v>
      </c>
      <c r="Q79" s="23">
        <v>1088.9169399999998</v>
      </c>
      <c r="R79" s="23">
        <v>687</v>
      </c>
      <c r="S79" s="23">
        <v>541</v>
      </c>
      <c r="T79" s="23">
        <v>2186</v>
      </c>
      <c r="U79" s="23">
        <v>1361</v>
      </c>
      <c r="V79" s="23">
        <v>5953</v>
      </c>
      <c r="W79" s="23">
        <v>1005</v>
      </c>
      <c r="X79" s="23">
        <v>418</v>
      </c>
      <c r="Y79" s="23">
        <v>28</v>
      </c>
      <c r="Z79" s="23">
        <v>853</v>
      </c>
      <c r="AA79" s="23">
        <v>101</v>
      </c>
      <c r="AB79" s="23">
        <v>39</v>
      </c>
      <c r="AC79" s="34">
        <v>144570.88696999999</v>
      </c>
      <c r="AD79" s="28"/>
      <c r="AE79" s="28"/>
    </row>
    <row r="80" spans="1:31" s="12" customFormat="1">
      <c r="A80" s="85" t="s">
        <v>16</v>
      </c>
      <c r="B80" s="87" t="s">
        <v>258</v>
      </c>
      <c r="C80" s="23">
        <v>0</v>
      </c>
      <c r="D80" s="23">
        <v>16339</v>
      </c>
      <c r="E80" s="23">
        <v>18056.333940000004</v>
      </c>
      <c r="F80" s="23">
        <v>2643</v>
      </c>
      <c r="G80" s="23">
        <v>0</v>
      </c>
      <c r="H80" s="23">
        <v>1076</v>
      </c>
      <c r="I80" s="23">
        <v>0</v>
      </c>
      <c r="J80" s="23">
        <v>0</v>
      </c>
      <c r="K80" s="23">
        <v>0</v>
      </c>
      <c r="L80" s="23">
        <v>24602</v>
      </c>
      <c r="M80" s="23">
        <v>0</v>
      </c>
      <c r="N80" s="23">
        <v>0</v>
      </c>
      <c r="O80" s="23">
        <v>0</v>
      </c>
      <c r="P80" s="23">
        <v>0</v>
      </c>
      <c r="Q80" s="23">
        <v>0.15018999999999999</v>
      </c>
      <c r="R80" s="23">
        <v>0</v>
      </c>
      <c r="S80" s="23">
        <v>0</v>
      </c>
      <c r="T80" s="23">
        <v>1176</v>
      </c>
      <c r="U80" s="23">
        <v>407</v>
      </c>
      <c r="V80" s="23">
        <v>0</v>
      </c>
      <c r="W80" s="23">
        <v>431</v>
      </c>
      <c r="X80" s="23">
        <v>0</v>
      </c>
      <c r="Y80" s="23">
        <v>0</v>
      </c>
      <c r="Z80" s="23">
        <v>67</v>
      </c>
      <c r="AA80" s="23">
        <v>0</v>
      </c>
      <c r="AB80" s="23">
        <v>0</v>
      </c>
      <c r="AC80" s="34">
        <v>64797.484130000004</v>
      </c>
      <c r="AD80" s="28"/>
      <c r="AE80" s="28"/>
    </row>
    <row r="81" spans="1:31" s="12" customFormat="1">
      <c r="A81" s="85" t="s">
        <v>17</v>
      </c>
      <c r="B81" s="87" t="s">
        <v>259</v>
      </c>
      <c r="C81" s="23">
        <v>0</v>
      </c>
      <c r="D81" s="23">
        <v>0</v>
      </c>
      <c r="E81" s="23">
        <v>-26606.02447</v>
      </c>
      <c r="F81" s="23">
        <v>0</v>
      </c>
      <c r="G81" s="23">
        <v>0</v>
      </c>
      <c r="H81" s="23">
        <v>-2581</v>
      </c>
      <c r="I81" s="23">
        <v>-2928</v>
      </c>
      <c r="J81" s="23">
        <v>-17921.25</v>
      </c>
      <c r="K81" s="23">
        <v>-11</v>
      </c>
      <c r="L81" s="23">
        <v>0</v>
      </c>
      <c r="M81" s="23">
        <v>0</v>
      </c>
      <c r="N81" s="23">
        <v>-57</v>
      </c>
      <c r="O81" s="23">
        <v>-3624</v>
      </c>
      <c r="P81" s="23">
        <v>0</v>
      </c>
      <c r="Q81" s="23">
        <v>0</v>
      </c>
      <c r="R81" s="23">
        <v>0</v>
      </c>
      <c r="S81" s="23">
        <v>-44</v>
      </c>
      <c r="T81" s="23">
        <v>-2667</v>
      </c>
      <c r="U81" s="23">
        <v>0</v>
      </c>
      <c r="V81" s="23">
        <v>0</v>
      </c>
      <c r="W81" s="23">
        <v>0</v>
      </c>
      <c r="X81" s="23">
        <v>-933</v>
      </c>
      <c r="Y81" s="23">
        <v>0</v>
      </c>
      <c r="Z81" s="23">
        <v>0</v>
      </c>
      <c r="AA81" s="23">
        <v>-21</v>
      </c>
      <c r="AB81" s="23">
        <v>-2330</v>
      </c>
      <c r="AC81" s="34">
        <v>-59723.274470000004</v>
      </c>
      <c r="AD81" s="28"/>
      <c r="AE81" s="28"/>
    </row>
    <row r="82" spans="1:31" s="12" customFormat="1">
      <c r="A82" s="85" t="s">
        <v>18</v>
      </c>
      <c r="B82" s="87" t="s">
        <v>260</v>
      </c>
      <c r="C82" s="23">
        <v>7440</v>
      </c>
      <c r="D82" s="23">
        <v>8185</v>
      </c>
      <c r="E82" s="23">
        <v>6145</v>
      </c>
      <c r="F82" s="23">
        <v>36</v>
      </c>
      <c r="G82" s="23">
        <v>1384</v>
      </c>
      <c r="H82" s="23">
        <v>-2285</v>
      </c>
      <c r="I82" s="23">
        <v>12475</v>
      </c>
      <c r="J82" s="23">
        <v>121.18000000001322</v>
      </c>
      <c r="K82" s="23">
        <v>15171</v>
      </c>
      <c r="L82" s="23">
        <v>361</v>
      </c>
      <c r="M82" s="23">
        <v>597</v>
      </c>
      <c r="N82" s="23">
        <v>6927</v>
      </c>
      <c r="O82" s="23">
        <v>95</v>
      </c>
      <c r="P82" s="23">
        <v>354.81489000001</v>
      </c>
      <c r="Q82" s="23">
        <v>5773.1011800000006</v>
      </c>
      <c r="R82" s="23">
        <v>136</v>
      </c>
      <c r="S82" s="23">
        <v>-199</v>
      </c>
      <c r="T82" s="23">
        <v>120</v>
      </c>
      <c r="U82" s="23">
        <v>654</v>
      </c>
      <c r="V82" s="23">
        <v>1804</v>
      </c>
      <c r="W82" s="23">
        <v>119</v>
      </c>
      <c r="X82" s="23">
        <v>3</v>
      </c>
      <c r="Y82" s="23">
        <v>3</v>
      </c>
      <c r="Z82" s="23">
        <v>181</v>
      </c>
      <c r="AA82" s="23">
        <v>2</v>
      </c>
      <c r="AB82" s="23">
        <v>-1687</v>
      </c>
      <c r="AC82" s="34">
        <v>63916.096070000029</v>
      </c>
      <c r="AD82" s="28"/>
      <c r="AE82" s="28"/>
    </row>
    <row r="83" spans="1:31" s="12" customFormat="1">
      <c r="A83" s="93"/>
      <c r="B83" s="88" t="s">
        <v>261</v>
      </c>
      <c r="C83" s="23">
        <v>77241</v>
      </c>
      <c r="D83" s="23">
        <v>73827</v>
      </c>
      <c r="E83" s="23">
        <v>73757.309470000007</v>
      </c>
      <c r="F83" s="23">
        <v>44624</v>
      </c>
      <c r="G83" s="23">
        <v>17888</v>
      </c>
      <c r="H83" s="23">
        <v>22239</v>
      </c>
      <c r="I83" s="23">
        <v>97386</v>
      </c>
      <c r="J83" s="23">
        <v>25533.880000000012</v>
      </c>
      <c r="K83" s="23">
        <v>36367</v>
      </c>
      <c r="L83" s="23">
        <v>69433</v>
      </c>
      <c r="M83" s="23">
        <v>22615</v>
      </c>
      <c r="N83" s="23">
        <v>82409</v>
      </c>
      <c r="O83" s="23">
        <v>12767</v>
      </c>
      <c r="P83" s="23">
        <v>11411.350730000011</v>
      </c>
      <c r="Q83" s="23">
        <v>12110.877250000001</v>
      </c>
      <c r="R83" s="23">
        <v>5823</v>
      </c>
      <c r="S83" s="23">
        <v>6158</v>
      </c>
      <c r="T83" s="23">
        <v>21115</v>
      </c>
      <c r="U83" s="23">
        <v>7022</v>
      </c>
      <c r="V83" s="23">
        <v>12357</v>
      </c>
      <c r="W83" s="23">
        <v>8552</v>
      </c>
      <c r="X83" s="23">
        <v>6695</v>
      </c>
      <c r="Y83" s="23">
        <v>5031</v>
      </c>
      <c r="Z83" s="23">
        <v>5701</v>
      </c>
      <c r="AA83" s="23">
        <v>5082</v>
      </c>
      <c r="AB83" s="23">
        <v>11340</v>
      </c>
      <c r="AC83" s="34">
        <v>774485.41745000007</v>
      </c>
      <c r="AD83" s="28"/>
      <c r="AE83" s="28"/>
    </row>
    <row r="84" spans="1:31" s="12" customFormat="1">
      <c r="A84" s="85" t="s">
        <v>189</v>
      </c>
      <c r="B84" s="88" t="s">
        <v>262</v>
      </c>
      <c r="C84" s="23">
        <v>0</v>
      </c>
      <c r="D84" s="23">
        <v>0</v>
      </c>
      <c r="E84" s="23">
        <v>6263.8710000000001</v>
      </c>
      <c r="F84" s="23">
        <v>0</v>
      </c>
      <c r="G84" s="23">
        <v>0</v>
      </c>
      <c r="H84" s="23">
        <v>15792</v>
      </c>
      <c r="I84" s="23">
        <v>0</v>
      </c>
      <c r="J84" s="23">
        <v>6500</v>
      </c>
      <c r="K84" s="23">
        <v>0</v>
      </c>
      <c r="L84" s="23">
        <v>0</v>
      </c>
      <c r="M84" s="23">
        <v>0</v>
      </c>
      <c r="N84" s="23">
        <v>0</v>
      </c>
      <c r="O84" s="23">
        <v>600</v>
      </c>
      <c r="P84" s="23">
        <v>0</v>
      </c>
      <c r="Q84" s="23">
        <v>0</v>
      </c>
      <c r="R84" s="23">
        <v>0</v>
      </c>
      <c r="S84" s="23">
        <v>0</v>
      </c>
      <c r="T84" s="23">
        <v>0</v>
      </c>
      <c r="U84" s="23">
        <v>0</v>
      </c>
      <c r="V84" s="23">
        <v>0</v>
      </c>
      <c r="W84" s="23">
        <v>0</v>
      </c>
      <c r="X84" s="23">
        <v>0</v>
      </c>
      <c r="Y84" s="23">
        <v>400</v>
      </c>
      <c r="Z84" s="23">
        <v>0</v>
      </c>
      <c r="AA84" s="23">
        <v>0</v>
      </c>
      <c r="AB84" s="23">
        <v>0</v>
      </c>
      <c r="AC84" s="34">
        <v>29555.870999999999</v>
      </c>
      <c r="AD84" s="28"/>
      <c r="AE84" s="28"/>
    </row>
    <row r="85" spans="1:31" s="12" customFormat="1">
      <c r="A85" s="85" t="s">
        <v>263</v>
      </c>
      <c r="B85" s="88" t="s">
        <v>264</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v>0</v>
      </c>
      <c r="Z85" s="23">
        <v>0</v>
      </c>
      <c r="AA85" s="23">
        <v>0</v>
      </c>
      <c r="AB85" s="23">
        <v>0</v>
      </c>
      <c r="AC85" s="34">
        <v>0</v>
      </c>
      <c r="AD85" s="28"/>
      <c r="AE85" s="28"/>
    </row>
    <row r="86" spans="1:31" s="12" customFormat="1">
      <c r="A86" s="85" t="s">
        <v>207</v>
      </c>
      <c r="B86" s="88" t="s">
        <v>265</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c r="X86" s="23">
        <v>0</v>
      </c>
      <c r="Y86" s="23">
        <v>0</v>
      </c>
      <c r="Z86" s="23">
        <v>0</v>
      </c>
      <c r="AA86" s="23">
        <v>0</v>
      </c>
      <c r="AB86" s="23">
        <v>0</v>
      </c>
      <c r="AC86" s="34">
        <v>0</v>
      </c>
      <c r="AD86" s="28"/>
      <c r="AE86" s="28"/>
    </row>
    <row r="87" spans="1:31" s="12" customFormat="1">
      <c r="A87" s="85" t="s">
        <v>6</v>
      </c>
      <c r="B87" s="87" t="s">
        <v>266</v>
      </c>
      <c r="C87" s="23">
        <v>83304</v>
      </c>
      <c r="D87" s="23">
        <v>80459</v>
      </c>
      <c r="E87" s="23">
        <v>93773</v>
      </c>
      <c r="F87" s="23">
        <v>45717</v>
      </c>
      <c r="G87" s="23">
        <v>1967</v>
      </c>
      <c r="H87" s="23">
        <v>21505</v>
      </c>
      <c r="I87" s="23">
        <v>77311</v>
      </c>
      <c r="J87" s="23">
        <v>46907.25</v>
      </c>
      <c r="K87" s="23">
        <v>16043</v>
      </c>
      <c r="L87" s="23">
        <v>85966</v>
      </c>
      <c r="M87" s="23">
        <v>40535</v>
      </c>
      <c r="N87" s="23">
        <v>65061</v>
      </c>
      <c r="O87" s="23">
        <v>2445</v>
      </c>
      <c r="P87" s="23">
        <v>9231.0916699999998</v>
      </c>
      <c r="Q87" s="23">
        <v>1775.066</v>
      </c>
      <c r="R87" s="23">
        <v>2259</v>
      </c>
      <c r="S87" s="23">
        <v>4243</v>
      </c>
      <c r="T87" s="23">
        <v>18273</v>
      </c>
      <c r="U87" s="23">
        <v>243</v>
      </c>
      <c r="V87" s="23">
        <v>6777</v>
      </c>
      <c r="W87" s="23">
        <v>1383</v>
      </c>
      <c r="X87" s="23">
        <v>1008</v>
      </c>
      <c r="Y87" s="23">
        <v>1016</v>
      </c>
      <c r="Z87" s="23">
        <v>547</v>
      </c>
      <c r="AA87" s="23">
        <v>12</v>
      </c>
      <c r="AB87" s="23">
        <v>7607</v>
      </c>
      <c r="AC87" s="34">
        <v>715367.40766999999</v>
      </c>
      <c r="AD87" s="28"/>
      <c r="AE87" s="28"/>
    </row>
    <row r="88" spans="1:31" s="12" customFormat="1">
      <c r="A88" s="85" t="s">
        <v>7</v>
      </c>
      <c r="B88" s="87" t="s">
        <v>267</v>
      </c>
      <c r="C88" s="23">
        <v>6491</v>
      </c>
      <c r="D88" s="23">
        <v>0</v>
      </c>
      <c r="E88" s="23">
        <v>0</v>
      </c>
      <c r="F88" s="23">
        <v>0</v>
      </c>
      <c r="G88" s="23">
        <v>0</v>
      </c>
      <c r="H88" s="23">
        <v>1615</v>
      </c>
      <c r="I88" s="23">
        <v>7987</v>
      </c>
      <c r="J88" s="23">
        <v>1097</v>
      </c>
      <c r="K88" s="23">
        <v>0</v>
      </c>
      <c r="L88" s="23">
        <v>0</v>
      </c>
      <c r="M88" s="23">
        <v>71</v>
      </c>
      <c r="N88" s="23">
        <v>1115</v>
      </c>
      <c r="O88" s="23">
        <v>0</v>
      </c>
      <c r="P88" s="23">
        <v>175.80648000000002</v>
      </c>
      <c r="Q88" s="23">
        <v>0</v>
      </c>
      <c r="R88" s="23">
        <v>0</v>
      </c>
      <c r="S88" s="23">
        <v>0</v>
      </c>
      <c r="T88" s="23">
        <v>1012</v>
      </c>
      <c r="U88" s="23">
        <v>47</v>
      </c>
      <c r="V88" s="23">
        <v>0</v>
      </c>
      <c r="W88" s="23">
        <v>105</v>
      </c>
      <c r="X88" s="23">
        <v>0</v>
      </c>
      <c r="Y88" s="23">
        <v>0</v>
      </c>
      <c r="Z88" s="23">
        <v>0</v>
      </c>
      <c r="AA88" s="23">
        <v>0</v>
      </c>
      <c r="AB88" s="23">
        <v>902</v>
      </c>
      <c r="AC88" s="34">
        <v>20617.806479999999</v>
      </c>
      <c r="AD88" s="28"/>
      <c r="AE88" s="28"/>
    </row>
    <row r="89" spans="1:31" s="12" customFormat="1">
      <c r="A89" s="85" t="s">
        <v>8</v>
      </c>
      <c r="B89" s="87" t="s">
        <v>268</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3">
        <v>0</v>
      </c>
      <c r="AC89" s="34">
        <v>0</v>
      </c>
      <c r="AD89" s="28"/>
      <c r="AE89" s="28"/>
    </row>
    <row r="90" spans="1:31" s="12" customFormat="1">
      <c r="A90" s="85" t="s">
        <v>9</v>
      </c>
      <c r="B90" s="87" t="s">
        <v>269</v>
      </c>
      <c r="C90" s="23">
        <v>167518</v>
      </c>
      <c r="D90" s="23">
        <v>118582</v>
      </c>
      <c r="E90" s="23">
        <v>117078</v>
      </c>
      <c r="F90" s="23">
        <v>130205</v>
      </c>
      <c r="G90" s="23">
        <v>1146</v>
      </c>
      <c r="H90" s="23">
        <v>70688</v>
      </c>
      <c r="I90" s="23">
        <v>177946</v>
      </c>
      <c r="J90" s="23">
        <v>130250.19</v>
      </c>
      <c r="K90" s="23">
        <v>3161</v>
      </c>
      <c r="L90" s="23">
        <v>212743</v>
      </c>
      <c r="M90" s="23">
        <v>73527</v>
      </c>
      <c r="N90" s="23">
        <v>152097</v>
      </c>
      <c r="O90" s="23">
        <v>6929</v>
      </c>
      <c r="P90" s="23">
        <v>7209.6794099999997</v>
      </c>
      <c r="Q90" s="23">
        <v>542.09400000000005</v>
      </c>
      <c r="R90" s="23">
        <v>447</v>
      </c>
      <c r="S90" s="23">
        <v>1809</v>
      </c>
      <c r="T90" s="23">
        <v>40958</v>
      </c>
      <c r="U90" s="23">
        <v>369</v>
      </c>
      <c r="V90" s="23">
        <v>1072</v>
      </c>
      <c r="W90" s="23">
        <v>550</v>
      </c>
      <c r="X90" s="23">
        <v>232</v>
      </c>
      <c r="Y90" s="23">
        <v>304</v>
      </c>
      <c r="Z90" s="23">
        <v>243</v>
      </c>
      <c r="AA90" s="23">
        <v>0</v>
      </c>
      <c r="AB90" s="23">
        <v>8803</v>
      </c>
      <c r="AC90" s="34">
        <v>1424408.9634100001</v>
      </c>
      <c r="AD90" s="28"/>
      <c r="AE90" s="28"/>
    </row>
    <row r="91" spans="1:31" s="12" customFormat="1">
      <c r="A91" s="85" t="s">
        <v>11</v>
      </c>
      <c r="B91" s="87" t="s">
        <v>270</v>
      </c>
      <c r="C91" s="23">
        <v>865</v>
      </c>
      <c r="D91" s="23">
        <v>1000</v>
      </c>
      <c r="E91" s="23">
        <v>0</v>
      </c>
      <c r="F91" s="23">
        <v>59</v>
      </c>
      <c r="G91" s="23">
        <v>1404</v>
      </c>
      <c r="H91" s="23">
        <v>56</v>
      </c>
      <c r="I91" s="23">
        <v>0</v>
      </c>
      <c r="J91" s="23">
        <v>140.83000000000001</v>
      </c>
      <c r="K91" s="23">
        <v>0</v>
      </c>
      <c r="L91" s="23">
        <v>84</v>
      </c>
      <c r="M91" s="23">
        <v>128</v>
      </c>
      <c r="N91" s="23">
        <v>0</v>
      </c>
      <c r="O91" s="23">
        <v>0</v>
      </c>
      <c r="P91" s="23">
        <v>0</v>
      </c>
      <c r="Q91" s="23">
        <v>0</v>
      </c>
      <c r="R91" s="23">
        <v>4</v>
      </c>
      <c r="S91" s="23">
        <v>4</v>
      </c>
      <c r="T91" s="23">
        <v>0</v>
      </c>
      <c r="U91" s="23">
        <v>12</v>
      </c>
      <c r="V91" s="23">
        <v>208</v>
      </c>
      <c r="W91" s="23">
        <v>4</v>
      </c>
      <c r="X91" s="23">
        <v>4</v>
      </c>
      <c r="Y91" s="23">
        <v>62</v>
      </c>
      <c r="Z91" s="23">
        <v>304</v>
      </c>
      <c r="AA91" s="23">
        <v>1</v>
      </c>
      <c r="AB91" s="23">
        <v>0</v>
      </c>
      <c r="AC91" s="34">
        <v>4339.83</v>
      </c>
      <c r="AD91" s="28"/>
      <c r="AE91" s="28"/>
    </row>
    <row r="92" spans="1:31" s="12" customFormat="1">
      <c r="A92" s="85" t="s">
        <v>12</v>
      </c>
      <c r="B92" s="87" t="s">
        <v>271</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34">
        <v>0</v>
      </c>
      <c r="AD92" s="28"/>
      <c r="AE92" s="28"/>
    </row>
    <row r="93" spans="1:31" s="12" customFormat="1">
      <c r="A93" s="85" t="s">
        <v>13</v>
      </c>
      <c r="B93" s="87" t="s">
        <v>272</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34">
        <v>0</v>
      </c>
      <c r="AD93" s="28"/>
      <c r="AE93" s="28"/>
    </row>
    <row r="94" spans="1:31" s="12" customFormat="1">
      <c r="A94" s="85" t="s">
        <v>21</v>
      </c>
      <c r="B94" s="87" t="s">
        <v>273</v>
      </c>
      <c r="C94" s="23">
        <v>2251</v>
      </c>
      <c r="D94" s="23">
        <v>880</v>
      </c>
      <c r="E94" s="23">
        <v>0</v>
      </c>
      <c r="F94" s="23">
        <v>0</v>
      </c>
      <c r="G94" s="23">
        <v>1062</v>
      </c>
      <c r="H94" s="23">
        <v>0</v>
      </c>
      <c r="I94" s="23">
        <v>358</v>
      </c>
      <c r="J94" s="23">
        <v>0</v>
      </c>
      <c r="K94" s="23">
        <v>655</v>
      </c>
      <c r="L94" s="23">
        <v>0</v>
      </c>
      <c r="M94" s="23">
        <v>0</v>
      </c>
      <c r="N94" s="23">
        <v>2126</v>
      </c>
      <c r="O94" s="23">
        <v>0</v>
      </c>
      <c r="P94" s="23">
        <v>0</v>
      </c>
      <c r="Q94" s="23">
        <v>0</v>
      </c>
      <c r="R94" s="23">
        <v>0</v>
      </c>
      <c r="S94" s="23">
        <v>0</v>
      </c>
      <c r="T94" s="23">
        <v>0</v>
      </c>
      <c r="U94" s="23">
        <v>0</v>
      </c>
      <c r="V94" s="23">
        <v>16</v>
      </c>
      <c r="W94" s="23">
        <v>0</v>
      </c>
      <c r="X94" s="23">
        <v>0</v>
      </c>
      <c r="Y94" s="23">
        <v>0</v>
      </c>
      <c r="Z94" s="23">
        <v>0</v>
      </c>
      <c r="AA94" s="23">
        <v>0</v>
      </c>
      <c r="AB94" s="23">
        <v>13</v>
      </c>
      <c r="AC94" s="34">
        <v>7361</v>
      </c>
      <c r="AD94" s="28"/>
      <c r="AE94" s="28"/>
    </row>
    <row r="95" spans="1:31" s="12" customFormat="1">
      <c r="A95" s="85" t="s">
        <v>22</v>
      </c>
      <c r="B95" s="87" t="s">
        <v>274</v>
      </c>
      <c r="C95" s="23">
        <v>0</v>
      </c>
      <c r="D95" s="23">
        <v>0</v>
      </c>
      <c r="E95" s="23">
        <v>0</v>
      </c>
      <c r="F95" s="23">
        <v>0</v>
      </c>
      <c r="G95" s="23">
        <v>0</v>
      </c>
      <c r="H95" s="23">
        <v>0</v>
      </c>
      <c r="I95" s="23">
        <v>0</v>
      </c>
      <c r="J95" s="23">
        <v>0</v>
      </c>
      <c r="K95" s="23">
        <v>0</v>
      </c>
      <c r="L95" s="23">
        <v>0</v>
      </c>
      <c r="M95" s="23">
        <v>0</v>
      </c>
      <c r="N95" s="23">
        <v>0</v>
      </c>
      <c r="O95" s="23">
        <v>0</v>
      </c>
      <c r="P95" s="23">
        <v>428.44521999999995</v>
      </c>
      <c r="Q95" s="23">
        <v>0</v>
      </c>
      <c r="R95" s="23">
        <v>0</v>
      </c>
      <c r="S95" s="23">
        <v>0</v>
      </c>
      <c r="T95" s="23">
        <v>0</v>
      </c>
      <c r="U95" s="23">
        <v>0</v>
      </c>
      <c r="V95" s="23">
        <v>0</v>
      </c>
      <c r="W95" s="23">
        <v>0</v>
      </c>
      <c r="X95" s="23">
        <v>0</v>
      </c>
      <c r="Y95" s="23">
        <v>0</v>
      </c>
      <c r="Z95" s="23">
        <v>0</v>
      </c>
      <c r="AA95" s="23">
        <v>0</v>
      </c>
      <c r="AB95" s="23">
        <v>0</v>
      </c>
      <c r="AC95" s="34">
        <v>428.44521999999995</v>
      </c>
      <c r="AD95" s="28"/>
      <c r="AE95" s="28"/>
    </row>
    <row r="96" spans="1:31" s="12" customFormat="1">
      <c r="A96" s="93"/>
      <c r="B96" s="88" t="s">
        <v>275</v>
      </c>
      <c r="C96" s="23">
        <v>260429</v>
      </c>
      <c r="D96" s="23">
        <v>200921</v>
      </c>
      <c r="E96" s="23">
        <v>210851</v>
      </c>
      <c r="F96" s="23">
        <v>175981</v>
      </c>
      <c r="G96" s="23">
        <v>5579</v>
      </c>
      <c r="H96" s="23">
        <v>93864</v>
      </c>
      <c r="I96" s="23">
        <v>263602</v>
      </c>
      <c r="J96" s="23">
        <v>178395.27</v>
      </c>
      <c r="K96" s="23">
        <v>19859</v>
      </c>
      <c r="L96" s="23">
        <v>298793</v>
      </c>
      <c r="M96" s="23">
        <v>114261</v>
      </c>
      <c r="N96" s="23">
        <v>220399</v>
      </c>
      <c r="O96" s="23">
        <v>9374</v>
      </c>
      <c r="P96" s="23">
        <v>17045.022779999999</v>
      </c>
      <c r="Q96" s="23">
        <v>2317.16</v>
      </c>
      <c r="R96" s="23">
        <v>2710</v>
      </c>
      <c r="S96" s="23">
        <v>6056</v>
      </c>
      <c r="T96" s="23">
        <v>60243</v>
      </c>
      <c r="U96" s="23">
        <v>671</v>
      </c>
      <c r="V96" s="23">
        <v>8073</v>
      </c>
      <c r="W96" s="23">
        <v>2042</v>
      </c>
      <c r="X96" s="23">
        <v>1244</v>
      </c>
      <c r="Y96" s="23">
        <v>1382</v>
      </c>
      <c r="Z96" s="23">
        <v>1094</v>
      </c>
      <c r="AA96" s="23">
        <v>13</v>
      </c>
      <c r="AB96" s="23">
        <v>17325</v>
      </c>
      <c r="AC96" s="34">
        <v>2172523.4527799999</v>
      </c>
      <c r="AD96" s="28"/>
      <c r="AE96" s="28"/>
    </row>
    <row r="97" spans="1:31" s="12" customFormat="1">
      <c r="A97" s="85" t="s">
        <v>209</v>
      </c>
      <c r="B97" s="88" t="s">
        <v>276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c r="X97" s="23">
        <v>0</v>
      </c>
      <c r="Y97" s="23">
        <v>0</v>
      </c>
      <c r="Z97" s="23">
        <v>0</v>
      </c>
      <c r="AA97" s="23">
        <v>0</v>
      </c>
      <c r="AB97" s="23">
        <v>0</v>
      </c>
      <c r="AC97" s="34">
        <v>0</v>
      </c>
      <c r="AD97" s="28"/>
      <c r="AE97" s="28"/>
    </row>
    <row r="98" spans="1:31" s="12" customFormat="1">
      <c r="A98" s="89" t="s">
        <v>277</v>
      </c>
      <c r="B98" s="94" t="s">
        <v>278</v>
      </c>
      <c r="C98" s="23">
        <v>0</v>
      </c>
      <c r="D98" s="23">
        <v>0</v>
      </c>
      <c r="E98" s="23">
        <v>999.73900000000003</v>
      </c>
      <c r="F98" s="23">
        <v>412</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c r="X98" s="23">
        <v>0</v>
      </c>
      <c r="Y98" s="23">
        <v>0</v>
      </c>
      <c r="Z98" s="23">
        <v>0</v>
      </c>
      <c r="AA98" s="23">
        <v>0</v>
      </c>
      <c r="AB98" s="23">
        <v>0</v>
      </c>
      <c r="AC98" s="34">
        <v>1411.739</v>
      </c>
      <c r="AD98" s="28"/>
      <c r="AE98" s="28"/>
    </row>
    <row r="99" spans="1:31" s="12" customFormat="1">
      <c r="A99" s="95" t="s">
        <v>6</v>
      </c>
      <c r="B99" s="90" t="s">
        <v>279</v>
      </c>
      <c r="C99" s="23">
        <v>0</v>
      </c>
      <c r="D99" s="23">
        <v>0</v>
      </c>
      <c r="E99" s="23">
        <v>0</v>
      </c>
      <c r="F99" s="23">
        <v>412</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3">
        <v>0</v>
      </c>
      <c r="AC99" s="34">
        <v>412</v>
      </c>
      <c r="AD99" s="28"/>
      <c r="AE99" s="28"/>
    </row>
    <row r="100" spans="1:31" s="12" customFormat="1">
      <c r="A100" s="95" t="s">
        <v>7</v>
      </c>
      <c r="B100" s="90" t="s">
        <v>280</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3">
        <v>0</v>
      </c>
      <c r="AC100" s="34">
        <v>0</v>
      </c>
      <c r="AD100" s="28"/>
      <c r="AE100" s="28"/>
    </row>
    <row r="101" spans="1:31" s="12" customFormat="1">
      <c r="A101" s="95" t="s">
        <v>8</v>
      </c>
      <c r="B101" s="90" t="s">
        <v>281</v>
      </c>
      <c r="C101" s="23">
        <v>0</v>
      </c>
      <c r="D101" s="23">
        <v>0</v>
      </c>
      <c r="E101" s="23">
        <v>999.73900000000003</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3">
        <v>0</v>
      </c>
      <c r="AC101" s="34">
        <v>999.73900000000003</v>
      </c>
      <c r="AD101" s="28"/>
      <c r="AE101" s="28"/>
    </row>
    <row r="102" spans="1:31" s="12" customFormat="1">
      <c r="A102" s="85" t="s">
        <v>230</v>
      </c>
      <c r="B102" s="88" t="s">
        <v>282</v>
      </c>
      <c r="C102" s="23">
        <v>0</v>
      </c>
      <c r="D102" s="23">
        <v>0</v>
      </c>
      <c r="E102" s="23">
        <v>22886</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3">
        <v>0</v>
      </c>
      <c r="AC102" s="34">
        <v>22886</v>
      </c>
      <c r="AD102" s="28"/>
      <c r="AE102" s="28"/>
    </row>
    <row r="103" spans="1:31" s="12" customFormat="1">
      <c r="A103" s="85" t="s">
        <v>240</v>
      </c>
      <c r="B103" s="88" t="s">
        <v>283</v>
      </c>
      <c r="C103" s="23">
        <v>73035</v>
      </c>
      <c r="D103" s="23">
        <v>26560</v>
      </c>
      <c r="E103" s="23">
        <v>31742.260999999999</v>
      </c>
      <c r="F103" s="23">
        <v>23231</v>
      </c>
      <c r="G103" s="23">
        <v>11564</v>
      </c>
      <c r="H103" s="23">
        <v>11900</v>
      </c>
      <c r="I103" s="23">
        <v>21607</v>
      </c>
      <c r="J103" s="23">
        <v>12021.87</v>
      </c>
      <c r="K103" s="23">
        <v>24569</v>
      </c>
      <c r="L103" s="23">
        <v>14865</v>
      </c>
      <c r="M103" s="23">
        <v>21512</v>
      </c>
      <c r="N103" s="23">
        <v>29521</v>
      </c>
      <c r="O103" s="23">
        <v>1663</v>
      </c>
      <c r="P103" s="23">
        <v>3466.3598000000002</v>
      </c>
      <c r="Q103" s="23">
        <v>3152.92292</v>
      </c>
      <c r="R103" s="23">
        <v>179</v>
      </c>
      <c r="S103" s="23">
        <v>961</v>
      </c>
      <c r="T103" s="23">
        <v>8698</v>
      </c>
      <c r="U103" s="23">
        <v>201</v>
      </c>
      <c r="V103" s="23">
        <v>760</v>
      </c>
      <c r="W103" s="23">
        <v>1095</v>
      </c>
      <c r="X103" s="23">
        <v>534</v>
      </c>
      <c r="Y103" s="23">
        <v>87</v>
      </c>
      <c r="Z103" s="23">
        <v>81</v>
      </c>
      <c r="AA103" s="23">
        <v>147</v>
      </c>
      <c r="AB103" s="23">
        <v>2355</v>
      </c>
      <c r="AC103" s="34">
        <v>325508.41371999995</v>
      </c>
      <c r="AD103" s="28"/>
      <c r="AE103" s="28"/>
    </row>
    <row r="104" spans="1:31" s="12" customFormat="1">
      <c r="A104" s="85" t="s">
        <v>4</v>
      </c>
      <c r="B104" s="87" t="s">
        <v>284</v>
      </c>
      <c r="C104" s="23">
        <v>10222</v>
      </c>
      <c r="D104" s="23">
        <v>10869</v>
      </c>
      <c r="E104" s="23">
        <v>14477</v>
      </c>
      <c r="F104" s="23">
        <v>14235</v>
      </c>
      <c r="G104" s="23">
        <v>10682</v>
      </c>
      <c r="H104" s="23">
        <v>5011</v>
      </c>
      <c r="I104" s="23">
        <v>13421</v>
      </c>
      <c r="J104" s="23">
        <v>0</v>
      </c>
      <c r="K104" s="23">
        <v>2440</v>
      </c>
      <c r="L104" s="23">
        <v>2412</v>
      </c>
      <c r="M104" s="23">
        <v>4426</v>
      </c>
      <c r="N104" s="23">
        <v>16554</v>
      </c>
      <c r="O104" s="23">
        <v>372</v>
      </c>
      <c r="P104" s="23">
        <v>1672.13544</v>
      </c>
      <c r="Q104" s="23">
        <v>417.46701000000002</v>
      </c>
      <c r="R104" s="23">
        <v>0</v>
      </c>
      <c r="S104" s="23">
        <v>358</v>
      </c>
      <c r="T104" s="23">
        <v>3377</v>
      </c>
      <c r="U104" s="23">
        <v>32</v>
      </c>
      <c r="V104" s="23">
        <v>539</v>
      </c>
      <c r="W104" s="23">
        <v>30</v>
      </c>
      <c r="X104" s="23">
        <v>70</v>
      </c>
      <c r="Y104" s="23">
        <v>0</v>
      </c>
      <c r="Z104" s="23">
        <v>0</v>
      </c>
      <c r="AA104" s="23">
        <v>0</v>
      </c>
      <c r="AB104" s="23">
        <v>1675</v>
      </c>
      <c r="AC104" s="34">
        <v>113291.60244999999</v>
      </c>
      <c r="AD104" s="28"/>
      <c r="AE104" s="28"/>
    </row>
    <row r="105" spans="1:31" s="12" customFormat="1" ht="25.5">
      <c r="A105" s="85" t="s">
        <v>3</v>
      </c>
      <c r="B105" s="87" t="s">
        <v>285</v>
      </c>
      <c r="C105" s="23">
        <v>0</v>
      </c>
      <c r="D105" s="23">
        <v>0</v>
      </c>
      <c r="E105" s="23">
        <v>0</v>
      </c>
      <c r="F105" s="23">
        <v>0</v>
      </c>
      <c r="G105" s="23">
        <v>0</v>
      </c>
      <c r="H105" s="2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34">
        <v>0</v>
      </c>
      <c r="AD105" s="28"/>
      <c r="AE105" s="28"/>
    </row>
    <row r="106" spans="1:31" s="12" customFormat="1">
      <c r="A106" s="85" t="s">
        <v>3</v>
      </c>
      <c r="B106" s="87" t="s">
        <v>286</v>
      </c>
      <c r="C106" s="23">
        <v>0</v>
      </c>
      <c r="D106" s="23">
        <v>0</v>
      </c>
      <c r="E106" s="23">
        <v>0</v>
      </c>
      <c r="F106" s="23">
        <v>0</v>
      </c>
      <c r="G106" s="23">
        <v>0</v>
      </c>
      <c r="H106" s="23">
        <v>0</v>
      </c>
      <c r="I106" s="23">
        <v>0</v>
      </c>
      <c r="J106" s="23">
        <v>0</v>
      </c>
      <c r="K106" s="23">
        <v>0</v>
      </c>
      <c r="L106" s="23">
        <v>0</v>
      </c>
      <c r="M106" s="23">
        <v>0</v>
      </c>
      <c r="N106" s="23">
        <v>0</v>
      </c>
      <c r="O106" s="23">
        <v>0</v>
      </c>
      <c r="P106" s="23">
        <v>0</v>
      </c>
      <c r="Q106" s="23">
        <v>0</v>
      </c>
      <c r="R106" s="23">
        <v>0</v>
      </c>
      <c r="S106" s="23">
        <v>0</v>
      </c>
      <c r="T106" s="23">
        <v>0</v>
      </c>
      <c r="U106" s="23">
        <v>0</v>
      </c>
      <c r="V106" s="23">
        <v>0</v>
      </c>
      <c r="W106" s="23">
        <v>0</v>
      </c>
      <c r="X106" s="23">
        <v>0</v>
      </c>
      <c r="Y106" s="23">
        <v>0</v>
      </c>
      <c r="Z106" s="23">
        <v>0</v>
      </c>
      <c r="AA106" s="23">
        <v>0</v>
      </c>
      <c r="AB106" s="23">
        <v>0</v>
      </c>
      <c r="AC106" s="34">
        <v>0</v>
      </c>
      <c r="AD106" s="28"/>
      <c r="AE106" s="28"/>
    </row>
    <row r="107" spans="1:31" s="12" customFormat="1">
      <c r="A107" s="85" t="s">
        <v>5</v>
      </c>
      <c r="B107" s="87" t="s">
        <v>287</v>
      </c>
      <c r="C107" s="23">
        <v>14517</v>
      </c>
      <c r="D107" s="23">
        <v>6872</v>
      </c>
      <c r="E107" s="23">
        <v>7194</v>
      </c>
      <c r="F107" s="23">
        <v>4773</v>
      </c>
      <c r="G107" s="23">
        <v>606</v>
      </c>
      <c r="H107" s="23">
        <v>790</v>
      </c>
      <c r="I107" s="23">
        <v>1386</v>
      </c>
      <c r="J107" s="23">
        <v>5264.97</v>
      </c>
      <c r="K107" s="23">
        <v>19738</v>
      </c>
      <c r="L107" s="23">
        <v>0</v>
      </c>
      <c r="M107" s="23">
        <v>13064</v>
      </c>
      <c r="N107" s="23">
        <v>6248</v>
      </c>
      <c r="O107" s="23">
        <v>950</v>
      </c>
      <c r="P107" s="23">
        <v>310.17828000000003</v>
      </c>
      <c r="Q107" s="23">
        <v>30.653759999999998</v>
      </c>
      <c r="R107" s="23">
        <v>0</v>
      </c>
      <c r="S107" s="23">
        <v>44</v>
      </c>
      <c r="T107" s="23">
        <v>3277</v>
      </c>
      <c r="U107" s="23">
        <v>0</v>
      </c>
      <c r="V107" s="23">
        <v>0</v>
      </c>
      <c r="W107" s="23">
        <v>0</v>
      </c>
      <c r="X107" s="23">
        <v>295</v>
      </c>
      <c r="Y107" s="23">
        <v>0</v>
      </c>
      <c r="Z107" s="23">
        <v>0</v>
      </c>
      <c r="AA107" s="23">
        <v>0</v>
      </c>
      <c r="AB107" s="23">
        <v>429</v>
      </c>
      <c r="AC107" s="34">
        <v>85788.802039999995</v>
      </c>
      <c r="AD107" s="28"/>
      <c r="AE107" s="28"/>
    </row>
    <row r="108" spans="1:31" s="12" customFormat="1" ht="25.5">
      <c r="A108" s="85" t="s">
        <v>3</v>
      </c>
      <c r="B108" s="87" t="s">
        <v>285</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c r="X108" s="23">
        <v>0</v>
      </c>
      <c r="Y108" s="23">
        <v>0</v>
      </c>
      <c r="Z108" s="23">
        <v>0</v>
      </c>
      <c r="AA108" s="23">
        <v>0</v>
      </c>
      <c r="AB108" s="23">
        <v>0</v>
      </c>
      <c r="AC108" s="34">
        <v>0</v>
      </c>
      <c r="AD108" s="28"/>
      <c r="AE108" s="28"/>
    </row>
    <row r="109" spans="1:31" s="12" customFormat="1">
      <c r="A109" s="85" t="s">
        <v>3</v>
      </c>
      <c r="B109" s="87" t="s">
        <v>286</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3">
        <v>0</v>
      </c>
      <c r="AC109" s="34">
        <v>0</v>
      </c>
      <c r="AD109" s="28"/>
      <c r="AE109" s="28"/>
    </row>
    <row r="110" spans="1:31" s="12" customFormat="1">
      <c r="A110" s="85" t="s">
        <v>10</v>
      </c>
      <c r="B110" s="87" t="s">
        <v>288</v>
      </c>
      <c r="C110" s="23">
        <v>20000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84</v>
      </c>
      <c r="V110" s="23">
        <v>0</v>
      </c>
      <c r="W110" s="23">
        <v>0</v>
      </c>
      <c r="X110" s="23">
        <v>0</v>
      </c>
      <c r="Y110" s="23">
        <v>0</v>
      </c>
      <c r="Z110" s="23">
        <v>0</v>
      </c>
      <c r="AA110" s="23">
        <v>0</v>
      </c>
      <c r="AB110" s="23">
        <v>0</v>
      </c>
      <c r="AC110" s="34">
        <v>20084</v>
      </c>
      <c r="AD110" s="28"/>
      <c r="AE110" s="28"/>
    </row>
    <row r="111" spans="1:31" s="12" customFormat="1">
      <c r="A111" s="85" t="s">
        <v>6</v>
      </c>
      <c r="B111" s="87" t="s">
        <v>289</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3">
        <v>0</v>
      </c>
      <c r="AC111" s="34">
        <v>0</v>
      </c>
      <c r="AD111" s="28"/>
      <c r="AE111" s="28"/>
    </row>
    <row r="112" spans="1:31" s="12" customFormat="1" ht="25.5">
      <c r="A112" s="85" t="s">
        <v>3</v>
      </c>
      <c r="B112" s="87" t="s">
        <v>285</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3">
        <v>0</v>
      </c>
      <c r="AC112" s="34">
        <v>0</v>
      </c>
      <c r="AD112" s="28"/>
      <c r="AE112" s="28"/>
    </row>
    <row r="113" spans="1:31" s="12" customFormat="1">
      <c r="A113" s="85" t="s">
        <v>3</v>
      </c>
      <c r="B113" s="87" t="s">
        <v>286</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3">
        <v>0</v>
      </c>
      <c r="AC113" s="34">
        <v>0</v>
      </c>
      <c r="AD113" s="28"/>
      <c r="AE113" s="28"/>
    </row>
    <row r="114" spans="1:31" s="12" customFormat="1">
      <c r="A114" s="85" t="s">
        <v>7</v>
      </c>
      <c r="B114" s="87" t="s">
        <v>290</v>
      </c>
      <c r="C114" s="23">
        <v>20000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84</v>
      </c>
      <c r="V114" s="23">
        <v>0</v>
      </c>
      <c r="W114" s="23">
        <v>0</v>
      </c>
      <c r="X114" s="23">
        <v>0</v>
      </c>
      <c r="Y114" s="23">
        <v>0</v>
      </c>
      <c r="Z114" s="23">
        <v>0</v>
      </c>
      <c r="AA114" s="23">
        <v>0</v>
      </c>
      <c r="AB114" s="23">
        <v>0</v>
      </c>
      <c r="AC114" s="34">
        <v>20084</v>
      </c>
      <c r="AD114" s="28"/>
      <c r="AE114" s="28"/>
    </row>
    <row r="115" spans="1:31" s="12" customFormat="1" ht="25.5">
      <c r="A115" s="85" t="s">
        <v>3</v>
      </c>
      <c r="B115" s="87" t="s">
        <v>285</v>
      </c>
      <c r="C115" s="23">
        <v>0</v>
      </c>
      <c r="D115" s="23">
        <v>0</v>
      </c>
      <c r="E115" s="23">
        <v>0</v>
      </c>
      <c r="F115" s="23">
        <v>0</v>
      </c>
      <c r="G115" s="23">
        <v>0</v>
      </c>
      <c r="H115" s="23">
        <v>0</v>
      </c>
      <c r="I115" s="23">
        <v>0</v>
      </c>
      <c r="J115" s="23">
        <v>0</v>
      </c>
      <c r="K115" s="23">
        <v>0</v>
      </c>
      <c r="L115" s="23">
        <v>0</v>
      </c>
      <c r="M115" s="23">
        <v>0</v>
      </c>
      <c r="N115" s="23">
        <v>0</v>
      </c>
      <c r="O115" s="23">
        <v>0</v>
      </c>
      <c r="P115" s="23">
        <v>0</v>
      </c>
      <c r="Q115" s="23">
        <v>0</v>
      </c>
      <c r="R115" s="23">
        <v>0</v>
      </c>
      <c r="S115" s="23">
        <v>0</v>
      </c>
      <c r="T115" s="23">
        <v>0</v>
      </c>
      <c r="U115" s="23">
        <v>84</v>
      </c>
      <c r="V115" s="23">
        <v>0</v>
      </c>
      <c r="W115" s="23">
        <v>0</v>
      </c>
      <c r="X115" s="23">
        <v>0</v>
      </c>
      <c r="Y115" s="23">
        <v>0</v>
      </c>
      <c r="Z115" s="23">
        <v>0</v>
      </c>
      <c r="AA115" s="23">
        <v>0</v>
      </c>
      <c r="AB115" s="23">
        <v>0</v>
      </c>
      <c r="AC115" s="34">
        <v>84</v>
      </c>
      <c r="AD115" s="28"/>
      <c r="AE115" s="28"/>
    </row>
    <row r="116" spans="1:31" s="12" customFormat="1">
      <c r="A116" s="85" t="s">
        <v>3</v>
      </c>
      <c r="B116" s="87" t="s">
        <v>286</v>
      </c>
      <c r="C116" s="23">
        <v>0</v>
      </c>
      <c r="D116" s="23">
        <v>0</v>
      </c>
      <c r="E116" s="23">
        <v>0</v>
      </c>
      <c r="F116" s="23">
        <v>0</v>
      </c>
      <c r="G116" s="23">
        <v>0</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34">
        <v>0</v>
      </c>
      <c r="AD116" s="28"/>
      <c r="AE116" s="28"/>
    </row>
    <row r="117" spans="1:31" s="12" customFormat="1">
      <c r="A117" s="85" t="s">
        <v>14</v>
      </c>
      <c r="B117" s="87" t="s">
        <v>291</v>
      </c>
      <c r="C117" s="23">
        <v>0</v>
      </c>
      <c r="D117" s="23">
        <v>0</v>
      </c>
      <c r="E117" s="23">
        <v>0</v>
      </c>
      <c r="F117" s="23">
        <v>0</v>
      </c>
      <c r="G117" s="23">
        <v>0</v>
      </c>
      <c r="H117" s="23">
        <v>0</v>
      </c>
      <c r="I117" s="23">
        <v>0</v>
      </c>
      <c r="J117" s="23">
        <v>311.73</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34">
        <v>311.73</v>
      </c>
      <c r="AD117" s="28"/>
      <c r="AE117" s="28"/>
    </row>
    <row r="118" spans="1:31" s="12" customFormat="1" ht="25.5">
      <c r="A118" s="85" t="s">
        <v>3</v>
      </c>
      <c r="B118" s="87" t="s">
        <v>285</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c r="X118" s="23">
        <v>0</v>
      </c>
      <c r="Y118" s="23">
        <v>0</v>
      </c>
      <c r="Z118" s="23">
        <v>0</v>
      </c>
      <c r="AA118" s="23">
        <v>0</v>
      </c>
      <c r="AB118" s="23">
        <v>0</v>
      </c>
      <c r="AC118" s="34">
        <v>0</v>
      </c>
      <c r="AD118" s="28"/>
      <c r="AE118" s="28"/>
    </row>
    <row r="119" spans="1:31" s="12" customFormat="1">
      <c r="A119" s="85" t="s">
        <v>3</v>
      </c>
      <c r="B119" s="87" t="s">
        <v>286</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3">
        <v>0</v>
      </c>
      <c r="AC119" s="34">
        <v>0</v>
      </c>
      <c r="AD119" s="28"/>
      <c r="AE119" s="28"/>
    </row>
    <row r="120" spans="1:31" s="12" customFormat="1">
      <c r="A120" s="85" t="s">
        <v>16</v>
      </c>
      <c r="B120" s="87" t="s">
        <v>292</v>
      </c>
      <c r="C120" s="23">
        <v>28296</v>
      </c>
      <c r="D120" s="23">
        <v>8819</v>
      </c>
      <c r="E120" s="23">
        <v>10071.261</v>
      </c>
      <c r="F120" s="23">
        <v>4223</v>
      </c>
      <c r="G120" s="23">
        <v>276</v>
      </c>
      <c r="H120" s="23">
        <v>6099</v>
      </c>
      <c r="I120" s="23">
        <v>6800</v>
      </c>
      <c r="J120" s="23">
        <v>6445.17</v>
      </c>
      <c r="K120" s="23">
        <v>2391</v>
      </c>
      <c r="L120" s="23">
        <v>12453</v>
      </c>
      <c r="M120" s="23">
        <v>4022</v>
      </c>
      <c r="N120" s="23">
        <v>6719</v>
      </c>
      <c r="O120" s="23">
        <v>341</v>
      </c>
      <c r="P120" s="23">
        <v>1484.0460800000001</v>
      </c>
      <c r="Q120" s="23">
        <v>2704.80215</v>
      </c>
      <c r="R120" s="23">
        <v>179</v>
      </c>
      <c r="S120" s="23">
        <v>559</v>
      </c>
      <c r="T120" s="23">
        <v>2044</v>
      </c>
      <c r="U120" s="23">
        <v>85</v>
      </c>
      <c r="V120" s="23">
        <v>221</v>
      </c>
      <c r="W120" s="23">
        <v>1065</v>
      </c>
      <c r="X120" s="23">
        <v>169</v>
      </c>
      <c r="Y120" s="23">
        <v>87</v>
      </c>
      <c r="Z120" s="23">
        <v>81</v>
      </c>
      <c r="AA120" s="23">
        <v>147</v>
      </c>
      <c r="AB120" s="23">
        <v>251</v>
      </c>
      <c r="AC120" s="34">
        <v>106032.27923</v>
      </c>
      <c r="AD120" s="28"/>
      <c r="AE120" s="28"/>
    </row>
    <row r="121" spans="1:31" s="12" customFormat="1" ht="25.5">
      <c r="A121" s="85" t="s">
        <v>3</v>
      </c>
      <c r="B121" s="87" t="s">
        <v>285</v>
      </c>
      <c r="C121" s="23">
        <v>33</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3">
        <v>0</v>
      </c>
      <c r="AC121" s="34">
        <v>33</v>
      </c>
      <c r="AD121" s="28"/>
      <c r="AE121" s="28"/>
    </row>
    <row r="122" spans="1:31" s="12" customFormat="1">
      <c r="A122" s="85" t="s">
        <v>3</v>
      </c>
      <c r="B122" s="87" t="s">
        <v>286</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3">
        <v>0</v>
      </c>
      <c r="AC122" s="34">
        <v>0</v>
      </c>
      <c r="AD122" s="28"/>
      <c r="AE122" s="28"/>
    </row>
    <row r="123" spans="1:31" s="12" customFormat="1">
      <c r="A123" s="85" t="s">
        <v>3</v>
      </c>
      <c r="B123" s="87" t="s">
        <v>293</v>
      </c>
      <c r="C123" s="23">
        <v>2042</v>
      </c>
      <c r="D123" s="23">
        <v>3691</v>
      </c>
      <c r="E123" s="23">
        <v>881</v>
      </c>
      <c r="F123" s="23">
        <v>560</v>
      </c>
      <c r="G123" s="23">
        <v>45</v>
      </c>
      <c r="H123" s="23">
        <v>1052</v>
      </c>
      <c r="I123" s="23">
        <v>2006</v>
      </c>
      <c r="J123" s="23">
        <v>1149.75</v>
      </c>
      <c r="K123" s="23">
        <v>498</v>
      </c>
      <c r="L123" s="23">
        <v>0</v>
      </c>
      <c r="M123" s="23">
        <v>283</v>
      </c>
      <c r="N123" s="23">
        <v>3030</v>
      </c>
      <c r="O123" s="23">
        <v>31</v>
      </c>
      <c r="P123" s="23">
        <v>463.43673000000001</v>
      </c>
      <c r="Q123" s="23">
        <v>112.13955</v>
      </c>
      <c r="R123" s="23">
        <v>0</v>
      </c>
      <c r="S123" s="23">
        <v>237</v>
      </c>
      <c r="T123" s="23">
        <v>275</v>
      </c>
      <c r="U123" s="23">
        <v>46</v>
      </c>
      <c r="V123" s="23">
        <v>17</v>
      </c>
      <c r="W123" s="23">
        <v>8</v>
      </c>
      <c r="X123" s="23">
        <v>0</v>
      </c>
      <c r="Y123" s="23">
        <v>0</v>
      </c>
      <c r="Z123" s="23">
        <v>10</v>
      </c>
      <c r="AA123" s="23">
        <v>49</v>
      </c>
      <c r="AB123" s="23">
        <v>86</v>
      </c>
      <c r="AC123" s="34">
        <v>16572.326280000001</v>
      </c>
      <c r="AD123" s="28"/>
      <c r="AE123" s="28"/>
    </row>
    <row r="124" spans="1:31" s="12" customFormat="1">
      <c r="A124" s="85" t="s">
        <v>3</v>
      </c>
      <c r="B124" s="87" t="s">
        <v>294</v>
      </c>
      <c r="C124" s="23">
        <v>1697</v>
      </c>
      <c r="D124" s="23">
        <v>1976</v>
      </c>
      <c r="E124" s="23">
        <v>1916</v>
      </c>
      <c r="F124" s="23">
        <v>797</v>
      </c>
      <c r="G124" s="23">
        <v>42</v>
      </c>
      <c r="H124" s="23">
        <v>571</v>
      </c>
      <c r="I124" s="23">
        <v>995</v>
      </c>
      <c r="J124" s="23">
        <v>1157.2</v>
      </c>
      <c r="K124" s="23">
        <v>706</v>
      </c>
      <c r="L124" s="23">
        <v>0</v>
      </c>
      <c r="M124" s="23">
        <v>730</v>
      </c>
      <c r="N124" s="23">
        <v>864</v>
      </c>
      <c r="O124" s="23">
        <v>35</v>
      </c>
      <c r="P124" s="23">
        <v>109.87625</v>
      </c>
      <c r="Q124" s="23">
        <v>105.5543</v>
      </c>
      <c r="R124" s="23">
        <v>22</v>
      </c>
      <c r="S124" s="23">
        <v>51</v>
      </c>
      <c r="T124" s="23">
        <v>68</v>
      </c>
      <c r="U124" s="23">
        <v>7</v>
      </c>
      <c r="V124" s="23">
        <v>71</v>
      </c>
      <c r="W124" s="23">
        <v>38</v>
      </c>
      <c r="X124" s="23">
        <v>0</v>
      </c>
      <c r="Y124" s="23">
        <v>0</v>
      </c>
      <c r="Z124" s="23">
        <v>26</v>
      </c>
      <c r="AA124" s="23">
        <v>9</v>
      </c>
      <c r="AB124" s="23">
        <v>113</v>
      </c>
      <c r="AC124" s="34">
        <v>12106.63055</v>
      </c>
      <c r="AD124" s="28"/>
      <c r="AE124" s="28"/>
    </row>
    <row r="125" spans="1:31" s="12" customFormat="1">
      <c r="A125" s="85" t="s">
        <v>3</v>
      </c>
      <c r="B125" s="87" t="s">
        <v>295</v>
      </c>
      <c r="C125" s="23">
        <v>320</v>
      </c>
      <c r="D125" s="23">
        <v>178</v>
      </c>
      <c r="E125" s="23">
        <v>219</v>
      </c>
      <c r="F125" s="23">
        <v>105</v>
      </c>
      <c r="G125" s="23">
        <v>28</v>
      </c>
      <c r="H125" s="23">
        <v>140</v>
      </c>
      <c r="I125" s="23">
        <v>49</v>
      </c>
      <c r="J125" s="23">
        <v>441.84</v>
      </c>
      <c r="K125" s="23">
        <v>25</v>
      </c>
      <c r="L125" s="23">
        <v>0</v>
      </c>
      <c r="M125" s="23">
        <v>129</v>
      </c>
      <c r="N125" s="23">
        <v>263</v>
      </c>
      <c r="O125" s="23">
        <v>5</v>
      </c>
      <c r="P125" s="23">
        <v>0</v>
      </c>
      <c r="Q125" s="23">
        <v>1.9489300000000001</v>
      </c>
      <c r="R125" s="23">
        <v>0</v>
      </c>
      <c r="S125" s="23">
        <v>11</v>
      </c>
      <c r="T125" s="23">
        <v>66</v>
      </c>
      <c r="U125" s="23">
        <v>10</v>
      </c>
      <c r="V125" s="23">
        <v>0</v>
      </c>
      <c r="W125" s="23">
        <v>15</v>
      </c>
      <c r="X125" s="23">
        <v>0</v>
      </c>
      <c r="Y125" s="23">
        <v>0</v>
      </c>
      <c r="Z125" s="23">
        <v>2</v>
      </c>
      <c r="AA125" s="23">
        <v>5</v>
      </c>
      <c r="AB125" s="23">
        <v>9</v>
      </c>
      <c r="AC125" s="34">
        <v>2022.7889299999999</v>
      </c>
      <c r="AD125" s="28"/>
      <c r="AE125" s="28"/>
    </row>
    <row r="126" spans="1:31" s="12" customFormat="1">
      <c r="A126" s="85" t="s">
        <v>247</v>
      </c>
      <c r="B126" s="88" t="s">
        <v>296</v>
      </c>
      <c r="C126" s="23">
        <v>0</v>
      </c>
      <c r="D126" s="23">
        <v>0</v>
      </c>
      <c r="E126" s="23">
        <v>0</v>
      </c>
      <c r="F126" s="23">
        <v>0</v>
      </c>
      <c r="G126" s="23">
        <v>0</v>
      </c>
      <c r="H126" s="23">
        <v>0</v>
      </c>
      <c r="I126" s="23">
        <v>0</v>
      </c>
      <c r="J126" s="23">
        <v>0</v>
      </c>
      <c r="K126" s="23">
        <v>0</v>
      </c>
      <c r="L126" s="23">
        <v>0</v>
      </c>
      <c r="M126" s="23">
        <v>0</v>
      </c>
      <c r="N126" s="23">
        <v>0</v>
      </c>
      <c r="O126" s="23">
        <v>0</v>
      </c>
      <c r="P126" s="23">
        <v>0</v>
      </c>
      <c r="Q126" s="23">
        <v>0</v>
      </c>
      <c r="R126" s="23">
        <v>0</v>
      </c>
      <c r="S126" s="23">
        <v>0</v>
      </c>
      <c r="T126" s="23">
        <v>0</v>
      </c>
      <c r="U126" s="23">
        <v>0</v>
      </c>
      <c r="V126" s="23">
        <v>0</v>
      </c>
      <c r="W126" s="23">
        <v>0</v>
      </c>
      <c r="X126" s="23">
        <v>0</v>
      </c>
      <c r="Y126" s="23">
        <v>0</v>
      </c>
      <c r="Z126" s="23">
        <v>0</v>
      </c>
      <c r="AA126" s="23">
        <v>0</v>
      </c>
      <c r="AB126" s="23">
        <v>0</v>
      </c>
      <c r="AC126" s="34">
        <v>0</v>
      </c>
      <c r="AD126" s="28"/>
      <c r="AE126" s="28"/>
    </row>
    <row r="127" spans="1:31" s="12" customFormat="1">
      <c r="A127" s="85" t="s">
        <v>4</v>
      </c>
      <c r="B127" s="87" t="s">
        <v>297</v>
      </c>
      <c r="C127" s="23">
        <v>0</v>
      </c>
      <c r="D127" s="23">
        <v>0</v>
      </c>
      <c r="E127" s="23">
        <v>1512</v>
      </c>
      <c r="F127" s="23">
        <v>0</v>
      </c>
      <c r="G127" s="23">
        <v>0</v>
      </c>
      <c r="H127" s="23">
        <v>0</v>
      </c>
      <c r="I127" s="23">
        <v>0</v>
      </c>
      <c r="J127" s="23">
        <v>0</v>
      </c>
      <c r="K127" s="23">
        <v>0</v>
      </c>
      <c r="L127" s="23">
        <v>0</v>
      </c>
      <c r="M127" s="23">
        <v>0</v>
      </c>
      <c r="N127" s="23">
        <v>0</v>
      </c>
      <c r="O127" s="23">
        <v>0</v>
      </c>
      <c r="P127" s="23">
        <v>0</v>
      </c>
      <c r="Q127" s="23">
        <v>0</v>
      </c>
      <c r="R127" s="23">
        <v>0</v>
      </c>
      <c r="S127" s="23">
        <v>0</v>
      </c>
      <c r="T127" s="23">
        <v>0</v>
      </c>
      <c r="U127" s="23">
        <v>0</v>
      </c>
      <c r="V127" s="23">
        <v>0</v>
      </c>
      <c r="W127" s="23">
        <v>0</v>
      </c>
      <c r="X127" s="23">
        <v>0</v>
      </c>
      <c r="Y127" s="23">
        <v>0</v>
      </c>
      <c r="Z127" s="23">
        <v>0</v>
      </c>
      <c r="AA127" s="23">
        <v>0</v>
      </c>
      <c r="AB127" s="23">
        <v>0</v>
      </c>
      <c r="AC127" s="34">
        <v>1512</v>
      </c>
      <c r="AD127" s="28"/>
      <c r="AE127" s="28"/>
    </row>
    <row r="128" spans="1:31" s="12" customFormat="1">
      <c r="A128" s="85" t="s">
        <v>5</v>
      </c>
      <c r="B128" s="87" t="s">
        <v>298</v>
      </c>
      <c r="C128" s="23">
        <v>0</v>
      </c>
      <c r="D128" s="23">
        <v>0</v>
      </c>
      <c r="E128" s="23">
        <v>813</v>
      </c>
      <c r="F128" s="23">
        <v>0</v>
      </c>
      <c r="G128" s="23">
        <v>0</v>
      </c>
      <c r="H128" s="23">
        <v>0</v>
      </c>
      <c r="I128" s="23">
        <v>0</v>
      </c>
      <c r="J128" s="23">
        <v>0</v>
      </c>
      <c r="K128" s="23">
        <v>0</v>
      </c>
      <c r="L128" s="23">
        <v>0</v>
      </c>
      <c r="M128" s="23">
        <v>0</v>
      </c>
      <c r="N128" s="23">
        <v>0</v>
      </c>
      <c r="O128" s="23">
        <v>0</v>
      </c>
      <c r="P128" s="23">
        <v>0</v>
      </c>
      <c r="Q128" s="23">
        <v>4.4130000000000003E-2</v>
      </c>
      <c r="R128" s="23">
        <v>0</v>
      </c>
      <c r="S128" s="23">
        <v>0</v>
      </c>
      <c r="T128" s="23">
        <v>0</v>
      </c>
      <c r="U128" s="23">
        <v>0</v>
      </c>
      <c r="V128" s="23">
        <v>0</v>
      </c>
      <c r="W128" s="23">
        <v>0</v>
      </c>
      <c r="X128" s="23">
        <v>0</v>
      </c>
      <c r="Y128" s="23">
        <v>0</v>
      </c>
      <c r="Z128" s="23">
        <v>0</v>
      </c>
      <c r="AA128" s="23">
        <v>0</v>
      </c>
      <c r="AB128" s="23">
        <v>0</v>
      </c>
      <c r="AC128" s="34">
        <v>813.04413</v>
      </c>
      <c r="AD128" s="28"/>
      <c r="AE128" s="28"/>
    </row>
    <row r="129" spans="1:31" s="12" customFormat="1">
      <c r="A129" s="85"/>
      <c r="B129" s="88" t="s">
        <v>299</v>
      </c>
      <c r="C129" s="23">
        <v>0</v>
      </c>
      <c r="D129" s="23">
        <v>0</v>
      </c>
      <c r="E129" s="23">
        <v>2325</v>
      </c>
      <c r="F129" s="23">
        <v>0</v>
      </c>
      <c r="G129" s="23">
        <v>0</v>
      </c>
      <c r="H129" s="23">
        <v>0</v>
      </c>
      <c r="I129" s="23">
        <v>0</v>
      </c>
      <c r="J129" s="23">
        <v>0</v>
      </c>
      <c r="K129" s="23">
        <v>0</v>
      </c>
      <c r="L129" s="23">
        <v>0</v>
      </c>
      <c r="M129" s="23">
        <v>0</v>
      </c>
      <c r="N129" s="23">
        <v>0</v>
      </c>
      <c r="O129" s="23">
        <v>0</v>
      </c>
      <c r="P129" s="23">
        <v>0</v>
      </c>
      <c r="Q129" s="23">
        <v>4.4130000000000003E-2</v>
      </c>
      <c r="R129" s="23">
        <v>0</v>
      </c>
      <c r="S129" s="23">
        <v>0</v>
      </c>
      <c r="T129" s="23">
        <v>0</v>
      </c>
      <c r="U129" s="23">
        <v>0</v>
      </c>
      <c r="V129" s="23">
        <v>0</v>
      </c>
      <c r="W129" s="23">
        <v>0</v>
      </c>
      <c r="X129" s="23">
        <v>0</v>
      </c>
      <c r="Y129" s="23">
        <v>0</v>
      </c>
      <c r="Z129" s="23">
        <v>0</v>
      </c>
      <c r="AA129" s="23">
        <v>0</v>
      </c>
      <c r="AB129" s="23">
        <v>0</v>
      </c>
      <c r="AC129" s="34">
        <v>2325.0441300000002</v>
      </c>
      <c r="AD129" s="28"/>
      <c r="AE129" s="28"/>
    </row>
    <row r="130" spans="1:31" s="12" customFormat="1">
      <c r="A130" s="93"/>
      <c r="B130" s="88" t="s">
        <v>300</v>
      </c>
      <c r="C130" s="23">
        <v>410705</v>
      </c>
      <c r="D130" s="23">
        <v>301308</v>
      </c>
      <c r="E130" s="23">
        <v>348825.18047000002</v>
      </c>
      <c r="F130" s="23">
        <v>244248</v>
      </c>
      <c r="G130" s="23">
        <v>35031</v>
      </c>
      <c r="H130" s="23">
        <v>143795</v>
      </c>
      <c r="I130" s="23">
        <v>382595</v>
      </c>
      <c r="J130" s="23">
        <v>222451.02</v>
      </c>
      <c r="K130" s="23">
        <v>80795</v>
      </c>
      <c r="L130" s="23">
        <v>383091</v>
      </c>
      <c r="M130" s="23">
        <v>158388</v>
      </c>
      <c r="N130" s="23">
        <v>332329</v>
      </c>
      <c r="O130" s="23">
        <v>24404</v>
      </c>
      <c r="P130" s="23">
        <v>31922.733310000011</v>
      </c>
      <c r="Q130" s="23">
        <v>17581.004300000001</v>
      </c>
      <c r="R130" s="23">
        <v>8712</v>
      </c>
      <c r="S130" s="23">
        <v>13175</v>
      </c>
      <c r="T130" s="23">
        <v>90056</v>
      </c>
      <c r="U130" s="23">
        <v>7894</v>
      </c>
      <c r="V130" s="23">
        <v>21190</v>
      </c>
      <c r="W130" s="23">
        <v>11689</v>
      </c>
      <c r="X130" s="23">
        <v>8473</v>
      </c>
      <c r="Y130" s="23">
        <v>6900</v>
      </c>
      <c r="Z130" s="23">
        <v>6876</v>
      </c>
      <c r="AA130" s="23">
        <v>5242</v>
      </c>
      <c r="AB130" s="23">
        <v>31020</v>
      </c>
      <c r="AC130" s="34">
        <v>3328695.9380800002</v>
      </c>
      <c r="AD130" s="28"/>
      <c r="AE130" s="28"/>
    </row>
    <row r="131" spans="1:31" s="12" customFormat="1">
      <c r="A131" s="85" t="s">
        <v>301</v>
      </c>
      <c r="B131" s="88" t="s">
        <v>302</v>
      </c>
      <c r="C131" s="23">
        <v>0</v>
      </c>
      <c r="D131" s="23">
        <v>0</v>
      </c>
      <c r="E131" s="23">
        <v>0</v>
      </c>
      <c r="F131" s="23">
        <v>1173</v>
      </c>
      <c r="G131" s="23">
        <v>0</v>
      </c>
      <c r="H131" s="23">
        <v>0</v>
      </c>
      <c r="I131" s="23">
        <v>23168</v>
      </c>
      <c r="J131" s="23">
        <v>0</v>
      </c>
      <c r="K131" s="23">
        <v>0</v>
      </c>
      <c r="L131" s="23">
        <v>0</v>
      </c>
      <c r="M131" s="23">
        <v>0</v>
      </c>
      <c r="N131" s="23">
        <v>0</v>
      </c>
      <c r="O131" s="23">
        <v>0</v>
      </c>
      <c r="P131" s="23">
        <v>0</v>
      </c>
      <c r="Q131" s="23">
        <v>0</v>
      </c>
      <c r="R131" s="23">
        <v>0</v>
      </c>
      <c r="S131" s="23">
        <v>0</v>
      </c>
      <c r="T131" s="23">
        <v>0</v>
      </c>
      <c r="U131" s="23">
        <v>0</v>
      </c>
      <c r="V131" s="23">
        <v>170</v>
      </c>
      <c r="W131" s="23">
        <v>0</v>
      </c>
      <c r="X131" s="23">
        <v>0</v>
      </c>
      <c r="Y131" s="23">
        <v>0</v>
      </c>
      <c r="Z131" s="23">
        <v>0</v>
      </c>
      <c r="AA131" s="23">
        <v>0</v>
      </c>
      <c r="AB131" s="23">
        <v>0</v>
      </c>
      <c r="AC131" s="34">
        <v>24511</v>
      </c>
      <c r="AD131" s="28"/>
      <c r="AE131" s="28"/>
    </row>
    <row r="132" spans="1:31" s="12" customFormat="1">
      <c r="A132" s="96"/>
      <c r="B132" s="97"/>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28"/>
      <c r="AE132" s="28"/>
    </row>
    <row r="133" spans="1:31" ht="16.5">
      <c r="A133" s="140" t="s">
        <v>402</v>
      </c>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31" s="12" customFormat="1" ht="16.5">
      <c r="A134" s="140" t="s">
        <v>517</v>
      </c>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28"/>
      <c r="AE134" s="28"/>
    </row>
    <row r="135" spans="1:31" s="12" customFormat="1" ht="15.75">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28"/>
      <c r="AE135" s="28"/>
    </row>
    <row r="136" spans="1:31" s="12" customFormat="1" ht="15.75">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28"/>
      <c r="AE136" s="28"/>
    </row>
    <row r="137" spans="1:31" ht="15.75">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31" ht="15.75">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31" ht="15.75">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31" ht="15.75">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31" ht="15.75">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31" ht="15.75">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31" ht="15.75">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31" ht="15.75">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3:29" ht="15.75">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3:29" ht="15.75">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3:29" ht="15.75">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3:29" ht="15.75">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3:29" ht="15.75">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3:29" ht="15.75">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3:29" ht="15.75">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3:29" ht="15.75">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3:29" ht="15.75">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3:29" ht="15.75">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3:29" ht="15.75">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3:29" ht="15.75">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3:29" ht="15.75">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3:29" ht="15.75">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3:29" ht="15.75">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3:29" ht="15.75">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3:29" ht="15.75">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3:29" ht="15.75">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3:29" ht="15.75">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3:29" ht="15.75">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3:29" ht="15.75">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3:29" ht="15.75">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3:29" ht="15.75">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3:29" ht="15.75">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3:29" ht="15.75">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sheetData>
  <mergeCells count="1">
    <mergeCell ref="A2:AC2"/>
  </mergeCells>
  <printOptions horizontalCentered="1"/>
  <pageMargins left="0.23622047244094491" right="0.23622047244094491" top="0.43307086614173229" bottom="0.23622047244094491" header="0.35433070866141736" footer="0.51181102362204722"/>
  <pageSetup paperSize="9" scale="35" orientation="landscape" r:id="rId1"/>
  <headerFooter alignWithMargins="0">
    <oddFooter>Page &amp;P of &amp;N</oddFooter>
  </headerFooter>
  <rowBreaks count="1" manualBreakCount="1">
    <brk id="7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36"/>
  <sheetViews>
    <sheetView view="pageBreakPreview" zoomScaleNormal="100" zoomScaleSheetLayoutView="100" workbookViewId="0">
      <pane xSplit="2" ySplit="4" topLeftCell="C14" activePane="bottomRight" state="frozen"/>
      <selection activeCell="B1" sqref="A1:B1"/>
      <selection pane="topRight" activeCell="B1" sqref="A1:B1"/>
      <selection pane="bottomLeft" activeCell="B1" sqref="A1:B1"/>
      <selection pane="bottomRight" activeCell="B1" sqref="A1:B1"/>
    </sheetView>
  </sheetViews>
  <sheetFormatPr defaultRowHeight="12.75"/>
  <cols>
    <col min="1" max="1" width="5.42578125" style="2" customWidth="1"/>
    <col min="2" max="2" width="44.5703125" style="2" customWidth="1"/>
    <col min="3" max="3" width="12.7109375" style="2" customWidth="1"/>
    <col min="4" max="4" width="14.140625" style="2" customWidth="1"/>
    <col min="5" max="8" width="12.7109375" style="2" customWidth="1"/>
    <col min="9" max="13" width="14" style="2" customWidth="1"/>
    <col min="14" max="14" width="12.7109375" style="2" customWidth="1"/>
    <col min="15" max="16" width="14" style="2" customWidth="1"/>
    <col min="17" max="17" width="12.7109375" style="2" customWidth="1"/>
    <col min="18" max="18" width="14.7109375" style="2" customWidth="1"/>
    <col min="19" max="19" width="14.28515625" style="2" customWidth="1"/>
    <col min="20" max="21" width="15.5703125" style="2" customWidth="1"/>
    <col min="22" max="23" width="12.7109375" style="2" customWidth="1"/>
    <col min="24" max="25" width="15.5703125" style="2" customWidth="1"/>
    <col min="26" max="26" width="12.7109375" style="2" customWidth="1"/>
    <col min="27" max="28" width="15" style="2" customWidth="1"/>
    <col min="29" max="29" width="17" style="2" customWidth="1"/>
    <col min="30" max="16384" width="9.140625" style="2"/>
  </cols>
  <sheetData>
    <row r="2" spans="1:54" s="8" customFormat="1" ht="18.75">
      <c r="A2" s="50" t="s">
        <v>314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row>
    <row r="3" spans="1:54" s="131" customFormat="1" ht="18.75">
      <c r="AD3" s="132"/>
      <c r="AF3" s="132"/>
      <c r="AI3" s="132"/>
      <c r="BB3" s="132"/>
    </row>
    <row r="4" spans="1:54" s="166" customFormat="1" ht="81" customHeight="1">
      <c r="A4" s="53" t="s">
        <v>0</v>
      </c>
      <c r="B4" s="53" t="s">
        <v>95</v>
      </c>
      <c r="C4" s="171" t="s">
        <v>69</v>
      </c>
      <c r="D4" s="171" t="s">
        <v>70</v>
      </c>
      <c r="E4" s="171" t="s">
        <v>71</v>
      </c>
      <c r="F4" s="171" t="s">
        <v>72</v>
      </c>
      <c r="G4" s="171" t="s">
        <v>74</v>
      </c>
      <c r="H4" s="171" t="s">
        <v>76</v>
      </c>
      <c r="I4" s="171" t="s">
        <v>75</v>
      </c>
      <c r="J4" s="171" t="s">
        <v>73</v>
      </c>
      <c r="K4" s="171" t="s">
        <v>77</v>
      </c>
      <c r="L4" s="171" t="s">
        <v>79</v>
      </c>
      <c r="M4" s="171" t="s">
        <v>78</v>
      </c>
      <c r="N4" s="171" t="s">
        <v>80</v>
      </c>
      <c r="O4" s="171" t="s">
        <v>81</v>
      </c>
      <c r="P4" s="171" t="s">
        <v>83</v>
      </c>
      <c r="Q4" s="171" t="s">
        <v>82</v>
      </c>
      <c r="R4" s="171" t="s">
        <v>84</v>
      </c>
      <c r="S4" s="171" t="s">
        <v>86</v>
      </c>
      <c r="T4" s="171" t="s">
        <v>90</v>
      </c>
      <c r="U4" s="171" t="s">
        <v>88</v>
      </c>
      <c r="V4" s="171" t="s">
        <v>89</v>
      </c>
      <c r="W4" s="171" t="s">
        <v>85</v>
      </c>
      <c r="X4" s="171" t="s">
        <v>91</v>
      </c>
      <c r="Y4" s="171" t="s">
        <v>94</v>
      </c>
      <c r="Z4" s="171" t="s">
        <v>92</v>
      </c>
      <c r="AA4" s="171" t="s">
        <v>87</v>
      </c>
      <c r="AB4" s="171" t="s">
        <v>93</v>
      </c>
    </row>
    <row r="5" spans="1:54">
      <c r="A5" s="26">
        <v>1</v>
      </c>
      <c r="B5" s="182" t="s">
        <v>39</v>
      </c>
      <c r="C5" s="20">
        <f>Premiums!E5/Premiums!BC5</f>
        <v>2.9457791728043952E-2</v>
      </c>
      <c r="D5" s="20">
        <f>Premiums!C5/Premiums!BC5</f>
        <v>9.3395340044312353E-2</v>
      </c>
      <c r="E5" s="20">
        <f>Premiums!G5/Premiums!BC5</f>
        <v>9.8079991651429554E-2</v>
      </c>
      <c r="F5" s="20">
        <f>Premiums!I5/Premiums!BC5</f>
        <v>0.14044261708453348</v>
      </c>
      <c r="G5" s="20">
        <f>Premiums!K5/Premiums!BC5</f>
        <v>6.629506923283264E-2</v>
      </c>
      <c r="H5" s="20">
        <f>Premiums!M5/Premiums!BC5</f>
        <v>0.30383056565092881</v>
      </c>
      <c r="I5" s="20">
        <f>Premiums!Q5/Premiums!BC5</f>
        <v>2.8459722908305903E-2</v>
      </c>
      <c r="J5" s="20">
        <f>Premiums!O5/Premiums!BC5</f>
        <v>7.2389245922903092E-2</v>
      </c>
      <c r="K5" s="20">
        <f>Premiums!S5/Premiums!BC5</f>
        <v>3.8712026589253844E-2</v>
      </c>
      <c r="L5" s="20">
        <f>Premiums!U5/Premiums!BC5</f>
        <v>1.9154234856981725E-3</v>
      </c>
      <c r="M5" s="20">
        <f>Premiums!W5/Premiums!BC5</f>
        <v>5.6275568113100033E-3</v>
      </c>
      <c r="N5" s="20">
        <f>Premiums!Y5/Premiums!BC5</f>
        <v>4.8253771200611698E-3</v>
      </c>
      <c r="O5" s="20">
        <f>Premiums!AA5/Premiums!BC5</f>
        <v>9.7621837127766144E-3</v>
      </c>
      <c r="P5" s="20">
        <f>Premiums!AC5/Premiums!BC5</f>
        <v>4.7509958741670785E-2</v>
      </c>
      <c r="Q5" s="20">
        <f>Premiums!AG5/Premiums!BC5</f>
        <v>1.5713219205006995E-2</v>
      </c>
      <c r="R5" s="20">
        <f>Premiums!AE5/Premiums!BC5</f>
        <v>0</v>
      </c>
      <c r="S5" s="20">
        <f>Premiums!AI5/Premiums!BC5</f>
        <v>0</v>
      </c>
      <c r="T5" s="20">
        <f>Premiums!AM5/Premiums!BC5</f>
        <v>0</v>
      </c>
      <c r="U5" s="20">
        <f>Premiums!AO5/Premiums!BC5</f>
        <v>1.3561113438717443E-4</v>
      </c>
      <c r="V5" s="20">
        <f>Premiums!AK5/Premiums!BC5</f>
        <v>1.9381727021816175E-2</v>
      </c>
      <c r="W5" s="20">
        <f>Premiums!AQ5/Premiums!BC5</f>
        <v>1.0272448337382247E-4</v>
      </c>
      <c r="X5" s="20">
        <f>Premiums!AU5/Premiums!BC5</f>
        <v>9.7522513690283968E-4</v>
      </c>
      <c r="Y5" s="20">
        <f>Premiums!AS5/Premiums!BC5</f>
        <v>2.2802185565511408E-2</v>
      </c>
      <c r="Z5" s="20">
        <f>Premiums!AW5/Premiums!BC5</f>
        <v>1.4553194383453962E-4</v>
      </c>
      <c r="AA5" s="20">
        <f>Premiums!AY5/Premiums!BC5</f>
        <v>4.090482510680047E-5</v>
      </c>
      <c r="AB5" s="20">
        <f>Premiums!BA5/Premiums!BC5</f>
        <v>0</v>
      </c>
    </row>
    <row r="6" spans="1:54" ht="25.5">
      <c r="A6" s="170"/>
      <c r="B6" s="169" t="s">
        <v>96</v>
      </c>
      <c r="C6" s="20">
        <f>Premiums!E6/Premiums!BC6</f>
        <v>0.15975184376937357</v>
      </c>
      <c r="D6" s="20">
        <f>Premiums!C6/Premiums!BC6</f>
        <v>0.14103090183370723</v>
      </c>
      <c r="E6" s="20">
        <f>Premiums!G6/Premiums!BC6</f>
        <v>5.5055134352428765E-2</v>
      </c>
      <c r="F6" s="20">
        <f>Premiums!I6/Premiums!BC6</f>
        <v>0.14379516339441947</v>
      </c>
      <c r="G6" s="20">
        <f>Premiums!K6/Premiums!BC6</f>
        <v>1.5162431674442639E-2</v>
      </c>
      <c r="H6" s="20">
        <f>Premiums!M6/Premiums!BC6</f>
        <v>0.28567961804646158</v>
      </c>
      <c r="I6" s="20">
        <f>Premiums!Q6/Premiums!BC6</f>
        <v>1.7751756561543246E-2</v>
      </c>
      <c r="J6" s="20">
        <f>Premiums!O6/Premiums!BC6</f>
        <v>8.0839392234685073E-2</v>
      </c>
      <c r="K6" s="20">
        <f>Premiums!S6/Premiums!BC6</f>
        <v>8.7837525215798157E-2</v>
      </c>
      <c r="L6" s="20">
        <f>Premiums!U6/Premiums!BC6</f>
        <v>0</v>
      </c>
      <c r="M6" s="20">
        <f>Premiums!W6/Premiums!BC6</f>
        <v>9.024775070024877E-3</v>
      </c>
      <c r="N6" s="20">
        <f>Premiums!Y6/Premiums!BC6</f>
        <v>0</v>
      </c>
      <c r="O6" s="20">
        <f>Premiums!AA6/Premiums!BC6</f>
        <v>4.0714578471153853E-3</v>
      </c>
      <c r="P6" s="20">
        <f>Premiums!AC6/Premiums!BC6</f>
        <v>0</v>
      </c>
      <c r="Q6" s="20">
        <f>Premiums!AG6/Premiums!BC6</f>
        <v>0</v>
      </c>
      <c r="R6" s="20">
        <f>Premiums!AE6/Premiums!BC6</f>
        <v>0</v>
      </c>
      <c r="S6" s="20">
        <f>Premiums!AI6/Premiums!BC6</f>
        <v>0</v>
      </c>
      <c r="T6" s="20">
        <f>Premiums!AM6/Premiums!BC6</f>
        <v>0</v>
      </c>
      <c r="U6" s="20">
        <f>Premiums!AO6/Premiums!BC6</f>
        <v>0</v>
      </c>
      <c r="V6" s="20">
        <f>Premiums!AK6/Premiums!BC6</f>
        <v>0</v>
      </c>
      <c r="W6" s="20">
        <f>Premiums!AQ6/Premiums!BC6</f>
        <v>0</v>
      </c>
      <c r="X6" s="20">
        <f>Premiums!AU6/Premiums!BC6</f>
        <v>0</v>
      </c>
      <c r="Y6" s="20">
        <f>Premiums!AS6/Premiums!BC6</f>
        <v>0</v>
      </c>
      <c r="Z6" s="20">
        <f>Premiums!AW6/Premiums!BC6</f>
        <v>0</v>
      </c>
      <c r="AA6" s="20">
        <f>Premiums!AY6/Premiums!BC6</f>
        <v>0</v>
      </c>
      <c r="AB6" s="20">
        <f>Premiums!BA6/Premiums!BC6</f>
        <v>0</v>
      </c>
    </row>
    <row r="7" spans="1:54">
      <c r="A7" s="26">
        <v>2</v>
      </c>
      <c r="B7" s="182" t="s">
        <v>41</v>
      </c>
      <c r="C7" s="20">
        <f>Premiums!E7/Premiums!BC7</f>
        <v>0</v>
      </c>
      <c r="D7" s="20">
        <f>Premiums!C7/Premiums!BC7</f>
        <v>0</v>
      </c>
      <c r="E7" s="20">
        <f>Premiums!G7/Premiums!BC7</f>
        <v>0</v>
      </c>
      <c r="F7" s="20">
        <f>Premiums!I7/Premiums!BC7</f>
        <v>0</v>
      </c>
      <c r="G7" s="20">
        <f>Premiums!K7/Premiums!BC7</f>
        <v>0</v>
      </c>
      <c r="H7" s="20">
        <f>Premiums!M7/Premiums!BC7</f>
        <v>0.19601572201387954</v>
      </c>
      <c r="I7" s="20">
        <f>Premiums!Q7/Premiums!BC7</f>
        <v>0</v>
      </c>
      <c r="J7" s="20">
        <f>Premiums!O7/Premiums!BC7</f>
        <v>7.0010834227316132E-2</v>
      </c>
      <c r="K7" s="20">
        <f>Premiums!S7/Premiums!BC7</f>
        <v>5.5709844196926688E-3</v>
      </c>
      <c r="L7" s="20">
        <f>Premiums!U7/Premiums!BC7</f>
        <v>1.6532904193698801E-2</v>
      </c>
      <c r="M7" s="20">
        <f>Premiums!W7/Premiums!BC7</f>
        <v>0</v>
      </c>
      <c r="N7" s="20">
        <f>Premiums!Y7/Premiums!BC7</f>
        <v>0</v>
      </c>
      <c r="O7" s="20">
        <f>Premiums!AA7/Premiums!BC7</f>
        <v>3.8549976328069745E-6</v>
      </c>
      <c r="P7" s="20">
        <f>Premiums!AC7/Premiums!BC7</f>
        <v>0</v>
      </c>
      <c r="Q7" s="20">
        <f>Premiums!AG7/Premiums!BC7</f>
        <v>0.2221290529915749</v>
      </c>
      <c r="R7" s="20">
        <f>Premiums!AE7/Premiums!BC7</f>
        <v>0.29052233021214641</v>
      </c>
      <c r="S7" s="20">
        <f>Premiums!AI7/Premiums!BC7</f>
        <v>0</v>
      </c>
      <c r="T7" s="20">
        <f>Premiums!AM7/Premiums!BC7</f>
        <v>0</v>
      </c>
      <c r="U7" s="20">
        <f>Premiums!AO7/Premiums!BC7</f>
        <v>0</v>
      </c>
      <c r="V7" s="20">
        <f>Premiums!AK7/Premiums!BC7</f>
        <v>7.1835045014980586E-2</v>
      </c>
      <c r="W7" s="20">
        <f>Premiums!AQ7/Premiums!BC7</f>
        <v>4.2187074229266312E-2</v>
      </c>
      <c r="X7" s="20">
        <f>Premiums!AU7/Premiums!BC7</f>
        <v>2.5568567252794293E-2</v>
      </c>
      <c r="Y7" s="20">
        <f>Premiums!AS7/Premiums!BC7</f>
        <v>1.7851151068428949E-2</v>
      </c>
      <c r="Z7" s="20">
        <f>Premiums!AW7/Premiums!BC7</f>
        <v>2.5324571216155903E-2</v>
      </c>
      <c r="AA7" s="20">
        <f>Premiums!AY7/Premiums!BC7</f>
        <v>1.6050543895159235E-2</v>
      </c>
      <c r="AB7" s="20">
        <f>Premiums!BA7/Premiums!BC7</f>
        <v>3.9736426727339665E-4</v>
      </c>
    </row>
    <row r="8" spans="1:54">
      <c r="A8" s="26">
        <v>3</v>
      </c>
      <c r="B8" s="182" t="s">
        <v>42</v>
      </c>
      <c r="C8" s="20">
        <f>Premiums!E8/Premiums!BC8</f>
        <v>8.0441778212549941E-2</v>
      </c>
      <c r="D8" s="20">
        <f>Premiums!C8/Premiums!BC8</f>
        <v>0.16256222097509018</v>
      </c>
      <c r="E8" s="20">
        <f>Premiums!G8/Premiums!BC8</f>
        <v>0.19572117474922984</v>
      </c>
      <c r="F8" s="20">
        <f>Premiums!I8/Premiums!BC8</f>
        <v>0.16482650922963446</v>
      </c>
      <c r="G8" s="20">
        <f>Premiums!K8/Premiums!BC8</f>
        <v>0.1522313703333196</v>
      </c>
      <c r="H8" s="20">
        <f>Premiums!M8/Premiums!BC8</f>
        <v>7.989744471099218E-2</v>
      </c>
      <c r="I8" s="20">
        <f>Premiums!Q8/Premiums!BC8</f>
        <v>3.5891474622906962E-2</v>
      </c>
      <c r="J8" s="20">
        <f>Premiums!O8/Premiums!BC8</f>
        <v>4.7213292115433667E-2</v>
      </c>
      <c r="K8" s="20">
        <f>Premiums!S8/Premiums!BC8</f>
        <v>1.8498179901026732E-2</v>
      </c>
      <c r="L8" s="20">
        <f>Premiums!U8/Premiums!BC8</f>
        <v>1.4392876236894829E-3</v>
      </c>
      <c r="M8" s="20">
        <f>Premiums!W8/Premiums!BC8</f>
        <v>3.7141796353538141E-2</v>
      </c>
      <c r="N8" s="20">
        <f>Premiums!Y8/Premiums!BC8</f>
        <v>4.2189851369436708E-4</v>
      </c>
      <c r="O8" s="20">
        <f>Premiums!AA8/Premiums!BC8</f>
        <v>2.058437035759484E-2</v>
      </c>
      <c r="P8" s="20">
        <f>Premiums!AC8/Premiums!BC8</f>
        <v>3.1292023012996851E-3</v>
      </c>
      <c r="Q8" s="20">
        <f>Premiums!AG8/Premiums!BC8</f>
        <v>0</v>
      </c>
      <c r="R8" s="20">
        <f>Premiums!AE8/Premiums!BC8</f>
        <v>0</v>
      </c>
      <c r="S8" s="20">
        <f>Premiums!AI8/Premiums!BC8</f>
        <v>0</v>
      </c>
      <c r="T8" s="20">
        <f>Premiums!AM8/Premiums!BC8</f>
        <v>0</v>
      </c>
      <c r="U8" s="20">
        <f>Premiums!AO8/Premiums!BC8</f>
        <v>0</v>
      </c>
      <c r="V8" s="20">
        <f>Premiums!AK8/Premiums!BC8</f>
        <v>0</v>
      </c>
      <c r="W8" s="20">
        <f>Premiums!AQ8/Premiums!BC8</f>
        <v>0</v>
      </c>
      <c r="X8" s="20">
        <f>Premiums!AU8/Premiums!BC8</f>
        <v>0</v>
      </c>
      <c r="Y8" s="20">
        <f>Premiums!AS8/Premiums!BC8</f>
        <v>0</v>
      </c>
      <c r="Z8" s="20">
        <f>Premiums!AW8/Premiums!BC8</f>
        <v>0</v>
      </c>
      <c r="AA8" s="20">
        <f>Premiums!AY8/Premiums!BC8</f>
        <v>0</v>
      </c>
      <c r="AB8" s="20">
        <f>Premiums!BA8/Premiums!BC8</f>
        <v>0</v>
      </c>
    </row>
    <row r="9" spans="1:54">
      <c r="A9" s="26">
        <v>4</v>
      </c>
      <c r="B9" s="182" t="s">
        <v>43</v>
      </c>
      <c r="C9" s="20">
        <f>Premiums!E9/Premiums!BC9</f>
        <v>0</v>
      </c>
      <c r="D9" s="20">
        <f>Premiums!C9/Premiums!BC9</f>
        <v>0.53533256156372866</v>
      </c>
      <c r="E9" s="20">
        <f>Premiums!G9/Premiums!BC9</f>
        <v>0</v>
      </c>
      <c r="F9" s="20">
        <f>Premiums!I9/Premiums!BC9</f>
        <v>3.0368429579997695E-2</v>
      </c>
      <c r="G9" s="20">
        <f>Premiums!K9/Premiums!BC9</f>
        <v>2.418024243071604E-4</v>
      </c>
      <c r="H9" s="20">
        <f>Premiums!M9/Premiums!BC9</f>
        <v>0.43357453608410068</v>
      </c>
      <c r="I9" s="20">
        <f>Premiums!Q9/Premiums!BC9</f>
        <v>0</v>
      </c>
      <c r="J9" s="20">
        <f>Premiums!O9/Premiums!BC9</f>
        <v>0</v>
      </c>
      <c r="K9" s="20">
        <f>Premiums!S9/Premiums!BC9</f>
        <v>4.826703478656705E-4</v>
      </c>
      <c r="L9" s="20">
        <f>Premiums!U9/Premiums!BC9</f>
        <v>0</v>
      </c>
      <c r="M9" s="20">
        <f>Premiums!W9/Premiums!BC9</f>
        <v>0</v>
      </c>
      <c r="N9" s="20">
        <f>Premiums!Y9/Premiums!BC9</f>
        <v>0</v>
      </c>
      <c r="O9" s="20">
        <f>Premiums!AA9/Premiums!BC9</f>
        <v>0</v>
      </c>
      <c r="P9" s="20">
        <f>Premiums!AC9/Premiums!BC9</f>
        <v>0</v>
      </c>
      <c r="Q9" s="20">
        <f>Premiums!AG9/Premiums!BC9</f>
        <v>0</v>
      </c>
      <c r="R9" s="20">
        <f>Premiums!AE9/Premiums!BC9</f>
        <v>0</v>
      </c>
      <c r="S9" s="20">
        <f>Premiums!AI9/Premiums!BC9</f>
        <v>0</v>
      </c>
      <c r="T9" s="20">
        <f>Premiums!AM9/Premiums!BC9</f>
        <v>0</v>
      </c>
      <c r="U9" s="20">
        <f>Premiums!AO9/Premiums!BC9</f>
        <v>0</v>
      </c>
      <c r="V9" s="20">
        <f>Premiums!AK9/Premiums!BC9</f>
        <v>0</v>
      </c>
      <c r="W9" s="20">
        <f>Premiums!AQ9/Premiums!BC9</f>
        <v>0</v>
      </c>
      <c r="X9" s="20">
        <f>Premiums!AU9/Premiums!BC9</f>
        <v>0</v>
      </c>
      <c r="Y9" s="20">
        <f>Premiums!AS9/Premiums!BC9</f>
        <v>0</v>
      </c>
      <c r="Z9" s="20">
        <f>Premiums!AW9/Premiums!BC9</f>
        <v>0</v>
      </c>
      <c r="AA9" s="20">
        <f>Premiums!AY9/Premiums!BC9</f>
        <v>0</v>
      </c>
      <c r="AB9" s="20">
        <f>Premiums!BA9/Premiums!BC9</f>
        <v>0</v>
      </c>
    </row>
    <row r="10" spans="1:54">
      <c r="A10" s="26">
        <v>5</v>
      </c>
      <c r="B10" s="182" t="s">
        <v>44</v>
      </c>
      <c r="C10" s="20">
        <f>Premiums!E10/Premiums!BC10</f>
        <v>0</v>
      </c>
      <c r="D10" s="20">
        <f>Premiums!C10/Premiums!BC10</f>
        <v>0.31847343042568121</v>
      </c>
      <c r="E10" s="20">
        <f>Premiums!G10/Premiums!BC10</f>
        <v>0.38905592587922955</v>
      </c>
      <c r="F10" s="20">
        <f>Premiums!I10/Premiums!BC10</f>
        <v>0</v>
      </c>
      <c r="G10" s="20">
        <f>Premiums!K10/Premiums!BC10</f>
        <v>0</v>
      </c>
      <c r="H10" s="20">
        <f>Premiums!M10/Premiums!BC10</f>
        <v>9.0776716116591369E-2</v>
      </c>
      <c r="I10" s="20">
        <f>Premiums!Q10/Premiums!BC10</f>
        <v>0.10072657715510087</v>
      </c>
      <c r="J10" s="20">
        <f>Premiums!O10/Premiums!BC10</f>
        <v>7.3755228860521743E-2</v>
      </c>
      <c r="K10" s="20">
        <f>Premiums!S10/Premiums!BC10</f>
        <v>0</v>
      </c>
      <c r="L10" s="20">
        <f>Premiums!U10/Premiums!BC10</f>
        <v>0</v>
      </c>
      <c r="M10" s="20">
        <f>Premiums!W10/Premiums!BC10</f>
        <v>1.1741733106490552E-3</v>
      </c>
      <c r="N10" s="20">
        <f>Premiums!Y10/Premiums!BC10</f>
        <v>0</v>
      </c>
      <c r="O10" s="20">
        <f>Premiums!AA10/Premiums!BC10</f>
        <v>2.6037948252226092E-2</v>
      </c>
      <c r="P10" s="20">
        <f>Premiums!AC10/Premiums!BC10</f>
        <v>0</v>
      </c>
      <c r="Q10" s="20">
        <f>Premiums!AG10/Premiums!BC10</f>
        <v>0</v>
      </c>
      <c r="R10" s="20">
        <f>Premiums!AE10/Premiums!BC10</f>
        <v>0</v>
      </c>
      <c r="S10" s="20">
        <f>Premiums!AI10/Premiums!BC10</f>
        <v>0</v>
      </c>
      <c r="T10" s="20">
        <f>Premiums!AM10/Premiums!BC10</f>
        <v>0</v>
      </c>
      <c r="U10" s="20">
        <f>Premiums!AO10/Premiums!BC10</f>
        <v>0</v>
      </c>
      <c r="V10" s="20">
        <f>Premiums!AK10/Premiums!BC10</f>
        <v>0</v>
      </c>
      <c r="W10" s="20">
        <f>Premiums!AQ10/Premiums!BC10</f>
        <v>0</v>
      </c>
      <c r="X10" s="20">
        <f>Premiums!AU10/Premiums!BC10</f>
        <v>0</v>
      </c>
      <c r="Y10" s="20">
        <f>Premiums!AS10/Premiums!BC10</f>
        <v>0</v>
      </c>
      <c r="Z10" s="20">
        <f>Premiums!AW10/Premiums!BC10</f>
        <v>0</v>
      </c>
      <c r="AA10" s="20">
        <f>Premiums!AY10/Premiums!BC10</f>
        <v>0</v>
      </c>
      <c r="AB10" s="20">
        <f>Premiums!BA10/Premiums!BC10</f>
        <v>0</v>
      </c>
    </row>
    <row r="11" spans="1:54">
      <c r="A11" s="26">
        <v>6</v>
      </c>
      <c r="B11" s="182" t="s">
        <v>45</v>
      </c>
      <c r="C11" s="20">
        <f>Premiums!E11/Premiums!BC11</f>
        <v>7.8489045941141783E-3</v>
      </c>
      <c r="D11" s="20">
        <f>Premiums!C11/Premiums!BC11</f>
        <v>0.17879003777721444</v>
      </c>
      <c r="E11" s="20">
        <f>Premiums!G11/Premiums!BC11</f>
        <v>0.30253273628579747</v>
      </c>
      <c r="F11" s="20">
        <f>Premiums!I11/Premiums!BC11</f>
        <v>0.10773672415566685</v>
      </c>
      <c r="G11" s="20">
        <f>Premiums!K11/Premiums!BC11</f>
        <v>0.3290260934241197</v>
      </c>
      <c r="H11" s="20">
        <f>Premiums!M11/Premiums!BC11</f>
        <v>5.8096093768226732E-3</v>
      </c>
      <c r="I11" s="20">
        <f>Premiums!Q11/Premiums!BC11</f>
        <v>3.0857644744267474E-3</v>
      </c>
      <c r="J11" s="20">
        <f>Premiums!O11/Premiums!BC11</f>
        <v>2.7249182305342252E-2</v>
      </c>
      <c r="K11" s="20">
        <f>Premiums!S11/Premiums!BC11</f>
        <v>0</v>
      </c>
      <c r="L11" s="20">
        <f>Premiums!U11/Premiums!BC11</f>
        <v>0</v>
      </c>
      <c r="M11" s="20">
        <f>Premiums!W11/Premiums!BC11</f>
        <v>6.400042563713966E-3</v>
      </c>
      <c r="N11" s="20">
        <f>Premiums!Y11/Premiums!BC11</f>
        <v>0</v>
      </c>
      <c r="O11" s="20">
        <f>Premiums!AA11/Premiums!BC11</f>
        <v>3.1442929550973858E-2</v>
      </c>
      <c r="P11" s="20">
        <f>Premiums!AC11/Premiums!BC11</f>
        <v>0</v>
      </c>
      <c r="Q11" s="20">
        <f>Premiums!AG11/Premiums!BC11</f>
        <v>7.7975491807984187E-5</v>
      </c>
      <c r="R11" s="20">
        <f>Premiums!AE11/Premiums!BC11</f>
        <v>0</v>
      </c>
      <c r="S11" s="20">
        <f>Premiums!AI11/Premiums!BC11</f>
        <v>0</v>
      </c>
      <c r="T11" s="20">
        <f>Premiums!AM11/Premiums!BC11</f>
        <v>0</v>
      </c>
      <c r="U11" s="20">
        <f>Premiums!AO11/Premiums!BC11</f>
        <v>0</v>
      </c>
      <c r="V11" s="20">
        <f>Premiums!AK11/Premiums!BC11</f>
        <v>0</v>
      </c>
      <c r="W11" s="20">
        <f>Premiums!AQ11/Premiums!BC11</f>
        <v>0</v>
      </c>
      <c r="X11" s="20">
        <f>Premiums!AU11/Premiums!BC11</f>
        <v>0</v>
      </c>
      <c r="Y11" s="20">
        <f>Premiums!AS11/Premiums!BC11</f>
        <v>0</v>
      </c>
      <c r="Z11" s="20">
        <f>Premiums!AW11/Premiums!BC11</f>
        <v>0</v>
      </c>
      <c r="AA11" s="20">
        <f>Premiums!AY11/Premiums!BC11</f>
        <v>0</v>
      </c>
      <c r="AB11" s="20">
        <f>Premiums!BA11/Premiums!BC11</f>
        <v>0</v>
      </c>
    </row>
    <row r="12" spans="1:54">
      <c r="A12" s="26">
        <v>7</v>
      </c>
      <c r="B12" s="182" t="s">
        <v>46</v>
      </c>
      <c r="C12" s="20">
        <f>Premiums!E12/Premiums!BC12</f>
        <v>1.9343176970640467E-3</v>
      </c>
      <c r="D12" s="20">
        <f>Premiums!C12/Premiums!BC12</f>
        <v>0.31885758223058475</v>
      </c>
      <c r="E12" s="20">
        <f>Premiums!G12/Premiums!BC12</f>
        <v>4.2475671783596132E-2</v>
      </c>
      <c r="F12" s="20">
        <f>Premiums!I12/Premiums!BC12</f>
        <v>0.14505990589307452</v>
      </c>
      <c r="G12" s="20">
        <f>Premiums!K12/Premiums!BC12</f>
        <v>0.27958740968956375</v>
      </c>
      <c r="H12" s="20">
        <f>Premiums!M12/Premiums!BC12</f>
        <v>4.4607972932950858E-2</v>
      </c>
      <c r="I12" s="20">
        <f>Premiums!Q12/Premiums!BC12</f>
        <v>8.1876771996370061E-4</v>
      </c>
      <c r="J12" s="20">
        <f>Premiums!O12/Premiums!BC12</f>
        <v>0.10483125106678914</v>
      </c>
      <c r="K12" s="20">
        <f>Premiums!S12/Premiums!BC12</f>
        <v>8.3026234943453583E-3</v>
      </c>
      <c r="L12" s="20">
        <f>Premiums!U12/Premiums!BC12</f>
        <v>7.9503954212914029E-4</v>
      </c>
      <c r="M12" s="20">
        <f>Premiums!W12/Premiums!BC12</f>
        <v>4.4560012103979578E-2</v>
      </c>
      <c r="N12" s="20">
        <f>Premiums!Y12/Premiums!BC12</f>
        <v>1.3189452125019649E-5</v>
      </c>
      <c r="O12" s="20">
        <f>Premiums!AA12/Premiums!BC12</f>
        <v>2.6074478915632734E-3</v>
      </c>
      <c r="P12" s="20">
        <f>Premiums!AC12/Premiums!BC12</f>
        <v>4.2346097747762244E-3</v>
      </c>
      <c r="Q12" s="20">
        <f>Premiums!AG12/Premiums!BC12</f>
        <v>6.1339942293788387E-4</v>
      </c>
      <c r="R12" s="20">
        <f>Premiums!AE12/Premiums!BC12</f>
        <v>0</v>
      </c>
      <c r="S12" s="20">
        <f>Premiums!AI12/Premiums!BC12</f>
        <v>0</v>
      </c>
      <c r="T12" s="20">
        <f>Premiums!AM12/Premiums!BC12</f>
        <v>0</v>
      </c>
      <c r="U12" s="20">
        <f>Premiums!AO12/Premiums!BC12</f>
        <v>6.9223411238269518E-4</v>
      </c>
      <c r="V12" s="20">
        <f>Premiums!AK12/Premiums!BC12</f>
        <v>0</v>
      </c>
      <c r="W12" s="20">
        <f>Premiums!AQ12/Premiums!BC12</f>
        <v>0</v>
      </c>
      <c r="X12" s="20">
        <f>Premiums!AU12/Premiums!BC12</f>
        <v>5.1438344185020634E-6</v>
      </c>
      <c r="Y12" s="20">
        <f>Premiums!AS12/Premiums!BC12</f>
        <v>0</v>
      </c>
      <c r="Z12" s="20">
        <f>Premiums!AW12/Premiums!BC12</f>
        <v>3.4213577554256846E-6</v>
      </c>
      <c r="AA12" s="20">
        <f>Premiums!AY12/Premiums!BC12</f>
        <v>0</v>
      </c>
      <c r="AB12" s="20">
        <f>Premiums!BA12/Premiums!BC12</f>
        <v>0</v>
      </c>
    </row>
    <row r="13" spans="1:54">
      <c r="A13" s="26">
        <v>8</v>
      </c>
      <c r="B13" s="182" t="s">
        <v>47</v>
      </c>
      <c r="C13" s="20">
        <f>Premiums!E13/Premiums!BC13</f>
        <v>9.0603508153736523E-3</v>
      </c>
      <c r="D13" s="20">
        <f>Premiums!C13/Premiums!BC13</f>
        <v>0.13484312708803717</v>
      </c>
      <c r="E13" s="20">
        <f>Premiums!G13/Premiums!BC13</f>
        <v>5.6968319855227739E-2</v>
      </c>
      <c r="F13" s="20">
        <f>Premiums!I13/Premiums!BC13</f>
        <v>9.5747965017410869E-2</v>
      </c>
      <c r="G13" s="20">
        <f>Premiums!K13/Premiums!BC13</f>
        <v>0.14351006227486413</v>
      </c>
      <c r="H13" s="20">
        <f>Premiums!M13/Premiums!BC13</f>
        <v>0.1477842572386843</v>
      </c>
      <c r="I13" s="20">
        <f>Premiums!Q13/Premiums!BC13</f>
        <v>1.3840740604198431E-3</v>
      </c>
      <c r="J13" s="20">
        <f>Premiums!O13/Premiums!BC13</f>
        <v>6.344844325548496E-2</v>
      </c>
      <c r="K13" s="20">
        <f>Premiums!S13/Premiums!BC13</f>
        <v>6.7729598840466032E-2</v>
      </c>
      <c r="L13" s="20">
        <f>Premiums!U13/Premiums!BC13</f>
        <v>1.4043019291296891E-3</v>
      </c>
      <c r="M13" s="20">
        <f>Premiums!W13/Premiums!BC13</f>
        <v>6.1591538075448558E-2</v>
      </c>
      <c r="N13" s="20">
        <f>Premiums!Y13/Premiums!BC13</f>
        <v>0.16858330384571027</v>
      </c>
      <c r="O13" s="20">
        <f>Premiums!AA13/Premiums!BC13</f>
        <v>5.6659381838063648E-3</v>
      </c>
      <c r="P13" s="20">
        <f>Premiums!AC13/Premiums!BC13</f>
        <v>2.0706122614819546E-2</v>
      </c>
      <c r="Q13" s="20">
        <f>Premiums!AG13/Premiums!BC13</f>
        <v>4.7338137950188432E-3</v>
      </c>
      <c r="R13" s="20">
        <f>Premiums!AE13/Premiums!BC13</f>
        <v>0</v>
      </c>
      <c r="S13" s="20">
        <f>Premiums!AI13/Premiums!BC13</f>
        <v>0</v>
      </c>
      <c r="T13" s="20">
        <f>Premiums!AM13/Premiums!BC13</f>
        <v>9.5480219202290079E-3</v>
      </c>
      <c r="U13" s="20">
        <f>Premiums!AO13/Premiums!BC13</f>
        <v>5.9166644969737871E-3</v>
      </c>
      <c r="V13" s="20">
        <f>Premiums!AK13/Premiums!BC13</f>
        <v>0</v>
      </c>
      <c r="W13" s="20">
        <f>Premiums!AQ13/Premiums!BC13</f>
        <v>9.7077467153707484E-6</v>
      </c>
      <c r="X13" s="20">
        <f>Premiums!AU13/Premiums!BC13</f>
        <v>1.1672590797756727E-3</v>
      </c>
      <c r="Y13" s="20">
        <f>Premiums!AS13/Premiums!BC13</f>
        <v>0</v>
      </c>
      <c r="Z13" s="20">
        <f>Premiums!AW13/Premiums!BC13</f>
        <v>3.6380451751635354E-5</v>
      </c>
      <c r="AA13" s="20">
        <f>Premiums!AY13/Premiums!BC13</f>
        <v>1.6074941465264888E-4</v>
      </c>
      <c r="AB13" s="20">
        <f>Premiums!BA13/Premiums!BC13</f>
        <v>0</v>
      </c>
    </row>
    <row r="14" spans="1:54">
      <c r="A14" s="26"/>
      <c r="B14" s="169" t="s">
        <v>48</v>
      </c>
      <c r="C14" s="20">
        <f>Premiums!E14/Premiums!BC14</f>
        <v>5.2251441934499238E-3</v>
      </c>
      <c r="D14" s="20">
        <f>Premiums!C14/Premiums!BC14</f>
        <v>0.18211167778615125</v>
      </c>
      <c r="E14" s="20">
        <f>Premiums!G14/Premiums!BC14</f>
        <v>4.7934046245106526E-2</v>
      </c>
      <c r="F14" s="20">
        <f>Premiums!I14/Premiums!BC14</f>
        <v>5.496631621149238E-2</v>
      </c>
      <c r="G14" s="20">
        <f>Premiums!K14/Premiums!BC14</f>
        <v>9.9167702278078196E-2</v>
      </c>
      <c r="H14" s="20">
        <f>Premiums!M14/Premiums!BC14</f>
        <v>0.14333139584695934</v>
      </c>
      <c r="I14" s="20">
        <f>Premiums!Q14/Premiums!BC14</f>
        <v>2.0920875122103087E-3</v>
      </c>
      <c r="J14" s="20">
        <f>Premiums!O14/Premiums!BC14</f>
        <v>0</v>
      </c>
      <c r="K14" s="20">
        <f>Premiums!S14/Premiums!BC14</f>
        <v>0.10186072214155775</v>
      </c>
      <c r="L14" s="20">
        <f>Premiums!U14/Premiums!BC14</f>
        <v>0</v>
      </c>
      <c r="M14" s="20">
        <f>Premiums!W14/Premiums!BC14</f>
        <v>4.2396104604930117E-2</v>
      </c>
      <c r="N14" s="20">
        <f>Premiums!Y14/Premiums!BC14</f>
        <v>0.28271268268339877</v>
      </c>
      <c r="O14" s="20">
        <f>Premiums!AA14/Premiums!BC14</f>
        <v>9.2966489714958987E-3</v>
      </c>
      <c r="P14" s="20">
        <f>Premiums!AC14/Premiums!BC14</f>
        <v>8.8137092672461552E-3</v>
      </c>
      <c r="Q14" s="20">
        <f>Premiums!AG14/Premiums!BC14</f>
        <v>7.9399186861221493E-3</v>
      </c>
      <c r="R14" s="20">
        <f>Premiums!AE14/Premiums!BC14</f>
        <v>0</v>
      </c>
      <c r="S14" s="20">
        <f>Premiums!AI14/Premiums!BC14</f>
        <v>0</v>
      </c>
      <c r="T14" s="20">
        <f>Premiums!AM14/Premiums!BC14</f>
        <v>1.201721900088197E-4</v>
      </c>
      <c r="U14" s="20">
        <f>Premiums!AO14/Premiums!BC14</f>
        <v>9.8804887437559333E-3</v>
      </c>
      <c r="V14" s="20">
        <f>Premiums!AK14/Premiums!BC14</f>
        <v>0</v>
      </c>
      <c r="W14" s="20">
        <f>Premiums!AQ14/Premiums!BC14</f>
        <v>0</v>
      </c>
      <c r="X14" s="20">
        <f>Premiums!AU14/Premiums!BC14</f>
        <v>1.820541176916337E-3</v>
      </c>
      <c r="Y14" s="20">
        <f>Premiums!AS14/Premiums!BC14</f>
        <v>0</v>
      </c>
      <c r="Z14" s="20">
        <f>Premiums!AW14/Premiums!BC14</f>
        <v>6.102010792573328E-5</v>
      </c>
      <c r="AA14" s="20">
        <f>Premiums!AY14/Premiums!BC14</f>
        <v>2.6962135319449844E-4</v>
      </c>
      <c r="AB14" s="20">
        <f>Premiums!BA14/Premiums!BC14</f>
        <v>0</v>
      </c>
    </row>
    <row r="15" spans="1:54">
      <c r="A15" s="26"/>
      <c r="B15" s="169" t="s">
        <v>49</v>
      </c>
      <c r="C15" s="20">
        <f>Premiums!E15/Premiums!BC15</f>
        <v>1.111994166925917E-2</v>
      </c>
      <c r="D15" s="20">
        <f>Premiums!C15/Premiums!BC15</f>
        <v>7.2779484669744654E-2</v>
      </c>
      <c r="E15" s="20">
        <f>Premiums!G15/Premiums!BC15</f>
        <v>7.2535477853245253E-2</v>
      </c>
      <c r="F15" s="20">
        <f>Premiums!I15/Premiums!BC15</f>
        <v>0.15692785220301511</v>
      </c>
      <c r="G15" s="20">
        <f>Premiums!K15/Premiums!BC15</f>
        <v>0.20294805183522863</v>
      </c>
      <c r="H15" s="20">
        <f>Premiums!M15/Premiums!BC15</f>
        <v>0.12718971148202568</v>
      </c>
      <c r="I15" s="20">
        <f>Premiums!Q15/Premiums!BC15</f>
        <v>0</v>
      </c>
      <c r="J15" s="20">
        <f>Premiums!O15/Premiums!BC15</f>
        <v>0.1785564206341575</v>
      </c>
      <c r="K15" s="20">
        <f>Premiums!S15/Premiums!BC15</f>
        <v>5.352896600873294E-3</v>
      </c>
      <c r="L15" s="20">
        <f>Premiums!U15/Premiums!BC15</f>
        <v>4.7495316904537597E-3</v>
      </c>
      <c r="M15" s="20">
        <f>Premiums!W15/Premiums!BC15</f>
        <v>8.3286455001280194E-2</v>
      </c>
      <c r="N15" s="20">
        <f>Premiums!Y15/Premiums!BC15</f>
        <v>9.7344601974252355E-5</v>
      </c>
      <c r="O15" s="20">
        <f>Premiums!AA15/Premiums!BC15</f>
        <v>0</v>
      </c>
      <c r="P15" s="20">
        <f>Premiums!AC15/Premiums!BC15</f>
        <v>5.2258478183217279E-2</v>
      </c>
      <c r="Q15" s="20">
        <f>Premiums!AG15/Premiums!BC15</f>
        <v>0</v>
      </c>
      <c r="R15" s="20">
        <f>Premiums!AE15/Premiums!BC15</f>
        <v>0</v>
      </c>
      <c r="S15" s="20">
        <f>Premiums!AI15/Premiums!BC15</f>
        <v>0</v>
      </c>
      <c r="T15" s="20">
        <f>Premiums!AM15/Premiums!BC15</f>
        <v>3.2050331351943302E-2</v>
      </c>
      <c r="U15" s="20">
        <f>Premiums!AO15/Premiums!BC15</f>
        <v>8.7510776396259479E-5</v>
      </c>
      <c r="V15" s="20">
        <f>Premiums!AK15/Premiums!BC15</f>
        <v>0</v>
      </c>
      <c r="W15" s="20">
        <f>Premiums!AQ15/Premiums!BC15</f>
        <v>3.2832861446061362E-5</v>
      </c>
      <c r="X15" s="20">
        <f>Premiums!AU15/Premiums!BC15</f>
        <v>2.7678585739741285E-5</v>
      </c>
      <c r="Y15" s="20">
        <f>Premiums!AS15/Premiums!BC15</f>
        <v>0</v>
      </c>
      <c r="Z15" s="20">
        <f>Premiums!AW15/Premiums!BC15</f>
        <v>0</v>
      </c>
      <c r="AA15" s="20">
        <f>Premiums!AY15/Premiums!BC15</f>
        <v>0</v>
      </c>
      <c r="AB15" s="20">
        <f>Premiums!BA15/Premiums!BC15</f>
        <v>0</v>
      </c>
    </row>
    <row r="16" spans="1:54">
      <c r="A16" s="170"/>
      <c r="B16" s="169" t="s">
        <v>50</v>
      </c>
      <c r="C16" s="20">
        <f>Premiums!E16/Premiums!BC16</f>
        <v>1.2584480583502561E-2</v>
      </c>
      <c r="D16" s="20">
        <f>Premiums!C16/Premiums!BC16</f>
        <v>0</v>
      </c>
      <c r="E16" s="20">
        <f>Premiums!G16/Premiums!BC16</f>
        <v>1.8314385758536326E-2</v>
      </c>
      <c r="F16" s="20">
        <f>Premiums!I16/Premiums!BC16</f>
        <v>0.16392187218328266</v>
      </c>
      <c r="G16" s="20">
        <f>Premiums!K16/Premiums!BC16</f>
        <v>0.29972799986407933</v>
      </c>
      <c r="H16" s="20">
        <f>Premiums!M16/Premiums!BC16</f>
        <v>0.21151855775903294</v>
      </c>
      <c r="I16" s="20">
        <f>Premiums!Q16/Premiums!BC16</f>
        <v>1.7043567318412724E-3</v>
      </c>
      <c r="J16" s="20">
        <f>Premiums!O16/Premiums!BC16</f>
        <v>1.1604318685303922E-2</v>
      </c>
      <c r="K16" s="20">
        <f>Premiums!S16/Premiums!BC16</f>
        <v>0.10318740701241923</v>
      </c>
      <c r="L16" s="20">
        <f>Premiums!U16/Premiums!BC16</f>
        <v>0</v>
      </c>
      <c r="M16" s="20">
        <f>Premiums!W16/Premiums!BC16</f>
        <v>0.17399563895626743</v>
      </c>
      <c r="N16" s="20">
        <f>Premiums!Y16/Premiums!BC16</f>
        <v>0</v>
      </c>
      <c r="O16" s="20">
        <f>Premiums!AA16/Premiums!BC16</f>
        <v>1.6559381254095246E-3</v>
      </c>
      <c r="P16" s="20">
        <f>Premiums!AC16/Premiums!BC16</f>
        <v>0</v>
      </c>
      <c r="Q16" s="20">
        <f>Premiums!AG16/Premiums!BC16</f>
        <v>0</v>
      </c>
      <c r="R16" s="20">
        <f>Premiums!AE16/Premiums!BC16</f>
        <v>0</v>
      </c>
      <c r="S16" s="20">
        <f>Premiums!AI16/Premiums!BC16</f>
        <v>0</v>
      </c>
      <c r="T16" s="20">
        <f>Premiums!AM16/Premiums!BC16</f>
        <v>0</v>
      </c>
      <c r="U16" s="20">
        <f>Premiums!AO16/Premiums!BC16</f>
        <v>0</v>
      </c>
      <c r="V16" s="20">
        <f>Premiums!AK16/Premiums!BC16</f>
        <v>0</v>
      </c>
      <c r="W16" s="20">
        <f>Premiums!AQ16/Premiums!BC16</f>
        <v>0</v>
      </c>
      <c r="X16" s="20">
        <f>Premiums!AU16/Premiums!BC16</f>
        <v>1.7850443403249403E-3</v>
      </c>
      <c r="Y16" s="20">
        <f>Premiums!AS16/Premiums!BC16</f>
        <v>0</v>
      </c>
      <c r="Z16" s="20">
        <f>Premiums!AW16/Premiums!BC16</f>
        <v>0</v>
      </c>
      <c r="AA16" s="20">
        <f>Premiums!AY16/Premiums!BC16</f>
        <v>0</v>
      </c>
      <c r="AB16" s="20">
        <f>Premiums!BA16/Premiums!BC16</f>
        <v>0</v>
      </c>
    </row>
    <row r="17" spans="1:28">
      <c r="A17" s="170"/>
      <c r="B17" s="169" t="s">
        <v>51</v>
      </c>
      <c r="C17" s="20">
        <f>Premiums!E17/Premiums!BC17</f>
        <v>3.1977095589970937E-2</v>
      </c>
      <c r="D17" s="20">
        <f>Premiums!C17/Premiums!BC17</f>
        <v>7.1023549438865019E-2</v>
      </c>
      <c r="E17" s="20">
        <f>Premiums!G17/Premiums!BC17</f>
        <v>9.2544659678371999E-2</v>
      </c>
      <c r="F17" s="20">
        <f>Premiums!I17/Premiums!BC17</f>
        <v>0.14677818848266216</v>
      </c>
      <c r="G17" s="20">
        <f>Premiums!K17/Premiums!BC17</f>
        <v>0.17965448370904261</v>
      </c>
      <c r="H17" s="20">
        <f>Premiums!M17/Premiums!BC17</f>
        <v>0.23923126590570315</v>
      </c>
      <c r="I17" s="20">
        <f>Premiums!Q17/Premiums!BC17</f>
        <v>9.9361009831416673E-4</v>
      </c>
      <c r="J17" s="20">
        <f>Premiums!O17/Premiums!BC17</f>
        <v>0.15219474474089367</v>
      </c>
      <c r="K17" s="20">
        <f>Premiums!S17/Premiums!BC17</f>
        <v>1.7335327788074093E-2</v>
      </c>
      <c r="L17" s="20">
        <f>Premiums!U17/Premiums!BC17</f>
        <v>0</v>
      </c>
      <c r="M17" s="20">
        <f>Premiums!W17/Premiums!BC17</f>
        <v>6.7445895806562517E-2</v>
      </c>
      <c r="N17" s="20">
        <f>Premiums!Y17/Premiums!BC17</f>
        <v>0</v>
      </c>
      <c r="O17" s="20">
        <f>Premiums!AA17/Premiums!BC17</f>
        <v>8.2117876153991196E-4</v>
      </c>
      <c r="P17" s="20">
        <f>Premiums!AC17/Premiums!BC17</f>
        <v>0</v>
      </c>
      <c r="Q17" s="20">
        <f>Premiums!AG17/Premiums!BC17</f>
        <v>0</v>
      </c>
      <c r="R17" s="20">
        <f>Premiums!AE17/Premiums!BC17</f>
        <v>0</v>
      </c>
      <c r="S17" s="20">
        <f>Premiums!AI17/Premiums!BC17</f>
        <v>0</v>
      </c>
      <c r="T17" s="20">
        <f>Premiums!AM17/Premiums!BC17</f>
        <v>0</v>
      </c>
      <c r="U17" s="20">
        <f>Premiums!AO17/Premiums!BC17</f>
        <v>0</v>
      </c>
      <c r="V17" s="20">
        <f>Premiums!AK17/Premiums!BC17</f>
        <v>0</v>
      </c>
      <c r="W17" s="20">
        <f>Premiums!AQ17/Premiums!BC17</f>
        <v>0</v>
      </c>
      <c r="X17" s="20">
        <f>Premiums!AU17/Premiums!BC17</f>
        <v>0</v>
      </c>
      <c r="Y17" s="20">
        <f>Premiums!AS17/Premiums!BC17</f>
        <v>0</v>
      </c>
      <c r="Z17" s="20">
        <f>Premiums!AW17/Premiums!BC17</f>
        <v>0</v>
      </c>
      <c r="AA17" s="20">
        <f>Premiums!AY17/Premiums!BC17</f>
        <v>0</v>
      </c>
      <c r="AB17" s="20">
        <f>Premiums!BA17/Premiums!BC17</f>
        <v>0</v>
      </c>
    </row>
    <row r="18" spans="1:28">
      <c r="A18" s="170" t="s">
        <v>32</v>
      </c>
      <c r="B18" s="182" t="s">
        <v>52</v>
      </c>
      <c r="C18" s="20">
        <f>Premiums!E18/Premiums!BC18</f>
        <v>8.6166979045371891E-2</v>
      </c>
      <c r="D18" s="20">
        <f>Premiums!C18/Premiums!BC18</f>
        <v>0.26043501969274185</v>
      </c>
      <c r="E18" s="20">
        <f>Premiums!G18/Premiums!BC18</f>
        <v>1.4731478612326973E-3</v>
      </c>
      <c r="F18" s="20">
        <f>Premiums!I18/Premiums!BC18</f>
        <v>0.12806923389894981</v>
      </c>
      <c r="G18" s="20">
        <f>Premiums!K18/Premiums!BC18</f>
        <v>0.10643591696219429</v>
      </c>
      <c r="H18" s="20">
        <f>Premiums!M18/Premiums!BC18</f>
        <v>3.4140775759319793E-2</v>
      </c>
      <c r="I18" s="20">
        <f>Premiums!Q18/Premiums!BC18</f>
        <v>7.6827201770435172E-2</v>
      </c>
      <c r="J18" s="20">
        <f>Premiums!O18/Premiums!BC18</f>
        <v>6.8569298667955317E-2</v>
      </c>
      <c r="K18" s="20">
        <f>Premiums!S18/Premiums!BC18</f>
        <v>1.6724193337940067E-2</v>
      </c>
      <c r="L18" s="20">
        <f>Premiums!U18/Premiums!BC18</f>
        <v>0</v>
      </c>
      <c r="M18" s="20">
        <f>Premiums!W18/Premiums!BC18</f>
        <v>0.17396290383807375</v>
      </c>
      <c r="N18" s="20">
        <f>Premiums!Y18/Premiums!BC18</f>
        <v>4.1898411876306893E-3</v>
      </c>
      <c r="O18" s="20">
        <f>Premiums!AA18/Premiums!BC18</f>
        <v>7.5053458800317819E-3</v>
      </c>
      <c r="P18" s="20">
        <f>Premiums!AC18/Premiums!BC18</f>
        <v>6.5552251592682086E-6</v>
      </c>
      <c r="Q18" s="20">
        <f>Premiums!AG18/Premiums!BC18</f>
        <v>2.8603921263563876E-2</v>
      </c>
      <c r="R18" s="20">
        <f>Premiums!AE18/Premiums!BC18</f>
        <v>0</v>
      </c>
      <c r="S18" s="20">
        <f>Premiums!AI18/Premiums!BC18</f>
        <v>0</v>
      </c>
      <c r="T18" s="20">
        <f>Premiums!AM18/Premiums!BC18</f>
        <v>8.6769486882181128E-4</v>
      </c>
      <c r="U18" s="20">
        <f>Premiums!AO18/Premiums!BC18</f>
        <v>4.46324009482845E-3</v>
      </c>
      <c r="V18" s="20">
        <f>Premiums!AK18/Premiums!BC18</f>
        <v>0</v>
      </c>
      <c r="W18" s="20">
        <f>Premiums!AQ18/Premiums!BC18</f>
        <v>0</v>
      </c>
      <c r="X18" s="20">
        <f>Premiums!AU18/Premiums!BC18</f>
        <v>1.54160488523478E-3</v>
      </c>
      <c r="Y18" s="20">
        <f>Premiums!AS18/Premiums!BC18</f>
        <v>0</v>
      </c>
      <c r="Z18" s="20">
        <f>Premiums!AW18/Premiums!BC18</f>
        <v>1.71257605145896E-5</v>
      </c>
      <c r="AA18" s="20">
        <f>Premiums!AY18/Premiums!BC18</f>
        <v>0</v>
      </c>
      <c r="AB18" s="20">
        <f>Premiums!BA18/Premiums!BC18</f>
        <v>0</v>
      </c>
    </row>
    <row r="19" spans="1:28">
      <c r="A19" s="170"/>
      <c r="B19" s="169" t="s">
        <v>53</v>
      </c>
      <c r="C19" s="20">
        <f>Premiums!E19/Premiums!BC19</f>
        <v>9.1965205324062771E-2</v>
      </c>
      <c r="D19" s="20">
        <f>Premiums!C19/Premiums!BC19</f>
        <v>0.27334233157783078</v>
      </c>
      <c r="E19" s="20">
        <f>Premiums!G19/Premiums!BC19</f>
        <v>0</v>
      </c>
      <c r="F19" s="20">
        <f>Premiums!I19/Premiums!BC19</f>
        <v>0.11198106573068052</v>
      </c>
      <c r="G19" s="20">
        <f>Premiums!K19/Premiums!BC19</f>
        <v>0.11078169728064305</v>
      </c>
      <c r="H19" s="20">
        <f>Premiums!M19/Premiums!BC19</f>
        <v>1.1290165209786441E-2</v>
      </c>
      <c r="I19" s="20">
        <f>Premiums!Q19/Premiums!BC19</f>
        <v>8.2256694830834642E-2</v>
      </c>
      <c r="J19" s="20">
        <f>Premiums!O19/Premiums!BC19</f>
        <v>7.0437163834610059E-2</v>
      </c>
      <c r="K19" s="20">
        <f>Premiums!S19/Premiums!BC19</f>
        <v>1.1227442974880132E-2</v>
      </c>
      <c r="L19" s="20">
        <f>Premiums!U19/Premiums!BC19</f>
        <v>0</v>
      </c>
      <c r="M19" s="20">
        <f>Premiums!W19/Premiums!BC19</f>
        <v>0.18618423988077024</v>
      </c>
      <c r="N19" s="20">
        <f>Premiums!Y19/Premiums!BC19</f>
        <v>4.4868596714212963E-3</v>
      </c>
      <c r="O19" s="20">
        <f>Premiums!AA19/Premiums!BC19</f>
        <v>8.0374009994936546E-3</v>
      </c>
      <c r="P19" s="20">
        <f>Premiums!AC19/Premiums!BC19</f>
        <v>0</v>
      </c>
      <c r="Q19" s="20">
        <f>Premiums!AG19/Premiums!BC19</f>
        <v>3.0631657624849203E-2</v>
      </c>
      <c r="R19" s="20">
        <f>Premiums!AE19/Premiums!BC19</f>
        <v>0</v>
      </c>
      <c r="S19" s="20">
        <f>Premiums!AI19/Premiums!BC19</f>
        <v>0</v>
      </c>
      <c r="T19" s="20">
        <f>Premiums!AM19/Premiums!BC19</f>
        <v>9.2920589102742437E-4</v>
      </c>
      <c r="U19" s="20">
        <f>Premiums!AO19/Premiums!BC19</f>
        <v>4.7796398690425745E-3</v>
      </c>
      <c r="V19" s="20">
        <f>Premiums!AK19/Premiums!BC19</f>
        <v>0</v>
      </c>
      <c r="W19" s="20">
        <f>Premiums!AQ19/Premiums!BC19</f>
        <v>0</v>
      </c>
      <c r="X19" s="20">
        <f>Premiums!AU19/Premiums!BC19</f>
        <v>1.6508894917655484E-3</v>
      </c>
      <c r="Y19" s="20">
        <f>Premiums!AS19/Premiums!BC19</f>
        <v>0</v>
      </c>
      <c r="Z19" s="20">
        <f>Premiums!AW19/Premiums!BC19</f>
        <v>1.8339808301608685E-5</v>
      </c>
      <c r="AA19" s="20">
        <f>Premiums!AY19/Premiums!BC19</f>
        <v>0</v>
      </c>
      <c r="AB19" s="20">
        <f>Premiums!BA19/Premiums!BC19</f>
        <v>0</v>
      </c>
    </row>
    <row r="20" spans="1:28">
      <c r="A20" s="26"/>
      <c r="B20" s="169" t="s">
        <v>54</v>
      </c>
      <c r="C20" s="20">
        <f>Premiums!E20/Premiums!BC20</f>
        <v>4.3752771700491617E-3</v>
      </c>
      <c r="D20" s="20">
        <f>Premiums!C20/Premiums!BC20</f>
        <v>7.8360199743603642E-2</v>
      </c>
      <c r="E20" s="20">
        <f>Premiums!G20/Premiums!BC20</f>
        <v>2.2253859908817463E-2</v>
      </c>
      <c r="F20" s="20">
        <f>Premiums!I20/Premiums!BC20</f>
        <v>0.35501426696451654</v>
      </c>
      <c r="G20" s="20">
        <f>Premiums!K20/Premiums!BC20</f>
        <v>4.5132899256845549E-2</v>
      </c>
      <c r="H20" s="20">
        <f>Premiums!M20/Premiums!BC20</f>
        <v>0.35647906266014034</v>
      </c>
      <c r="I20" s="20">
        <f>Premiums!Q20/Premiums!BC20</f>
        <v>2.3697289951334687E-4</v>
      </c>
      <c r="J20" s="20">
        <f>Premiums!O20/Premiums!BC20</f>
        <v>4.2220573469735102E-2</v>
      </c>
      <c r="K20" s="20">
        <f>Premiums!S20/Premiums!BC20</f>
        <v>9.4263176014548963E-2</v>
      </c>
      <c r="L20" s="20">
        <f>Premiums!U20/Premiums!BC20</f>
        <v>0</v>
      </c>
      <c r="M20" s="20">
        <f>Premiums!W20/Premiums!BC20</f>
        <v>1.5646865080568163E-3</v>
      </c>
      <c r="N20" s="20">
        <f>Premiums!Y20/Premiums!BC20</f>
        <v>0</v>
      </c>
      <c r="O20" s="20">
        <f>Premiums!AA20/Premiums!BC20</f>
        <v>0</v>
      </c>
      <c r="P20" s="20">
        <f>Premiums!AC20/Premiums!BC20</f>
        <v>9.9025404172967414E-5</v>
      </c>
      <c r="Q20" s="20">
        <f>Premiums!AG20/Premiums!BC20</f>
        <v>0</v>
      </c>
      <c r="R20" s="20">
        <f>Premiums!AE20/Premiums!BC20</f>
        <v>0</v>
      </c>
      <c r="S20" s="20">
        <f>Premiums!AI20/Premiums!BC20</f>
        <v>0</v>
      </c>
      <c r="T20" s="20">
        <f>Premiums!AM20/Premiums!BC20</f>
        <v>0</v>
      </c>
      <c r="U20" s="20">
        <f>Premiums!AO20/Premiums!BC20</f>
        <v>0</v>
      </c>
      <c r="V20" s="20">
        <f>Premiums!AK20/Premiums!BC20</f>
        <v>0</v>
      </c>
      <c r="W20" s="20">
        <f>Premiums!AQ20/Premiums!BC20</f>
        <v>0</v>
      </c>
      <c r="X20" s="20">
        <f>Premiums!AU20/Premiums!BC20</f>
        <v>0</v>
      </c>
      <c r="Y20" s="20">
        <f>Premiums!AS20/Premiums!BC20</f>
        <v>0</v>
      </c>
      <c r="Z20" s="20">
        <f>Premiums!AW20/Premiums!BC20</f>
        <v>0</v>
      </c>
      <c r="AA20" s="20">
        <f>Premiums!AY20/Premiums!BC20</f>
        <v>0</v>
      </c>
      <c r="AB20" s="20">
        <f>Premiums!BA20/Premiums!BC20</f>
        <v>0</v>
      </c>
    </row>
    <row r="21" spans="1:28">
      <c r="A21" s="26">
        <v>10</v>
      </c>
      <c r="B21" s="181" t="s">
        <v>55</v>
      </c>
      <c r="C21" s="20">
        <f>Premiums!E21/Premiums!BC21</f>
        <v>0.22831762249289814</v>
      </c>
      <c r="D21" s="20">
        <f>Premiums!C21/Premiums!BC21</f>
        <v>6.2913578661761282E-2</v>
      </c>
      <c r="E21" s="20">
        <f>Premiums!G21/Premiums!BC21</f>
        <v>7.2752893518863215E-2</v>
      </c>
      <c r="F21" s="20">
        <f>Premiums!I21/Premiums!BC21</f>
        <v>7.7581198954783839E-2</v>
      </c>
      <c r="G21" s="20">
        <f>Premiums!K21/Premiums!BC21</f>
        <v>3.1703495891878507E-2</v>
      </c>
      <c r="H21" s="20">
        <f>Premiums!M21/Premiums!BC21</f>
        <v>5.0287377674468364E-2</v>
      </c>
      <c r="I21" s="20">
        <f>Premiums!Q21/Premiums!BC21</f>
        <v>0.1320732064731043</v>
      </c>
      <c r="J21" s="20">
        <f>Premiums!O21/Premiums!BC21</f>
        <v>0.10635070405692337</v>
      </c>
      <c r="K21" s="20">
        <f>Premiums!S21/Premiums!BC21</f>
        <v>0.10037087837241919</v>
      </c>
      <c r="L21" s="20">
        <f>Premiums!U21/Premiums!BC21</f>
        <v>8.9464352987143669E-2</v>
      </c>
      <c r="M21" s="20">
        <f>Premiums!W21/Premiums!BC21</f>
        <v>1.3784091817655171E-2</v>
      </c>
      <c r="N21" s="20">
        <f>Premiums!Y21/Premiums!BC21</f>
        <v>2.3650223854946244E-4</v>
      </c>
      <c r="O21" s="20">
        <f>Premiums!AA21/Premiums!BC21</f>
        <v>9.2386841553742001E-3</v>
      </c>
      <c r="P21" s="20">
        <f>Premiums!AC21/Premiums!BC21</f>
        <v>1.0617184668280873E-2</v>
      </c>
      <c r="Q21" s="20">
        <f>Premiums!AG21/Premiums!BC21</f>
        <v>0</v>
      </c>
      <c r="R21" s="20">
        <f>Premiums!AE21/Premiums!BC21</f>
        <v>0</v>
      </c>
      <c r="S21" s="20">
        <f>Premiums!AI21/Premiums!BC21</f>
        <v>0</v>
      </c>
      <c r="T21" s="20">
        <f>Premiums!AM21/Premiums!BC21</f>
        <v>0</v>
      </c>
      <c r="U21" s="20">
        <f>Premiums!AO21/Premiums!BC21</f>
        <v>1.4284561805427845E-2</v>
      </c>
      <c r="V21" s="20">
        <f>Premiums!AK21/Premiums!BC21</f>
        <v>0</v>
      </c>
      <c r="W21" s="20">
        <f>Premiums!AQ21/Premiums!BC21</f>
        <v>0</v>
      </c>
      <c r="X21" s="20">
        <f>Premiums!AU21/Premiums!BC21</f>
        <v>0</v>
      </c>
      <c r="Y21" s="20">
        <f>Premiums!AS21/Premiums!BC21</f>
        <v>0</v>
      </c>
      <c r="Z21" s="20">
        <f>Premiums!AW21/Premiums!BC21</f>
        <v>0</v>
      </c>
      <c r="AA21" s="20">
        <f>Premiums!AY21/Premiums!BC21</f>
        <v>2.3666230468692911E-5</v>
      </c>
      <c r="AB21" s="20">
        <f>Premiums!BA21/Premiums!BC21</f>
        <v>0</v>
      </c>
    </row>
    <row r="22" spans="1:28">
      <c r="A22" s="26"/>
      <c r="B22" s="182" t="s">
        <v>56</v>
      </c>
      <c r="C22" s="20">
        <f>Premiums!E22/Premiums!BC22</f>
        <v>0.23142892494842146</v>
      </c>
      <c r="D22" s="20">
        <f>Premiums!C22/Premiums!BC22</f>
        <v>6.4070489905212455E-2</v>
      </c>
      <c r="E22" s="20">
        <f>Premiums!G22/Premiums!BC22</f>
        <v>7.2577445491424503E-2</v>
      </c>
      <c r="F22" s="20">
        <f>Premiums!I22/Premiums!BC22</f>
        <v>7.8998096966007958E-2</v>
      </c>
      <c r="G22" s="20">
        <f>Premiums!K22/Premiums!BC22</f>
        <v>3.1306090017859167E-2</v>
      </c>
      <c r="H22" s="20">
        <f>Premiums!M22/Premiums!BC22</f>
        <v>4.8978945196968736E-2</v>
      </c>
      <c r="I22" s="20">
        <f>Premiums!Q22/Premiums!BC22</f>
        <v>0.12972655323957005</v>
      </c>
      <c r="J22" s="20">
        <f>Premiums!O22/Premiums!BC22</f>
        <v>0.10830612318591221</v>
      </c>
      <c r="K22" s="20">
        <f>Premiums!S22/Premiums!BC22</f>
        <v>9.6752853730637869E-2</v>
      </c>
      <c r="L22" s="20">
        <f>Premiums!U22/Premiums!BC22</f>
        <v>9.1056027756874811E-2</v>
      </c>
      <c r="M22" s="20">
        <f>Premiums!W22/Premiums!BC22</f>
        <v>1.2176229629857184E-2</v>
      </c>
      <c r="N22" s="20">
        <f>Premiums!Y22/Premiums!BC22</f>
        <v>2.4085069120343612E-4</v>
      </c>
      <c r="O22" s="20">
        <f>Premiums!AA22/Premiums!BC22</f>
        <v>8.9976649878111322E-3</v>
      </c>
      <c r="P22" s="20">
        <f>Premiums!AC22/Premiums!BC22</f>
        <v>1.0812397724747815E-2</v>
      </c>
      <c r="Q22" s="20">
        <f>Premiums!AG22/Premiums!BC22</f>
        <v>0</v>
      </c>
      <c r="R22" s="20">
        <f>Premiums!AE22/Premiums!BC22</f>
        <v>0</v>
      </c>
      <c r="S22" s="20">
        <f>Premiums!AI22/Premiums!BC22</f>
        <v>0</v>
      </c>
      <c r="T22" s="20">
        <f>Premiums!AM22/Premiums!BC22</f>
        <v>0</v>
      </c>
      <c r="U22" s="20">
        <f>Premiums!AO22/Premiums!BC22</f>
        <v>1.4547205157451224E-2</v>
      </c>
      <c r="V22" s="20">
        <f>Premiums!AK22/Premiums!BC22</f>
        <v>0</v>
      </c>
      <c r="W22" s="20">
        <f>Premiums!AQ22/Premiums!BC22</f>
        <v>0</v>
      </c>
      <c r="X22" s="20">
        <f>Premiums!AU22/Premiums!BC22</f>
        <v>0</v>
      </c>
      <c r="Y22" s="20">
        <f>Premiums!AS22/Premiums!BC22</f>
        <v>0</v>
      </c>
      <c r="Z22" s="20">
        <f>Premiums!AW22/Premiums!BC22</f>
        <v>0</v>
      </c>
      <c r="AA22" s="20">
        <f>Premiums!AY22/Premiums!BC22</f>
        <v>2.410137003998123E-5</v>
      </c>
      <c r="AB22" s="20">
        <f>Premiums!BA22/Premiums!BC22</f>
        <v>0</v>
      </c>
    </row>
    <row r="23" spans="1:28">
      <c r="A23" s="26"/>
      <c r="B23" s="168" t="s">
        <v>57</v>
      </c>
      <c r="C23" s="20">
        <f>Premiums!E23/Premiums!BC23</f>
        <v>0</v>
      </c>
      <c r="D23" s="20">
        <f>Premiums!C23/Premiums!BC23</f>
        <v>-2.1028712972043058E-4</v>
      </c>
      <c r="E23" s="20">
        <f>Premiums!G23/Premiums!BC23</f>
        <v>0.99593729347782067</v>
      </c>
      <c r="F23" s="20">
        <f>Premiums!I23/Premiums!BC23</f>
        <v>4.3429807872868769E-8</v>
      </c>
      <c r="G23" s="20">
        <f>Premiums!K23/Premiums!BC23</f>
        <v>0</v>
      </c>
      <c r="H23" s="20">
        <f>Premiums!M23/Premiums!BC23</f>
        <v>4.2729502220918694E-3</v>
      </c>
      <c r="I23" s="20">
        <f>Premiums!Q23/Premiums!BC23</f>
        <v>0</v>
      </c>
      <c r="J23" s="20">
        <f>Premiums!O23/Premiums!BC23</f>
        <v>0</v>
      </c>
      <c r="K23" s="20">
        <f>Premiums!S23/Premiums!BC23</f>
        <v>0</v>
      </c>
      <c r="L23" s="20">
        <f>Premiums!U23/Premiums!BC23</f>
        <v>0</v>
      </c>
      <c r="M23" s="20">
        <f>Premiums!W23/Premiums!BC23</f>
        <v>0</v>
      </c>
      <c r="N23" s="20">
        <f>Premiums!Y23/Premiums!BC23</f>
        <v>0</v>
      </c>
      <c r="O23" s="20">
        <f>Premiums!AA23/Premiums!BC23</f>
        <v>0</v>
      </c>
      <c r="P23" s="20">
        <f>Premiums!AC23/Premiums!BC23</f>
        <v>0</v>
      </c>
      <c r="Q23" s="20">
        <f>Premiums!AG23/Premiums!BC23</f>
        <v>0</v>
      </c>
      <c r="R23" s="20">
        <f>Premiums!AE23/Premiums!BC23</f>
        <v>0</v>
      </c>
      <c r="S23" s="20">
        <f>Premiums!AI23/Premiums!BC23</f>
        <v>0</v>
      </c>
      <c r="T23" s="20">
        <f>Premiums!AM23/Premiums!BC23</f>
        <v>0</v>
      </c>
      <c r="U23" s="20">
        <f>Premiums!AO23/Premiums!BC23</f>
        <v>0</v>
      </c>
      <c r="V23" s="20">
        <f>Premiums!AK23/Premiums!BC23</f>
        <v>0</v>
      </c>
      <c r="W23" s="20">
        <f>Premiums!AQ23/Premiums!BC23</f>
        <v>0</v>
      </c>
      <c r="X23" s="20">
        <f>Premiums!AU23/Premiums!BC23</f>
        <v>0</v>
      </c>
      <c r="Y23" s="20">
        <f>Premiums!AS23/Premiums!BC23</f>
        <v>0</v>
      </c>
      <c r="Z23" s="20">
        <f>Premiums!AW23/Premiums!BC23</f>
        <v>0</v>
      </c>
      <c r="AA23" s="20">
        <f>Premiums!AY23/Premiums!BC23</f>
        <v>0</v>
      </c>
      <c r="AB23" s="20">
        <f>Premiums!BA23/Premiums!BC23</f>
        <v>0</v>
      </c>
    </row>
    <row r="24" spans="1:28">
      <c r="A24" s="26"/>
      <c r="B24" s="167" t="s">
        <v>58</v>
      </c>
      <c r="C24" s="20">
        <f>Premiums!E24/Premiums!BC24</f>
        <v>0.11142191221574513</v>
      </c>
      <c r="D24" s="20">
        <f>Premiums!C24/Premiums!BC24</f>
        <v>0</v>
      </c>
      <c r="E24" s="20">
        <f>Premiums!G24/Premiums!BC24</f>
        <v>7.4439119549485257E-3</v>
      </c>
      <c r="F24" s="20">
        <f>Premiums!I24/Premiums!BC24</f>
        <v>9.7922345853180713E-4</v>
      </c>
      <c r="G24" s="20">
        <f>Premiums!K24/Premiums!BC24</f>
        <v>0</v>
      </c>
      <c r="H24" s="20">
        <f>Premiums!M24/Premiums!BC24</f>
        <v>5.2002436337106479E-6</v>
      </c>
      <c r="I24" s="20">
        <f>Premiums!Q24/Premiums!BC24</f>
        <v>0.46627382308159016</v>
      </c>
      <c r="J24" s="20">
        <f>Premiums!O24/Premiums!BC24</f>
        <v>0</v>
      </c>
      <c r="K24" s="20">
        <f>Premiums!S24/Premiums!BC24</f>
        <v>0.37834233165822173</v>
      </c>
      <c r="L24" s="20">
        <f>Premiums!U24/Premiums!BC24</f>
        <v>0</v>
      </c>
      <c r="M24" s="20">
        <f>Premiums!W24/Premiums!BC24</f>
        <v>6.6828595463372593E-4</v>
      </c>
      <c r="N24" s="20">
        <f>Premiums!Y24/Premiums!BC24</f>
        <v>0</v>
      </c>
      <c r="O24" s="20">
        <f>Premiums!AA24/Premiums!BC24</f>
        <v>3.4865311432695278E-2</v>
      </c>
      <c r="P24" s="20">
        <f>Premiums!AC24/Premiums!BC24</f>
        <v>0</v>
      </c>
      <c r="Q24" s="20">
        <f>Premiums!AG24/Premiums!BC24</f>
        <v>0</v>
      </c>
      <c r="R24" s="20">
        <f>Premiums!AE24/Premiums!BC24</f>
        <v>0</v>
      </c>
      <c r="S24" s="20">
        <f>Premiums!AI24/Premiums!BC24</f>
        <v>0</v>
      </c>
      <c r="T24" s="20">
        <f>Premiums!AM24/Premiums!BC24</f>
        <v>0</v>
      </c>
      <c r="U24" s="20">
        <f>Premiums!AO24/Premiums!BC24</f>
        <v>0</v>
      </c>
      <c r="V24" s="20">
        <f>Premiums!AK24/Premiums!BC24</f>
        <v>0</v>
      </c>
      <c r="W24" s="20">
        <f>Premiums!AQ24/Premiums!BC24</f>
        <v>0</v>
      </c>
      <c r="X24" s="20">
        <f>Premiums!AU24/Premiums!BC24</f>
        <v>0</v>
      </c>
      <c r="Y24" s="20">
        <f>Premiums!AS24/Premiums!BC24</f>
        <v>0</v>
      </c>
      <c r="Z24" s="20">
        <f>Premiums!AW24/Premiums!BC24</f>
        <v>0</v>
      </c>
      <c r="AA24" s="20">
        <f>Premiums!AY24/Premiums!BC24</f>
        <v>0</v>
      </c>
      <c r="AB24" s="20">
        <f>Premiums!BA24/Premiums!BC24</f>
        <v>0</v>
      </c>
    </row>
    <row r="25" spans="1:28">
      <c r="A25" s="26"/>
      <c r="B25" s="182" t="s">
        <v>59</v>
      </c>
      <c r="C25" s="20">
        <f>Premiums!E25/Premiums!BC25</f>
        <v>0</v>
      </c>
      <c r="D25" s="20">
        <f>Premiums!C25/Premiums!BC25</f>
        <v>0</v>
      </c>
      <c r="E25" s="20">
        <f>Premiums!G25/Premiums!BC25</f>
        <v>9.2396475647525178E-2</v>
      </c>
      <c r="F25" s="20">
        <f>Premiums!I25/Premiums!BC25</f>
        <v>0</v>
      </c>
      <c r="G25" s="20">
        <f>Premiums!K25/Premiums!BC25</f>
        <v>0.1237403694348013</v>
      </c>
      <c r="H25" s="20">
        <f>Premiums!M25/Premiums!BC25</f>
        <v>0.28147367146490171</v>
      </c>
      <c r="I25" s="20">
        <f>Premiums!Q25/Premiums!BC25</f>
        <v>2.8727921025339026E-2</v>
      </c>
      <c r="J25" s="20">
        <f>Premiums!O25/Premiums!BC25</f>
        <v>0</v>
      </c>
      <c r="K25" s="20">
        <f>Premiums!S25/Premiums!BC25</f>
        <v>0.22387604395143501</v>
      </c>
      <c r="L25" s="20">
        <f>Premiums!U25/Premiums!BC25</f>
        <v>6.7230952611727996E-3</v>
      </c>
      <c r="M25" s="20">
        <f>Premiums!W25/Premiums!BC25</f>
        <v>0.23411871914596802</v>
      </c>
      <c r="N25" s="20">
        <f>Premiums!Y25/Premiums!BC25</f>
        <v>0</v>
      </c>
      <c r="O25" s="20">
        <f>Premiums!AA25/Premiums!BC25</f>
        <v>8.9437040688569776E-3</v>
      </c>
      <c r="P25" s="20">
        <f>Premiums!AC25/Premiums!BC25</f>
        <v>0</v>
      </c>
      <c r="Q25" s="20">
        <f>Premiums!AG25/Premiums!BC25</f>
        <v>0</v>
      </c>
      <c r="R25" s="20">
        <f>Premiums!AE25/Premiums!BC25</f>
        <v>0</v>
      </c>
      <c r="S25" s="20">
        <f>Premiums!AI25/Premiums!BC25</f>
        <v>0</v>
      </c>
      <c r="T25" s="20">
        <f>Premiums!AM25/Premiums!BC25</f>
        <v>0</v>
      </c>
      <c r="U25" s="20">
        <f>Premiums!AO25/Premiums!BC25</f>
        <v>0</v>
      </c>
      <c r="V25" s="20">
        <f>Premiums!AK25/Premiums!BC25</f>
        <v>0</v>
      </c>
      <c r="W25" s="20">
        <f>Premiums!AQ25/Premiums!BC25</f>
        <v>0</v>
      </c>
      <c r="X25" s="20">
        <f>Premiums!AU25/Premiums!BC25</f>
        <v>0</v>
      </c>
      <c r="Y25" s="20">
        <f>Premiums!AS25/Premiums!BC25</f>
        <v>0</v>
      </c>
      <c r="Z25" s="20">
        <f>Premiums!AW25/Premiums!BC25</f>
        <v>0</v>
      </c>
      <c r="AA25" s="20">
        <f>Premiums!AY25/Premiums!BC25</f>
        <v>0</v>
      </c>
      <c r="AB25" s="20">
        <f>Premiums!BA25/Premiums!BC25</f>
        <v>0</v>
      </c>
    </row>
    <row r="26" spans="1:28">
      <c r="A26" s="26">
        <v>11</v>
      </c>
      <c r="B26" s="181" t="s">
        <v>60</v>
      </c>
      <c r="C26" s="20">
        <f>Premiums!E26/Premiums!BC26</f>
        <v>0</v>
      </c>
      <c r="D26" s="20">
        <f>Premiums!C26/Premiums!BC26</f>
        <v>0.27150579631702637</v>
      </c>
      <c r="E26" s="20">
        <f>Premiums!G26/Premiums!BC26</f>
        <v>0.11873774682463778</v>
      </c>
      <c r="F26" s="20">
        <f>Premiums!I26/Premiums!BC26</f>
        <v>0</v>
      </c>
      <c r="G26" s="20">
        <f>Premiums!K26/Premiums!BC26</f>
        <v>7.0367587604581561E-2</v>
      </c>
      <c r="H26" s="20">
        <f>Premiums!M26/Premiums!BC26</f>
        <v>5.9244300997368667E-2</v>
      </c>
      <c r="I26" s="20">
        <f>Premiums!Q26/Premiums!BC26</f>
        <v>0.47996493835801757</v>
      </c>
      <c r="J26" s="20">
        <f>Premiums!O26/Premiums!BC26</f>
        <v>0</v>
      </c>
      <c r="K26" s="20">
        <f>Premiums!S26/Premiums!BC26</f>
        <v>0</v>
      </c>
      <c r="L26" s="20">
        <f>Premiums!U26/Premiums!BC26</f>
        <v>0</v>
      </c>
      <c r="M26" s="20">
        <f>Premiums!W26/Premiums!BC26</f>
        <v>1.7962989836806166E-4</v>
      </c>
      <c r="N26" s="20">
        <f>Premiums!Y26/Premiums!BC26</f>
        <v>0</v>
      </c>
      <c r="O26" s="20">
        <f>Premiums!AA26/Premiums!BC26</f>
        <v>0</v>
      </c>
      <c r="P26" s="20">
        <f>Premiums!AC26/Premiums!BC26</f>
        <v>0</v>
      </c>
      <c r="Q26" s="20">
        <f>Premiums!AG26/Premiums!BC26</f>
        <v>0</v>
      </c>
      <c r="R26" s="20">
        <f>Premiums!AE26/Premiums!BC26</f>
        <v>0</v>
      </c>
      <c r="S26" s="20">
        <f>Premiums!AI26/Premiums!BC26</f>
        <v>0</v>
      </c>
      <c r="T26" s="20">
        <f>Premiums!AM26/Premiums!BC26</f>
        <v>0</v>
      </c>
      <c r="U26" s="20">
        <f>Premiums!AO26/Premiums!BC26</f>
        <v>0</v>
      </c>
      <c r="V26" s="20">
        <f>Premiums!AK26/Premiums!BC26</f>
        <v>0</v>
      </c>
      <c r="W26" s="20">
        <f>Premiums!AQ26/Premiums!BC26</f>
        <v>0</v>
      </c>
      <c r="X26" s="20">
        <f>Premiums!AU26/Premiums!BC26</f>
        <v>0</v>
      </c>
      <c r="Y26" s="20">
        <f>Premiums!AS26/Premiums!BC26</f>
        <v>0</v>
      </c>
      <c r="Z26" s="20">
        <f>Premiums!AW26/Premiums!BC26</f>
        <v>0</v>
      </c>
      <c r="AA26" s="20">
        <f>Premiums!AY26/Premiums!BC26</f>
        <v>0</v>
      </c>
      <c r="AB26" s="20">
        <f>Premiums!BA26/Premiums!BC26</f>
        <v>0</v>
      </c>
    </row>
    <row r="27" spans="1:28" ht="16.5" customHeight="1">
      <c r="A27" s="26">
        <v>12</v>
      </c>
      <c r="B27" s="181" t="s">
        <v>61</v>
      </c>
      <c r="C27" s="20">
        <f>Premiums!E27/Premiums!BC27</f>
        <v>4.8531748141766697E-3</v>
      </c>
      <c r="D27" s="20">
        <f>Premiums!C27/Premiums!BC27</f>
        <v>7.6737525283766372E-2</v>
      </c>
      <c r="E27" s="20">
        <f>Premiums!G27/Premiums!BC27</f>
        <v>6.1241671721360358E-2</v>
      </c>
      <c r="F27" s="20">
        <f>Premiums!I27/Premiums!BC27</f>
        <v>1.9460139474646584E-2</v>
      </c>
      <c r="G27" s="20">
        <f>Premiums!K27/Premiums!BC27</f>
        <v>0.82862146726824903</v>
      </c>
      <c r="H27" s="20">
        <f>Premiums!M27/Premiums!BC27</f>
        <v>0</v>
      </c>
      <c r="I27" s="20">
        <f>Premiums!Q27/Premiums!BC27</f>
        <v>4.7118878063814353E-3</v>
      </c>
      <c r="J27" s="20">
        <f>Premiums!O27/Premiums!BC27</f>
        <v>0</v>
      </c>
      <c r="K27" s="20">
        <f>Premiums!S27/Premiums!BC27</f>
        <v>0</v>
      </c>
      <c r="L27" s="20">
        <f>Premiums!U27/Premiums!BC27</f>
        <v>0</v>
      </c>
      <c r="M27" s="20">
        <f>Premiums!W27/Premiums!BC27</f>
        <v>4.374133631419694E-3</v>
      </c>
      <c r="N27" s="20">
        <f>Premiums!Y27/Premiums!BC27</f>
        <v>0</v>
      </c>
      <c r="O27" s="20">
        <f>Premiums!AA27/Premiums!BC27</f>
        <v>0</v>
      </c>
      <c r="P27" s="20">
        <f>Premiums!AC27/Premiums!BC27</f>
        <v>0</v>
      </c>
      <c r="Q27" s="20">
        <f>Premiums!AG27/Premiums!BC27</f>
        <v>0</v>
      </c>
      <c r="R27" s="20">
        <f>Premiums!AE27/Premiums!BC27</f>
        <v>0</v>
      </c>
      <c r="S27" s="20">
        <f>Premiums!AI27/Premiums!BC27</f>
        <v>0</v>
      </c>
      <c r="T27" s="20">
        <f>Premiums!AM27/Premiums!BC27</f>
        <v>0</v>
      </c>
      <c r="U27" s="20">
        <f>Premiums!AO27/Premiums!BC27</f>
        <v>0</v>
      </c>
      <c r="V27" s="20">
        <f>Premiums!AK27/Premiums!BC27</f>
        <v>0</v>
      </c>
      <c r="W27" s="20">
        <f>Premiums!AQ27/Premiums!BC27</f>
        <v>0</v>
      </c>
      <c r="X27" s="20">
        <f>Premiums!AU27/Premiums!BC27</f>
        <v>0</v>
      </c>
      <c r="Y27" s="20">
        <f>Premiums!AS27/Premiums!BC27</f>
        <v>0</v>
      </c>
      <c r="Z27" s="20">
        <f>Premiums!AW27/Premiums!BC27</f>
        <v>0</v>
      </c>
      <c r="AA27" s="20">
        <f>Premiums!AY27/Premiums!BC27</f>
        <v>0</v>
      </c>
      <c r="AB27" s="20">
        <f>Premiums!BA27/Premiums!BC27</f>
        <v>0</v>
      </c>
    </row>
    <row r="28" spans="1:28">
      <c r="A28" s="26">
        <v>13</v>
      </c>
      <c r="B28" s="181" t="s">
        <v>62</v>
      </c>
      <c r="C28" s="20">
        <f>Premiums!E28/Premiums!BC28</f>
        <v>4.8519788455322503E-2</v>
      </c>
      <c r="D28" s="20">
        <f>Premiums!C28/Premiums!BC28</f>
        <v>0.26842639433388449</v>
      </c>
      <c r="E28" s="20">
        <f>Premiums!G28/Premiums!BC28</f>
        <v>6.2462377776980944E-2</v>
      </c>
      <c r="F28" s="20">
        <f>Premiums!I28/Premiums!BC28</f>
        <v>8.0861582340545454E-2</v>
      </c>
      <c r="G28" s="20">
        <f>Premiums!K28/Premiums!BC28</f>
        <v>0.14175062357675874</v>
      </c>
      <c r="H28" s="20">
        <f>Premiums!M28/Premiums!BC28</f>
        <v>5.7598135406506823E-2</v>
      </c>
      <c r="I28" s="20">
        <f>Premiums!Q28/Premiums!BC28</f>
        <v>2.4335291857675793E-2</v>
      </c>
      <c r="J28" s="20">
        <f>Premiums!O28/Premiums!BC28</f>
        <v>0.13081068694995757</v>
      </c>
      <c r="K28" s="20">
        <f>Premiums!S28/Premiums!BC28</f>
        <v>5.8857487439981697E-2</v>
      </c>
      <c r="L28" s="20">
        <f>Premiums!U28/Premiums!BC28</f>
        <v>1.0319771550588041E-2</v>
      </c>
      <c r="M28" s="20">
        <f>Premiums!W28/Premiums!BC28</f>
        <v>6.9383489713535237E-2</v>
      </c>
      <c r="N28" s="20">
        <f>Premiums!Y28/Premiums!BC28</f>
        <v>9.3698787087785288E-3</v>
      </c>
      <c r="O28" s="20">
        <f>Premiums!AA28/Premiums!BC28</f>
        <v>5.6497157893820836E-3</v>
      </c>
      <c r="P28" s="20">
        <f>Premiums!AC28/Premiums!BC28</f>
        <v>8.0548659554541806E-3</v>
      </c>
      <c r="Q28" s="20">
        <f>Premiums!AG28/Premiums!BC28</f>
        <v>0</v>
      </c>
      <c r="R28" s="20">
        <f>Premiums!AE28/Premiums!BC28</f>
        <v>0</v>
      </c>
      <c r="S28" s="20">
        <f>Premiums!AI28/Premiums!BC28</f>
        <v>0</v>
      </c>
      <c r="T28" s="20">
        <f>Premiums!AM28/Premiums!BC28</f>
        <v>1.6383528935616145E-3</v>
      </c>
      <c r="U28" s="20">
        <f>Premiums!AO28/Premiums!BC28</f>
        <v>2.1007706015747456E-2</v>
      </c>
      <c r="V28" s="20">
        <f>Premiums!AK28/Premiums!BC28</f>
        <v>0</v>
      </c>
      <c r="W28" s="20">
        <f>Premiums!AQ28/Premiums!BC28</f>
        <v>0</v>
      </c>
      <c r="X28" s="20">
        <f>Premiums!AU28/Premiums!BC28</f>
        <v>0</v>
      </c>
      <c r="Y28" s="20">
        <f>Premiums!AS28/Premiums!BC28</f>
        <v>0</v>
      </c>
      <c r="Z28" s="20">
        <f>Premiums!AW28/Premiums!BC28</f>
        <v>0</v>
      </c>
      <c r="AA28" s="20">
        <f>Premiums!AY28/Premiums!BC28</f>
        <v>9.5385123533871837E-4</v>
      </c>
      <c r="AB28" s="20">
        <f>Premiums!BA28/Premiums!BC28</f>
        <v>0</v>
      </c>
    </row>
    <row r="29" spans="1:28">
      <c r="A29" s="26">
        <v>14</v>
      </c>
      <c r="B29" s="181" t="s">
        <v>63</v>
      </c>
      <c r="C29" s="20">
        <f>Premiums!E29/Premiums!BC29</f>
        <v>0</v>
      </c>
      <c r="D29" s="20">
        <f>Premiums!C29/Premiums!BC29</f>
        <v>0</v>
      </c>
      <c r="E29" s="20">
        <f>Premiums!G29/Premiums!BC29</f>
        <v>7.4895596113151511E-2</v>
      </c>
      <c r="F29" s="20">
        <f>Premiums!I29/Premiums!BC29</f>
        <v>0</v>
      </c>
      <c r="G29" s="20">
        <f>Premiums!K29/Premiums!BC29</f>
        <v>0</v>
      </c>
      <c r="H29" s="20">
        <f>Premiums!M29/Premiums!BC29</f>
        <v>0</v>
      </c>
      <c r="I29" s="20">
        <f>Premiums!Q29/Premiums!BC29</f>
        <v>0</v>
      </c>
      <c r="J29" s="20">
        <f>Premiums!O29/Premiums!BC29</f>
        <v>3.8914492481451977E-2</v>
      </c>
      <c r="K29" s="20">
        <f>Premiums!S29/Premiums!BC29</f>
        <v>0</v>
      </c>
      <c r="L29" s="20">
        <f>Premiums!U29/Premiums!BC29</f>
        <v>0</v>
      </c>
      <c r="M29" s="20">
        <f>Premiums!W29/Premiums!BC29</f>
        <v>0</v>
      </c>
      <c r="N29" s="20">
        <f>Premiums!Y29/Premiums!BC29</f>
        <v>0</v>
      </c>
      <c r="O29" s="20">
        <f>Premiums!AA29/Premiums!BC29</f>
        <v>7.526377363128255E-4</v>
      </c>
      <c r="P29" s="20">
        <f>Premiums!AC29/Premiums!BC29</f>
        <v>0</v>
      </c>
      <c r="Q29" s="20">
        <f>Premiums!AG29/Premiums!BC29</f>
        <v>0</v>
      </c>
      <c r="R29" s="20">
        <f>Premiums!AE29/Premiums!BC29</f>
        <v>0</v>
      </c>
      <c r="S29" s="20">
        <f>Premiums!AI29/Premiums!BC29</f>
        <v>0.88543727366908376</v>
      </c>
      <c r="T29" s="20">
        <f>Premiums!AM29/Premiums!BC29</f>
        <v>0</v>
      </c>
      <c r="U29" s="20">
        <f>Premiums!AO29/Premiums!BC29</f>
        <v>0</v>
      </c>
      <c r="V29" s="20">
        <f>Premiums!AK29/Premiums!BC29</f>
        <v>0</v>
      </c>
      <c r="W29" s="20">
        <f>Premiums!AQ29/Premiums!BC29</f>
        <v>0</v>
      </c>
      <c r="X29" s="20">
        <f>Premiums!AU29/Premiums!BC29</f>
        <v>0</v>
      </c>
      <c r="Y29" s="20">
        <f>Premiums!AS29/Premiums!BC29</f>
        <v>0</v>
      </c>
      <c r="Z29" s="20">
        <f>Premiums!AW29/Premiums!BC29</f>
        <v>0</v>
      </c>
      <c r="AA29" s="20">
        <f>Premiums!AY29/Premiums!BC29</f>
        <v>0</v>
      </c>
      <c r="AB29" s="20">
        <f>Premiums!BA29/Premiums!BC29</f>
        <v>0</v>
      </c>
    </row>
    <row r="30" spans="1:28">
      <c r="A30" s="26">
        <v>15</v>
      </c>
      <c r="B30" s="181" t="s">
        <v>64</v>
      </c>
      <c r="C30" s="20">
        <f>Premiums!E30/Premiums!BC30</f>
        <v>0</v>
      </c>
      <c r="D30" s="20">
        <f>Premiums!C30/Premiums!BC30</f>
        <v>0</v>
      </c>
      <c r="E30" s="20">
        <f>Premiums!G30/Premiums!BC30</f>
        <v>2.2095855773517192E-4</v>
      </c>
      <c r="F30" s="20">
        <f>Premiums!I30/Premiums!BC30</f>
        <v>0</v>
      </c>
      <c r="G30" s="20">
        <f>Premiums!K30/Premiums!BC30</f>
        <v>0.15469803370041796</v>
      </c>
      <c r="H30" s="20">
        <f>Premiums!M30/Premiums!BC30</f>
        <v>0</v>
      </c>
      <c r="I30" s="20">
        <f>Premiums!Q30/Premiums!BC30</f>
        <v>0</v>
      </c>
      <c r="J30" s="20">
        <f>Premiums!O30/Premiums!BC30</f>
        <v>0.70444893111622542</v>
      </c>
      <c r="K30" s="20">
        <f>Premiums!S30/Premiums!BC30</f>
        <v>0.119932920006701</v>
      </c>
      <c r="L30" s="20">
        <f>Premiums!U30/Premiums!BC30</f>
        <v>1.2977135955647746E-2</v>
      </c>
      <c r="M30" s="20">
        <f>Premiums!W30/Premiums!BC30</f>
        <v>0</v>
      </c>
      <c r="N30" s="20">
        <f>Premiums!Y30/Premiums!BC30</f>
        <v>0</v>
      </c>
      <c r="O30" s="20">
        <f>Premiums!AA30/Premiums!BC30</f>
        <v>7.3281025450972646E-3</v>
      </c>
      <c r="P30" s="20">
        <f>Premiums!AC30/Premiums!BC30</f>
        <v>0</v>
      </c>
      <c r="Q30" s="20">
        <f>Premiums!AG30/Premiums!BC30</f>
        <v>0</v>
      </c>
      <c r="R30" s="20">
        <f>Premiums!AE30/Premiums!BC30</f>
        <v>0</v>
      </c>
      <c r="S30" s="20">
        <f>Premiums!AI30/Premiums!BC30</f>
        <v>0</v>
      </c>
      <c r="T30" s="20">
        <f>Premiums!AM30/Premiums!BC30</f>
        <v>0</v>
      </c>
      <c r="U30" s="20">
        <f>Premiums!AO30/Premiums!BC30</f>
        <v>3.939181181754288E-4</v>
      </c>
      <c r="V30" s="20">
        <f>Premiums!AK30/Premiums!BC30</f>
        <v>0</v>
      </c>
      <c r="W30" s="20">
        <f>Premiums!AQ30/Premiums!BC30</f>
        <v>0</v>
      </c>
      <c r="X30" s="20">
        <f>Premiums!AU30/Premiums!BC30</f>
        <v>0</v>
      </c>
      <c r="Y30" s="20">
        <f>Premiums!AS30/Premiums!BC30</f>
        <v>0</v>
      </c>
      <c r="Z30" s="20">
        <f>Premiums!AW30/Premiums!BC30</f>
        <v>0</v>
      </c>
      <c r="AA30" s="20">
        <f>Premiums!AY30/Premiums!BC30</f>
        <v>0</v>
      </c>
      <c r="AB30" s="20">
        <f>Premiums!BA30/Premiums!BC30</f>
        <v>0</v>
      </c>
    </row>
    <row r="31" spans="1:28">
      <c r="A31" s="26">
        <v>16</v>
      </c>
      <c r="B31" s="181" t="s">
        <v>65</v>
      </c>
      <c r="C31" s="20">
        <f>Premiums!E31/Premiums!BC31</f>
        <v>1.2239027958218839E-2</v>
      </c>
      <c r="D31" s="20">
        <f>Premiums!C31/Premiums!BC31</f>
        <v>4.9253185054177213E-3</v>
      </c>
      <c r="E31" s="20">
        <f>Premiums!G31/Premiums!BC31</f>
        <v>0.25720573329903268</v>
      </c>
      <c r="F31" s="20">
        <f>Premiums!I31/Premiums!BC31</f>
        <v>3.9178109546730878E-2</v>
      </c>
      <c r="G31" s="20">
        <f>Premiums!K31/Premiums!BC31</f>
        <v>0.12213295362100142</v>
      </c>
      <c r="H31" s="20">
        <f>Premiums!M31/Premiums!BC31</f>
        <v>2.5957791227020691E-2</v>
      </c>
      <c r="I31" s="20">
        <f>Premiums!Q31/Premiums!BC31</f>
        <v>1.5490898776872378E-3</v>
      </c>
      <c r="J31" s="20">
        <f>Premiums!O31/Premiums!BC31</f>
        <v>3.6805006789471005E-3</v>
      </c>
      <c r="K31" s="20">
        <f>Premiums!S31/Premiums!BC31</f>
        <v>0.12691748584160109</v>
      </c>
      <c r="L31" s="20">
        <f>Premiums!U31/Premiums!BC31</f>
        <v>0</v>
      </c>
      <c r="M31" s="20">
        <f>Premiums!W31/Premiums!BC31</f>
        <v>0.23278808321993635</v>
      </c>
      <c r="N31" s="20">
        <f>Premiums!Y31/Premiums!BC31</f>
        <v>3.5170465557569523E-4</v>
      </c>
      <c r="O31" s="20">
        <f>Premiums!AA31/Premiums!BC31</f>
        <v>1.6017204440860237E-3</v>
      </c>
      <c r="P31" s="20">
        <f>Premiums!AC31/Premiums!BC31</f>
        <v>8.0047207288719974E-2</v>
      </c>
      <c r="Q31" s="20">
        <f>Premiums!AG31/Premiums!BC31</f>
        <v>1.3268839224415856E-3</v>
      </c>
      <c r="R31" s="20">
        <f>Premiums!AE31/Premiums!BC31</f>
        <v>0</v>
      </c>
      <c r="S31" s="20">
        <f>Premiums!AI31/Premiums!BC31</f>
        <v>0</v>
      </c>
      <c r="T31" s="20">
        <f>Premiums!AM31/Premiums!BC31</f>
        <v>8.9816652347216946E-2</v>
      </c>
      <c r="U31" s="20">
        <f>Premiums!AO31/Premiums!BC31</f>
        <v>0</v>
      </c>
      <c r="V31" s="20">
        <f>Premiums!AK31/Premiums!BC31</f>
        <v>0</v>
      </c>
      <c r="W31" s="20">
        <f>Premiums!AQ31/Premiums!BC31</f>
        <v>0</v>
      </c>
      <c r="X31" s="20">
        <f>Premiums!AU31/Premiums!BC31</f>
        <v>0</v>
      </c>
      <c r="Y31" s="20">
        <f>Premiums!AS31/Premiums!BC31</f>
        <v>0</v>
      </c>
      <c r="Z31" s="20">
        <f>Premiums!AW31/Premiums!BC31</f>
        <v>2.8173756636570575E-4</v>
      </c>
      <c r="AA31" s="20">
        <f>Premiums!AY31/Premiums!BC31</f>
        <v>0</v>
      </c>
      <c r="AB31" s="20">
        <f>Premiums!BA31/Premiums!BC31</f>
        <v>0</v>
      </c>
    </row>
    <row r="32" spans="1:28">
      <c r="A32" s="26">
        <v>17</v>
      </c>
      <c r="B32" s="181" t="s">
        <v>66</v>
      </c>
      <c r="C32" s="20">
        <f>Premiums!E32/Premiums!BC32</f>
        <v>0</v>
      </c>
      <c r="D32" s="20">
        <f>Premiums!C32/Premiums!BC32</f>
        <v>0</v>
      </c>
      <c r="E32" s="20">
        <f>Premiums!G32/Premiums!BC32</f>
        <v>0</v>
      </c>
      <c r="F32" s="20">
        <f>Premiums!I32/Premiums!BC32</f>
        <v>0</v>
      </c>
      <c r="G32" s="20">
        <f>Premiums!K32/Premiums!BC32</f>
        <v>1</v>
      </c>
      <c r="H32" s="20">
        <f>Premiums!M32/Premiums!BC32</f>
        <v>0</v>
      </c>
      <c r="I32" s="20">
        <f>Premiums!Q32/Premiums!BC32</f>
        <v>0</v>
      </c>
      <c r="J32" s="20">
        <f>Premiums!O32/Premiums!BC32</f>
        <v>0</v>
      </c>
      <c r="K32" s="20">
        <f>Premiums!S32/Premiums!BC32</f>
        <v>0</v>
      </c>
      <c r="L32" s="20">
        <f>Premiums!U32/Premiums!BC32</f>
        <v>0</v>
      </c>
      <c r="M32" s="20">
        <f>Premiums!W32/Premiums!BC32</f>
        <v>0</v>
      </c>
      <c r="N32" s="20">
        <f>Premiums!Y32/Premiums!BC32</f>
        <v>0</v>
      </c>
      <c r="O32" s="20">
        <f>Premiums!AA32/Premiums!BC32</f>
        <v>0</v>
      </c>
      <c r="P32" s="20">
        <f>Premiums!AC32/Premiums!BC32</f>
        <v>0</v>
      </c>
      <c r="Q32" s="20">
        <f>Premiums!AG32/Premiums!BC32</f>
        <v>0</v>
      </c>
      <c r="R32" s="20">
        <f>Premiums!AE32/Premiums!BC32</f>
        <v>0</v>
      </c>
      <c r="S32" s="20">
        <f>Premiums!AI32/Premiums!BC32</f>
        <v>0</v>
      </c>
      <c r="T32" s="20">
        <f>Premiums!AM32/Premiums!BC32</f>
        <v>0</v>
      </c>
      <c r="U32" s="20">
        <f>Premiums!AO32/Premiums!BC32</f>
        <v>0</v>
      </c>
      <c r="V32" s="20">
        <f>Premiums!AK32/Premiums!BC32</f>
        <v>0</v>
      </c>
      <c r="W32" s="20">
        <f>Premiums!AQ32/Premiums!BC32</f>
        <v>0</v>
      </c>
      <c r="X32" s="20">
        <f>Premiums!AU32/Premiums!BC32</f>
        <v>0</v>
      </c>
      <c r="Y32" s="20">
        <f>Premiums!AS32/Premiums!BC32</f>
        <v>0</v>
      </c>
      <c r="Z32" s="20">
        <f>Premiums!AW32/Premiums!BC32</f>
        <v>0</v>
      </c>
      <c r="AA32" s="20">
        <f>Premiums!AY32/Premiums!BC32</f>
        <v>0</v>
      </c>
      <c r="AB32" s="20">
        <f>Premiums!BA32/Premiums!BC32</f>
        <v>0</v>
      </c>
    </row>
    <row r="33" spans="1:28">
      <c r="A33" s="26">
        <v>18</v>
      </c>
      <c r="B33" s="181" t="s">
        <v>67</v>
      </c>
      <c r="C33" s="20">
        <f>Premiums!E33/Premiums!BC33</f>
        <v>4.5484441529724015E-2</v>
      </c>
      <c r="D33" s="20">
        <f>Premiums!C33/Premiums!BC33</f>
        <v>7.515997916108523E-2</v>
      </c>
      <c r="E33" s="20">
        <f>Premiums!G33/Premiums!BC33</f>
        <v>0.20813344509821829</v>
      </c>
      <c r="F33" s="20">
        <f>Premiums!I33/Premiums!BC33</f>
        <v>0.14113716587960706</v>
      </c>
      <c r="G33" s="20">
        <f>Premiums!K33/Premiums!BC33</f>
        <v>0.139576119599084</v>
      </c>
      <c r="H33" s="20">
        <f>Premiums!M33/Premiums!BC33</f>
        <v>0.14913516898217691</v>
      </c>
      <c r="I33" s="20">
        <f>Premiums!Q33/Premiums!BC33</f>
        <v>3.380972525343378E-2</v>
      </c>
      <c r="J33" s="20">
        <f>Premiums!O33/Premiums!BC33</f>
        <v>0.1288122366565044</v>
      </c>
      <c r="K33" s="20">
        <f>Premiums!S33/Premiums!BC33</f>
        <v>1.5325219237767865E-2</v>
      </c>
      <c r="L33" s="20">
        <f>Premiums!U33/Premiums!BC33</f>
        <v>2.2410253201604767E-4</v>
      </c>
      <c r="M33" s="20">
        <f>Premiums!W33/Premiums!BC33</f>
        <v>3.0407256464737597E-3</v>
      </c>
      <c r="N33" s="20">
        <f>Premiums!Y33/Premiums!BC33</f>
        <v>0</v>
      </c>
      <c r="O33" s="20">
        <f>Premiums!AA33/Premiums!BC33</f>
        <v>5.1631609024735473E-3</v>
      </c>
      <c r="P33" s="20">
        <f>Premiums!AC33/Premiums!BC33</f>
        <v>3.0431743044850069E-2</v>
      </c>
      <c r="Q33" s="20">
        <f>Premiums!AG33/Premiums!BC33</f>
        <v>2.456635809814257E-2</v>
      </c>
      <c r="R33" s="20">
        <f>Premiums!AE33/Premiums!BC33</f>
        <v>0</v>
      </c>
      <c r="S33" s="20">
        <f>Premiums!AI33/Premiums!BC33</f>
        <v>0</v>
      </c>
      <c r="T33" s="20">
        <f>Premiums!AM33/Premiums!BC33</f>
        <v>0</v>
      </c>
      <c r="U33" s="20">
        <f>Premiums!AO33/Premiums!BC33</f>
        <v>0</v>
      </c>
      <c r="V33" s="20">
        <f>Premiums!AK33/Premiums!BC33</f>
        <v>0</v>
      </c>
      <c r="W33" s="20">
        <f>Premiums!AQ33/Premiums!BC33</f>
        <v>0</v>
      </c>
      <c r="X33" s="20">
        <f>Premiums!AU33/Premiums!BC33</f>
        <v>0</v>
      </c>
      <c r="Y33" s="20">
        <f>Premiums!AS33/Premiums!BC33</f>
        <v>0</v>
      </c>
      <c r="Z33" s="20">
        <f>Premiums!AW33/Premiums!BC33</f>
        <v>4.0837844258391198E-7</v>
      </c>
      <c r="AA33" s="20">
        <f>Premiums!AY33/Premiums!BC33</f>
        <v>0</v>
      </c>
      <c r="AB33" s="20">
        <f>Premiums!BA33/Premiums!BC33</f>
        <v>0</v>
      </c>
    </row>
    <row r="35" spans="1:28" ht="15.75">
      <c r="A35" s="140" t="s">
        <v>402</v>
      </c>
    </row>
    <row r="36" spans="1:28" ht="15.75">
      <c r="A36" s="2" t="s">
        <v>401</v>
      </c>
    </row>
  </sheetData>
  <printOptions horizontalCentered="1"/>
  <pageMargins left="0" right="0" top="0.47244094488188981" bottom="0" header="0" footer="0"/>
  <pageSetup paperSize="9" scale="35" orientation="landscape" horizontalDpi="300" verticalDpi="300" r:id="rId1"/>
  <headerFooter alignWithMargins="0"/>
  <ignoredErrors>
    <ignoredError sqref="A18"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view="pageBreakPreview" zoomScale="40" zoomScaleNormal="100" zoomScaleSheetLayoutView="40" workbookViewId="0">
      <pane xSplit="2" ySplit="4" topLeftCell="C5" activePane="bottomRight" state="frozen"/>
      <selection activeCell="B1" sqref="A1:B1"/>
      <selection pane="topRight" activeCell="B1" sqref="A1:B1"/>
      <selection pane="bottomLeft" activeCell="B1" sqref="A1:B1"/>
      <selection pane="bottomRight" activeCell="X11" sqref="X11"/>
    </sheetView>
  </sheetViews>
  <sheetFormatPr defaultRowHeight="12.75"/>
  <cols>
    <col min="1" max="1" width="4.7109375" style="67" customWidth="1"/>
    <col min="2" max="2" width="59.5703125" style="67" customWidth="1"/>
    <col min="3" max="3" width="11.5703125" style="67" customWidth="1"/>
    <col min="4" max="4" width="11.42578125" style="67" customWidth="1"/>
    <col min="5" max="5" width="11.7109375" style="67" customWidth="1"/>
    <col min="6" max="6" width="10.7109375" style="67" customWidth="1"/>
    <col min="7" max="7" width="12" style="67" customWidth="1"/>
    <col min="8" max="8" width="13.140625" style="67" customWidth="1"/>
    <col min="9" max="10" width="12.85546875" style="67" customWidth="1"/>
    <col min="11" max="11" width="11.5703125" style="67" customWidth="1"/>
    <col min="12" max="12" width="12.7109375" style="67" customWidth="1"/>
    <col min="13" max="13" width="13.5703125" style="67" customWidth="1"/>
    <col min="14" max="14" width="13.28515625" style="67" customWidth="1"/>
    <col min="15" max="15" width="14.5703125" style="67" customWidth="1"/>
    <col min="16" max="16" width="13.85546875" style="67" customWidth="1"/>
    <col min="17" max="17" width="13.28515625" style="67" customWidth="1"/>
    <col min="18" max="18" width="15.42578125" style="67" customWidth="1"/>
    <col min="19" max="25" width="13.28515625" style="67" customWidth="1"/>
    <col min="26" max="26" width="14.140625" style="67" customWidth="1"/>
    <col min="27" max="28" width="11.85546875" style="67" customWidth="1"/>
    <col min="29" max="29" width="13.5703125" style="67" customWidth="1"/>
    <col min="30" max="16384" width="9.140625" style="67"/>
  </cols>
  <sheetData>
    <row r="1" spans="1:29" ht="22.5" customHeight="1"/>
    <row r="2" spans="1:29" s="15" customFormat="1" ht="23.25" customHeight="1">
      <c r="A2" s="66" t="s">
        <v>101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row>
    <row r="3" spans="1:29" s="15" customFormat="1" ht="23.25" customHeight="1">
      <c r="A3" s="68"/>
      <c r="B3" s="68"/>
      <c r="C3" s="69"/>
      <c r="G3" s="70"/>
      <c r="H3" s="69"/>
      <c r="AC3" s="142" t="s">
        <v>102</v>
      </c>
    </row>
    <row r="4" spans="1:29" s="15" customFormat="1" ht="75" customHeight="1">
      <c r="A4" s="16"/>
      <c r="B4" s="65"/>
      <c r="C4" s="51" t="s">
        <v>71</v>
      </c>
      <c r="D4" s="51" t="s">
        <v>74</v>
      </c>
      <c r="E4" s="51" t="s">
        <v>70</v>
      </c>
      <c r="F4" s="51" t="s">
        <v>171</v>
      </c>
      <c r="G4" s="51" t="s">
        <v>172</v>
      </c>
      <c r="H4" s="51" t="s">
        <v>78</v>
      </c>
      <c r="I4" s="51" t="s">
        <v>72</v>
      </c>
      <c r="J4" s="51" t="s">
        <v>73</v>
      </c>
      <c r="K4" s="51" t="s">
        <v>80</v>
      </c>
      <c r="L4" s="51" t="s">
        <v>173</v>
      </c>
      <c r="M4" s="51" t="s">
        <v>77</v>
      </c>
      <c r="N4" s="51" t="s">
        <v>76</v>
      </c>
      <c r="O4" s="51" t="s">
        <v>88</v>
      </c>
      <c r="P4" s="51" t="s">
        <v>83</v>
      </c>
      <c r="Q4" s="51" t="s">
        <v>90</v>
      </c>
      <c r="R4" s="51" t="s">
        <v>174</v>
      </c>
      <c r="S4" s="51" t="s">
        <v>175</v>
      </c>
      <c r="T4" s="51" t="s">
        <v>176</v>
      </c>
      <c r="U4" s="52" t="s">
        <v>177</v>
      </c>
      <c r="V4" s="51" t="s">
        <v>178</v>
      </c>
      <c r="W4" s="51" t="s">
        <v>179</v>
      </c>
      <c r="X4" s="51" t="s">
        <v>180</v>
      </c>
      <c r="Y4" s="51" t="s">
        <v>181</v>
      </c>
      <c r="Z4" s="51" t="s">
        <v>182</v>
      </c>
      <c r="AA4" s="53" t="s">
        <v>318</v>
      </c>
      <c r="AB4" s="53" t="s">
        <v>81</v>
      </c>
      <c r="AC4" s="53" t="s">
        <v>38</v>
      </c>
    </row>
    <row r="5" spans="1:29" s="15" customFormat="1" ht="16.5" customHeight="1">
      <c r="A5" s="71" t="s">
        <v>23</v>
      </c>
      <c r="B5" s="14" t="s">
        <v>103</v>
      </c>
      <c r="C5" s="72"/>
      <c r="D5" s="72"/>
      <c r="E5" s="72"/>
      <c r="F5" s="72"/>
      <c r="G5" s="72"/>
      <c r="H5" s="72"/>
      <c r="I5" s="72"/>
      <c r="J5" s="72"/>
      <c r="K5" s="72"/>
      <c r="L5" s="72"/>
      <c r="M5" s="72"/>
      <c r="N5" s="72"/>
      <c r="O5" s="72"/>
      <c r="P5" s="72"/>
      <c r="Q5" s="72"/>
      <c r="R5" s="72"/>
      <c r="S5" s="72"/>
      <c r="T5" s="72"/>
      <c r="U5" s="72"/>
      <c r="V5" s="72"/>
      <c r="W5" s="72"/>
      <c r="X5" s="72"/>
      <c r="Y5" s="72"/>
      <c r="Z5" s="72"/>
      <c r="AA5" s="72"/>
      <c r="AB5" s="72"/>
      <c r="AC5" s="72"/>
    </row>
    <row r="6" spans="1:29" s="15" customFormat="1" ht="16.5" customHeight="1">
      <c r="A6" s="74" t="s">
        <v>6</v>
      </c>
      <c r="B6" s="29" t="s">
        <v>104</v>
      </c>
      <c r="C6" s="72"/>
      <c r="D6" s="72"/>
      <c r="E6" s="72"/>
      <c r="F6" s="72"/>
      <c r="G6" s="72"/>
      <c r="H6" s="72"/>
      <c r="I6" s="72"/>
      <c r="J6" s="72"/>
      <c r="K6" s="72"/>
      <c r="L6" s="72"/>
      <c r="M6" s="72"/>
      <c r="N6" s="72"/>
      <c r="O6" s="72"/>
      <c r="P6" s="72"/>
      <c r="Q6" s="72"/>
      <c r="R6" s="72"/>
      <c r="S6" s="72"/>
      <c r="T6" s="72"/>
      <c r="U6" s="72"/>
      <c r="V6" s="72"/>
      <c r="W6" s="72"/>
      <c r="X6" s="72"/>
      <c r="Y6" s="72"/>
      <c r="Z6" s="72"/>
      <c r="AA6" s="72"/>
      <c r="AB6" s="72"/>
      <c r="AC6" s="72"/>
    </row>
    <row r="7" spans="1:29" s="64" customFormat="1" ht="16.5" customHeight="1">
      <c r="A7" s="32" t="s">
        <v>19</v>
      </c>
      <c r="B7" s="29" t="s">
        <v>105</v>
      </c>
      <c r="C7" s="99">
        <v>194797</v>
      </c>
      <c r="D7" s="99">
        <v>171962</v>
      </c>
      <c r="E7" s="99">
        <v>206000.19517000002</v>
      </c>
      <c r="F7" s="99">
        <v>115661</v>
      </c>
      <c r="G7" s="99">
        <v>8095</v>
      </c>
      <c r="H7" s="99">
        <v>58399</v>
      </c>
      <c r="I7" s="99">
        <v>188646</v>
      </c>
      <c r="J7" s="99">
        <v>143945.1</v>
      </c>
      <c r="K7" s="99">
        <v>45697</v>
      </c>
      <c r="L7" s="99">
        <v>204680</v>
      </c>
      <c r="M7" s="99">
        <v>103807</v>
      </c>
      <c r="N7" s="99">
        <v>150881</v>
      </c>
      <c r="O7" s="99">
        <v>11982</v>
      </c>
      <c r="P7" s="99">
        <v>18549.002</v>
      </c>
      <c r="Q7" s="99">
        <v>4204.1980199999998</v>
      </c>
      <c r="R7" s="99">
        <v>4457</v>
      </c>
      <c r="S7" s="99">
        <v>14512</v>
      </c>
      <c r="T7" s="99">
        <v>61752</v>
      </c>
      <c r="U7" s="99">
        <v>2190</v>
      </c>
      <c r="V7" s="99">
        <v>15035</v>
      </c>
      <c r="W7" s="99">
        <v>930</v>
      </c>
      <c r="X7" s="99">
        <v>1702</v>
      </c>
      <c r="Y7" s="99">
        <v>1794</v>
      </c>
      <c r="Z7" s="99">
        <v>1331</v>
      </c>
      <c r="AA7" s="99">
        <v>21</v>
      </c>
      <c r="AB7" s="99">
        <v>20604</v>
      </c>
      <c r="AC7" s="35">
        <v>1751633.4951900002</v>
      </c>
    </row>
    <row r="8" spans="1:29" s="64" customFormat="1" ht="40.5" customHeight="1">
      <c r="A8" s="32"/>
      <c r="B8" s="29" t="s">
        <v>106</v>
      </c>
      <c r="C8" s="99">
        <v>-5710</v>
      </c>
      <c r="D8" s="99">
        <v>-281</v>
      </c>
      <c r="E8" s="99">
        <v>-7124.2380099999118</v>
      </c>
      <c r="F8" s="99">
        <v>-9452</v>
      </c>
      <c r="G8" s="99">
        <v>-455</v>
      </c>
      <c r="H8" s="99">
        <v>-5123</v>
      </c>
      <c r="I8" s="99">
        <v>-5648</v>
      </c>
      <c r="J8" s="99">
        <v>7835.87</v>
      </c>
      <c r="K8" s="99">
        <v>-1</v>
      </c>
      <c r="L8" s="99">
        <v>-22371</v>
      </c>
      <c r="M8" s="99">
        <v>-6623</v>
      </c>
      <c r="N8" s="99">
        <v>-10816</v>
      </c>
      <c r="O8" s="99">
        <v>0</v>
      </c>
      <c r="P8" s="99">
        <v>-1121.11635</v>
      </c>
      <c r="Q8" s="99">
        <v>0</v>
      </c>
      <c r="R8" s="99">
        <v>0</v>
      </c>
      <c r="S8" s="99">
        <v>0</v>
      </c>
      <c r="T8" s="99">
        <v>-5196</v>
      </c>
      <c r="U8" s="99">
        <v>0</v>
      </c>
      <c r="V8" s="99">
        <v>-165</v>
      </c>
      <c r="W8" s="99">
        <v>-36</v>
      </c>
      <c r="X8" s="99">
        <v>-2</v>
      </c>
      <c r="Y8" s="99">
        <v>0</v>
      </c>
      <c r="Z8" s="99">
        <v>0</v>
      </c>
      <c r="AA8" s="99">
        <v>0</v>
      </c>
      <c r="AB8" s="99">
        <v>-897</v>
      </c>
      <c r="AC8" s="35">
        <v>-73185.484359999915</v>
      </c>
    </row>
    <row r="9" spans="1:29" ht="15.75" customHeight="1">
      <c r="A9" s="32" t="s">
        <v>20</v>
      </c>
      <c r="B9" s="29" t="s">
        <v>107</v>
      </c>
      <c r="C9" s="99">
        <v>-73392</v>
      </c>
      <c r="D9" s="99">
        <v>-26106</v>
      </c>
      <c r="E9" s="99">
        <v>-53049.944159999999</v>
      </c>
      <c r="F9" s="99">
        <v>-70019</v>
      </c>
      <c r="G9" s="99">
        <v>-2524</v>
      </c>
      <c r="H9" s="99">
        <v>-29457</v>
      </c>
      <c r="I9" s="99">
        <v>-10147</v>
      </c>
      <c r="J9" s="99">
        <v>-60574.12</v>
      </c>
      <c r="K9" s="99">
        <v>-26860</v>
      </c>
      <c r="L9" s="99">
        <v>-62600</v>
      </c>
      <c r="M9" s="99">
        <v>-46789</v>
      </c>
      <c r="N9" s="99">
        <v>-27468</v>
      </c>
      <c r="O9" s="99">
        <v>-2553</v>
      </c>
      <c r="P9" s="99">
        <v>-781.88368000000003</v>
      </c>
      <c r="Q9" s="99">
        <v>-207.47686999999999</v>
      </c>
      <c r="R9" s="99">
        <v>-43</v>
      </c>
      <c r="S9" s="99">
        <v>-683</v>
      </c>
      <c r="T9" s="99">
        <v>-10370</v>
      </c>
      <c r="U9" s="99">
        <v>0</v>
      </c>
      <c r="V9" s="99">
        <v>0</v>
      </c>
      <c r="W9" s="99">
        <v>-1</v>
      </c>
      <c r="X9" s="99">
        <v>-224</v>
      </c>
      <c r="Y9" s="99">
        <v>0</v>
      </c>
      <c r="Z9" s="99">
        <v>0</v>
      </c>
      <c r="AA9" s="99">
        <v>0</v>
      </c>
      <c r="AB9" s="99">
        <v>-2389</v>
      </c>
      <c r="AC9" s="35">
        <v>-506238.42471000005</v>
      </c>
    </row>
    <row r="10" spans="1:29" ht="16.5" customHeight="1">
      <c r="A10" s="32" t="s">
        <v>24</v>
      </c>
      <c r="B10" s="29" t="s">
        <v>108</v>
      </c>
      <c r="C10" s="99">
        <v>-21310</v>
      </c>
      <c r="D10" s="99">
        <v>-7476</v>
      </c>
      <c r="E10" s="99">
        <v>-10432.448</v>
      </c>
      <c r="F10" s="99">
        <v>-2718</v>
      </c>
      <c r="G10" s="99">
        <v>-202</v>
      </c>
      <c r="H10" s="99">
        <v>-2039</v>
      </c>
      <c r="I10" s="99">
        <v>-19968</v>
      </c>
      <c r="J10" s="99">
        <v>-11102.76</v>
      </c>
      <c r="K10" s="99">
        <v>333</v>
      </c>
      <c r="L10" s="99">
        <v>-3384</v>
      </c>
      <c r="M10" s="99">
        <v>-12468</v>
      </c>
      <c r="N10" s="99">
        <v>-3639</v>
      </c>
      <c r="O10" s="99">
        <v>-1303</v>
      </c>
      <c r="P10" s="99">
        <v>-2626.7493299999937</v>
      </c>
      <c r="Q10" s="99">
        <v>400.79300000000001</v>
      </c>
      <c r="R10" s="99">
        <v>-542</v>
      </c>
      <c r="S10" s="99">
        <v>-897</v>
      </c>
      <c r="T10" s="99">
        <v>4396</v>
      </c>
      <c r="U10" s="99">
        <v>-17</v>
      </c>
      <c r="V10" s="99">
        <v>-3916</v>
      </c>
      <c r="W10" s="99">
        <v>-76</v>
      </c>
      <c r="X10" s="99">
        <v>-203</v>
      </c>
      <c r="Y10" s="99">
        <v>-290</v>
      </c>
      <c r="Z10" s="99">
        <v>134</v>
      </c>
      <c r="AA10" s="99">
        <v>-11</v>
      </c>
      <c r="AB10" s="99">
        <v>-2492</v>
      </c>
      <c r="AC10" s="35">
        <v>-101849.16432999999</v>
      </c>
    </row>
    <row r="11" spans="1:29" ht="16.5" customHeight="1">
      <c r="A11" s="32"/>
      <c r="B11" s="29" t="s">
        <v>109</v>
      </c>
      <c r="C11" s="99">
        <v>6284</v>
      </c>
      <c r="D11" s="99">
        <v>2500</v>
      </c>
      <c r="E11" s="99">
        <v>0</v>
      </c>
      <c r="F11" s="99">
        <v>0</v>
      </c>
      <c r="G11" s="99">
        <v>0</v>
      </c>
      <c r="H11" s="99">
        <v>-99</v>
      </c>
      <c r="I11" s="99">
        <v>-7987</v>
      </c>
      <c r="J11" s="99">
        <v>2273.44</v>
      </c>
      <c r="K11" s="99">
        <v>204</v>
      </c>
      <c r="L11" s="99">
        <v>0</v>
      </c>
      <c r="M11" s="99">
        <v>-306</v>
      </c>
      <c r="N11" s="99">
        <v>1150</v>
      </c>
      <c r="O11" s="99">
        <v>0</v>
      </c>
      <c r="P11" s="99">
        <v>321.81148999999931</v>
      </c>
      <c r="Q11" s="99">
        <v>0</v>
      </c>
      <c r="R11" s="99">
        <v>0</v>
      </c>
      <c r="S11" s="99">
        <v>0</v>
      </c>
      <c r="T11" s="99">
        <v>-644</v>
      </c>
      <c r="U11" s="99">
        <v>-14</v>
      </c>
      <c r="V11" s="99">
        <v>0</v>
      </c>
      <c r="W11" s="99">
        <v>29</v>
      </c>
      <c r="X11" s="99">
        <v>0</v>
      </c>
      <c r="Y11" s="99">
        <v>0</v>
      </c>
      <c r="Z11" s="99">
        <v>0</v>
      </c>
      <c r="AA11" s="99">
        <v>0</v>
      </c>
      <c r="AB11" s="99">
        <v>-350</v>
      </c>
      <c r="AC11" s="35">
        <v>3362.2514899999996</v>
      </c>
    </row>
    <row r="12" spans="1:29" ht="16.5" customHeight="1">
      <c r="A12" s="32" t="s">
        <v>25</v>
      </c>
      <c r="B12" s="29" t="s">
        <v>110</v>
      </c>
      <c r="C12" s="99">
        <v>1669</v>
      </c>
      <c r="D12" s="99">
        <v>2780</v>
      </c>
      <c r="E12" s="99">
        <v>-2364.11</v>
      </c>
      <c r="F12" s="99">
        <v>1648</v>
      </c>
      <c r="G12" s="99">
        <v>98</v>
      </c>
      <c r="H12" s="99">
        <v>1167</v>
      </c>
      <c r="I12" s="99">
        <v>-269</v>
      </c>
      <c r="J12" s="99">
        <v>8918.9699999999993</v>
      </c>
      <c r="K12" s="99">
        <v>-59</v>
      </c>
      <c r="L12" s="99">
        <v>8009</v>
      </c>
      <c r="M12" s="99">
        <v>12482</v>
      </c>
      <c r="N12" s="99">
        <v>-524</v>
      </c>
      <c r="O12" s="99">
        <v>34</v>
      </c>
      <c r="P12" s="99">
        <v>0</v>
      </c>
      <c r="Q12" s="99">
        <v>-182.316</v>
      </c>
      <c r="R12" s="99">
        <v>0</v>
      </c>
      <c r="S12" s="99">
        <v>29</v>
      </c>
      <c r="T12" s="99">
        <v>6627</v>
      </c>
      <c r="U12" s="99">
        <v>0</v>
      </c>
      <c r="V12" s="99">
        <v>0</v>
      </c>
      <c r="W12" s="99">
        <v>0</v>
      </c>
      <c r="X12" s="99">
        <v>30</v>
      </c>
      <c r="Y12" s="99">
        <v>0</v>
      </c>
      <c r="Z12" s="99">
        <v>0</v>
      </c>
      <c r="AA12" s="99">
        <v>0</v>
      </c>
      <c r="AB12" s="99">
        <v>49</v>
      </c>
      <c r="AC12" s="35">
        <v>40142.544000000002</v>
      </c>
    </row>
    <row r="13" spans="1:29" ht="16.5" customHeight="1">
      <c r="A13" s="74"/>
      <c r="B13" s="30" t="s">
        <v>111</v>
      </c>
      <c r="C13" s="99">
        <v>101764</v>
      </c>
      <c r="D13" s="99">
        <v>141160</v>
      </c>
      <c r="E13" s="99">
        <v>140153.69301000002</v>
      </c>
      <c r="F13" s="99">
        <v>44572</v>
      </c>
      <c r="G13" s="99">
        <v>5467</v>
      </c>
      <c r="H13" s="99">
        <v>28070</v>
      </c>
      <c r="I13" s="99">
        <v>158262</v>
      </c>
      <c r="J13" s="99">
        <v>81187.190000000017</v>
      </c>
      <c r="K13" s="99">
        <v>19111</v>
      </c>
      <c r="L13" s="99">
        <v>146705</v>
      </c>
      <c r="M13" s="99">
        <v>57032</v>
      </c>
      <c r="N13" s="99">
        <v>119250</v>
      </c>
      <c r="O13" s="99">
        <v>8160</v>
      </c>
      <c r="P13" s="99">
        <v>15140.368990000008</v>
      </c>
      <c r="Q13" s="99">
        <v>4215.1981500000002</v>
      </c>
      <c r="R13" s="99">
        <v>3872</v>
      </c>
      <c r="S13" s="99">
        <v>12961</v>
      </c>
      <c r="T13" s="99">
        <v>62405</v>
      </c>
      <c r="U13" s="99">
        <v>2173</v>
      </c>
      <c r="V13" s="99">
        <v>11119</v>
      </c>
      <c r="W13" s="99">
        <v>853</v>
      </c>
      <c r="X13" s="99">
        <v>1305</v>
      </c>
      <c r="Y13" s="99">
        <v>1504</v>
      </c>
      <c r="Z13" s="99">
        <v>1465</v>
      </c>
      <c r="AA13" s="99">
        <v>10</v>
      </c>
      <c r="AB13" s="99">
        <v>15772</v>
      </c>
      <c r="AC13" s="35">
        <v>1183688.4501500002</v>
      </c>
    </row>
    <row r="14" spans="1:29" ht="27" customHeight="1">
      <c r="A14" s="32" t="s">
        <v>7</v>
      </c>
      <c r="B14" s="31" t="s">
        <v>112</v>
      </c>
      <c r="C14" s="99">
        <v>0</v>
      </c>
      <c r="D14" s="99">
        <v>3585</v>
      </c>
      <c r="E14" s="99">
        <v>6113</v>
      </c>
      <c r="F14" s="99">
        <v>23</v>
      </c>
      <c r="G14" s="99">
        <v>0</v>
      </c>
      <c r="H14" s="99">
        <v>0</v>
      </c>
      <c r="I14" s="99">
        <v>5702</v>
      </c>
      <c r="J14" s="99">
        <v>0</v>
      </c>
      <c r="K14" s="99">
        <v>0</v>
      </c>
      <c r="L14" s="99">
        <v>0</v>
      </c>
      <c r="M14" s="99">
        <v>959</v>
      </c>
      <c r="N14" s="99">
        <v>0</v>
      </c>
      <c r="O14" s="99">
        <v>0</v>
      </c>
      <c r="P14" s="99">
        <v>0</v>
      </c>
      <c r="Q14" s="99">
        <v>0</v>
      </c>
      <c r="R14" s="99">
        <v>13</v>
      </c>
      <c r="S14" s="99">
        <v>109</v>
      </c>
      <c r="T14" s="99">
        <v>0</v>
      </c>
      <c r="U14" s="99">
        <v>0</v>
      </c>
      <c r="V14" s="99">
        <v>0</v>
      </c>
      <c r="W14" s="99">
        <v>0</v>
      </c>
      <c r="X14" s="99">
        <v>0</v>
      </c>
      <c r="Y14" s="99">
        <v>181</v>
      </c>
      <c r="Z14" s="99">
        <v>0</v>
      </c>
      <c r="AA14" s="99">
        <v>0</v>
      </c>
      <c r="AB14" s="99">
        <v>0</v>
      </c>
      <c r="AC14" s="35">
        <v>16685</v>
      </c>
    </row>
    <row r="15" spans="1:29" ht="15.75" customHeight="1">
      <c r="A15" s="32" t="s">
        <v>8</v>
      </c>
      <c r="B15" s="29" t="s">
        <v>113</v>
      </c>
      <c r="C15" s="99">
        <v>743</v>
      </c>
      <c r="D15" s="99">
        <v>3854</v>
      </c>
      <c r="E15" s="99">
        <v>1564.6726600000002</v>
      </c>
      <c r="F15" s="99">
        <v>29</v>
      </c>
      <c r="G15" s="99">
        <v>706</v>
      </c>
      <c r="H15" s="99">
        <v>563</v>
      </c>
      <c r="I15" s="99">
        <v>1190</v>
      </c>
      <c r="J15" s="99">
        <v>5304.03</v>
      </c>
      <c r="K15" s="99">
        <v>3</v>
      </c>
      <c r="L15" s="99">
        <v>0</v>
      </c>
      <c r="M15" s="99">
        <v>139</v>
      </c>
      <c r="N15" s="99">
        <v>3407</v>
      </c>
      <c r="O15" s="99">
        <v>162</v>
      </c>
      <c r="P15" s="99">
        <v>782.17192</v>
      </c>
      <c r="Q15" s="99">
        <v>1.03728</v>
      </c>
      <c r="R15" s="99">
        <v>0</v>
      </c>
      <c r="S15" s="99">
        <v>101</v>
      </c>
      <c r="T15" s="99">
        <v>3128</v>
      </c>
      <c r="U15" s="99">
        <v>0</v>
      </c>
      <c r="V15" s="99">
        <v>0</v>
      </c>
      <c r="W15" s="99">
        <v>31</v>
      </c>
      <c r="X15" s="99">
        <v>0</v>
      </c>
      <c r="Y15" s="99">
        <v>0</v>
      </c>
      <c r="Z15" s="99">
        <v>0</v>
      </c>
      <c r="AA15" s="99">
        <v>0</v>
      </c>
      <c r="AB15" s="99">
        <v>0</v>
      </c>
      <c r="AC15" s="35">
        <v>21707.91186</v>
      </c>
    </row>
    <row r="16" spans="1:29" ht="15.75" customHeight="1">
      <c r="A16" s="74" t="s">
        <v>9</v>
      </c>
      <c r="B16" s="29" t="s">
        <v>114</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35">
        <v>0</v>
      </c>
    </row>
    <row r="17" spans="1:29" ht="15.75" customHeight="1">
      <c r="A17" s="32" t="s">
        <v>19</v>
      </c>
      <c r="B17" s="29" t="s">
        <v>115</v>
      </c>
      <c r="C17" s="99">
        <v>0</v>
      </c>
      <c r="D17" s="99">
        <v>0</v>
      </c>
      <c r="E17" s="99">
        <v>0</v>
      </c>
      <c r="F17" s="99">
        <v>0</v>
      </c>
      <c r="G17" s="99">
        <v>0</v>
      </c>
      <c r="H17" s="99">
        <v>0</v>
      </c>
      <c r="I17" s="99">
        <v>0</v>
      </c>
      <c r="J17" s="99">
        <v>0</v>
      </c>
      <c r="K17" s="99">
        <v>0</v>
      </c>
      <c r="L17" s="99">
        <v>0</v>
      </c>
      <c r="M17" s="99">
        <v>0</v>
      </c>
      <c r="N17" s="99">
        <v>0</v>
      </c>
      <c r="O17" s="99">
        <v>0</v>
      </c>
      <c r="P17" s="99">
        <v>0</v>
      </c>
      <c r="Q17" s="99">
        <v>0</v>
      </c>
      <c r="R17" s="99">
        <v>0</v>
      </c>
      <c r="S17" s="99">
        <v>0</v>
      </c>
      <c r="T17" s="99">
        <v>0</v>
      </c>
      <c r="U17" s="99">
        <v>0</v>
      </c>
      <c r="V17" s="99">
        <v>0</v>
      </c>
      <c r="W17" s="99">
        <v>0</v>
      </c>
      <c r="X17" s="99">
        <v>0</v>
      </c>
      <c r="Y17" s="99">
        <v>0</v>
      </c>
      <c r="Z17" s="99">
        <v>0</v>
      </c>
      <c r="AA17" s="99">
        <v>0</v>
      </c>
      <c r="AB17" s="99">
        <v>0</v>
      </c>
      <c r="AC17" s="35">
        <v>0</v>
      </c>
    </row>
    <row r="18" spans="1:29" ht="15.75" customHeight="1">
      <c r="A18" s="32" t="s">
        <v>26</v>
      </c>
      <c r="B18" s="29" t="s">
        <v>116</v>
      </c>
      <c r="C18" s="99">
        <v>-99050</v>
      </c>
      <c r="D18" s="99">
        <v>-79606</v>
      </c>
      <c r="E18" s="99">
        <v>-110625.07622000003</v>
      </c>
      <c r="F18" s="99">
        <v>-63161</v>
      </c>
      <c r="G18" s="99">
        <v>-4007</v>
      </c>
      <c r="H18" s="99">
        <v>-36369</v>
      </c>
      <c r="I18" s="99">
        <v>-101721</v>
      </c>
      <c r="J18" s="99">
        <v>-73142.17</v>
      </c>
      <c r="K18" s="99">
        <v>-1229</v>
      </c>
      <c r="L18" s="99">
        <v>-100703</v>
      </c>
      <c r="M18" s="99">
        <v>-62752</v>
      </c>
      <c r="N18" s="99">
        <v>-62436</v>
      </c>
      <c r="O18" s="99">
        <v>-6031</v>
      </c>
      <c r="P18" s="99">
        <v>-3557.9079999999999</v>
      </c>
      <c r="Q18" s="99">
        <v>-276.53497999999996</v>
      </c>
      <c r="R18" s="99">
        <v>-2189</v>
      </c>
      <c r="S18" s="99">
        <v>-8193</v>
      </c>
      <c r="T18" s="99">
        <v>-24272</v>
      </c>
      <c r="U18" s="99">
        <v>-1425</v>
      </c>
      <c r="V18" s="99">
        <v>-7652</v>
      </c>
      <c r="W18" s="99">
        <v>-384</v>
      </c>
      <c r="X18" s="99">
        <v>-307</v>
      </c>
      <c r="Y18" s="99">
        <v>-540</v>
      </c>
      <c r="Z18" s="99">
        <v>-442</v>
      </c>
      <c r="AA18" s="99">
        <v>-1</v>
      </c>
      <c r="AB18" s="99">
        <v>-7417</v>
      </c>
      <c r="AC18" s="35">
        <v>-857488.68920000014</v>
      </c>
    </row>
    <row r="19" spans="1:29" ht="15.75" customHeight="1">
      <c r="A19" s="32" t="s">
        <v>27</v>
      </c>
      <c r="B19" s="29" t="s">
        <v>117</v>
      </c>
      <c r="C19" s="99">
        <v>38237</v>
      </c>
      <c r="D19" s="99">
        <v>10846</v>
      </c>
      <c r="E19" s="99">
        <v>31299.446239999997</v>
      </c>
      <c r="F19" s="99">
        <v>43983</v>
      </c>
      <c r="G19" s="99">
        <v>1527</v>
      </c>
      <c r="H19" s="99">
        <v>22170</v>
      </c>
      <c r="I19" s="99">
        <v>10146</v>
      </c>
      <c r="J19" s="99">
        <v>35028.050000000003</v>
      </c>
      <c r="K19" s="99">
        <v>134</v>
      </c>
      <c r="L19" s="99">
        <v>49081</v>
      </c>
      <c r="M19" s="99">
        <v>28862</v>
      </c>
      <c r="N19" s="99">
        <v>6441</v>
      </c>
      <c r="O19" s="99">
        <v>3835</v>
      </c>
      <c r="P19" s="99">
        <v>38.07414</v>
      </c>
      <c r="Q19" s="99">
        <v>0</v>
      </c>
      <c r="R19" s="99">
        <v>0</v>
      </c>
      <c r="S19" s="99">
        <v>0</v>
      </c>
      <c r="T19" s="99">
        <v>188</v>
      </c>
      <c r="U19" s="99">
        <v>0</v>
      </c>
      <c r="V19" s="99">
        <v>0</v>
      </c>
      <c r="W19" s="99">
        <v>0</v>
      </c>
      <c r="X19" s="99">
        <v>12</v>
      </c>
      <c r="Y19" s="99">
        <v>0</v>
      </c>
      <c r="Z19" s="99">
        <v>0</v>
      </c>
      <c r="AA19" s="99">
        <v>0</v>
      </c>
      <c r="AB19" s="99">
        <v>442</v>
      </c>
      <c r="AC19" s="35">
        <v>282269.57037999999</v>
      </c>
    </row>
    <row r="20" spans="1:29" ht="15.75" customHeight="1">
      <c r="A20" s="74"/>
      <c r="B20" s="32" t="s">
        <v>118</v>
      </c>
      <c r="C20" s="99">
        <v>-60813</v>
      </c>
      <c r="D20" s="99">
        <v>-68760</v>
      </c>
      <c r="E20" s="99">
        <v>-79325.629980000027</v>
      </c>
      <c r="F20" s="99">
        <v>-19178</v>
      </c>
      <c r="G20" s="99">
        <v>-2480</v>
      </c>
      <c r="H20" s="99">
        <v>-14199</v>
      </c>
      <c r="I20" s="99">
        <v>-91575</v>
      </c>
      <c r="J20" s="99">
        <v>-38114.119999999995</v>
      </c>
      <c r="K20" s="99">
        <v>-1095</v>
      </c>
      <c r="L20" s="99">
        <v>-51622</v>
      </c>
      <c r="M20" s="99">
        <v>-33890</v>
      </c>
      <c r="N20" s="99">
        <v>-55995</v>
      </c>
      <c r="O20" s="99">
        <v>-2196</v>
      </c>
      <c r="P20" s="99">
        <v>-3519.8338599999997</v>
      </c>
      <c r="Q20" s="99">
        <v>-276.53497999999996</v>
      </c>
      <c r="R20" s="99">
        <v>-2189</v>
      </c>
      <c r="S20" s="99">
        <v>-8193</v>
      </c>
      <c r="T20" s="99">
        <v>-24084</v>
      </c>
      <c r="U20" s="99">
        <v>-1425</v>
      </c>
      <c r="V20" s="99">
        <v>-7652</v>
      </c>
      <c r="W20" s="99">
        <v>-384</v>
      </c>
      <c r="X20" s="99">
        <v>-295</v>
      </c>
      <c r="Y20" s="99">
        <v>-540</v>
      </c>
      <c r="Z20" s="99">
        <v>-442</v>
      </c>
      <c r="AA20" s="99">
        <v>-1</v>
      </c>
      <c r="AB20" s="99">
        <v>-6975</v>
      </c>
      <c r="AC20" s="35">
        <v>-575219.11881999997</v>
      </c>
    </row>
    <row r="21" spans="1:29" ht="15.75" customHeight="1">
      <c r="A21" s="32" t="s">
        <v>20</v>
      </c>
      <c r="B21" s="29" t="s">
        <v>119</v>
      </c>
      <c r="C21" s="99">
        <v>9100</v>
      </c>
      <c r="D21" s="99">
        <v>-27682</v>
      </c>
      <c r="E21" s="99">
        <v>2399.7159999999999</v>
      </c>
      <c r="F21" s="99">
        <v>3487</v>
      </c>
      <c r="G21" s="99">
        <v>1099</v>
      </c>
      <c r="H21" s="99">
        <v>4472</v>
      </c>
      <c r="I21" s="99">
        <v>-27448</v>
      </c>
      <c r="J21" s="99">
        <v>-18097.419999999998</v>
      </c>
      <c r="K21" s="99">
        <v>1748</v>
      </c>
      <c r="L21" s="99">
        <v>-57070</v>
      </c>
      <c r="M21" s="99">
        <v>-21141</v>
      </c>
      <c r="N21" s="99">
        <v>-18047</v>
      </c>
      <c r="O21" s="99">
        <v>3273</v>
      </c>
      <c r="P21" s="99">
        <v>-2426.6837799999994</v>
      </c>
      <c r="Q21" s="99">
        <v>63.17</v>
      </c>
      <c r="R21" s="99">
        <v>-146</v>
      </c>
      <c r="S21" s="99">
        <v>-513</v>
      </c>
      <c r="T21" s="99">
        <v>-18599</v>
      </c>
      <c r="U21" s="99">
        <v>-170</v>
      </c>
      <c r="V21" s="99">
        <v>-116</v>
      </c>
      <c r="W21" s="99">
        <v>-99</v>
      </c>
      <c r="X21" s="99">
        <v>-77</v>
      </c>
      <c r="Y21" s="99">
        <v>-65</v>
      </c>
      <c r="Z21" s="99">
        <v>-124</v>
      </c>
      <c r="AA21" s="99">
        <v>0</v>
      </c>
      <c r="AB21" s="99">
        <v>-5049</v>
      </c>
      <c r="AC21" s="35">
        <v>-171228.21777999998</v>
      </c>
    </row>
    <row r="22" spans="1:29" ht="15.75" customHeight="1">
      <c r="A22" s="32" t="s">
        <v>24</v>
      </c>
      <c r="B22" s="29" t="s">
        <v>120</v>
      </c>
      <c r="C22" s="99">
        <v>2972</v>
      </c>
      <c r="D22" s="99">
        <v>16437</v>
      </c>
      <c r="E22" s="99">
        <v>-2004.7190000000001</v>
      </c>
      <c r="F22" s="99">
        <v>-13659</v>
      </c>
      <c r="G22" s="99">
        <v>-472</v>
      </c>
      <c r="H22" s="99">
        <v>-2727</v>
      </c>
      <c r="I22" s="99">
        <v>24807</v>
      </c>
      <c r="J22" s="99">
        <v>18288.080000000002</v>
      </c>
      <c r="K22" s="99">
        <v>601</v>
      </c>
      <c r="L22" s="99">
        <v>52719</v>
      </c>
      <c r="M22" s="99">
        <v>25095</v>
      </c>
      <c r="N22" s="99">
        <v>13326</v>
      </c>
      <c r="O22" s="99">
        <v>-4874</v>
      </c>
      <c r="P22" s="99">
        <v>-381.04193999999995</v>
      </c>
      <c r="Q22" s="99">
        <v>0</v>
      </c>
      <c r="R22" s="99">
        <v>0</v>
      </c>
      <c r="S22" s="99">
        <v>0</v>
      </c>
      <c r="T22" s="99">
        <v>5175</v>
      </c>
      <c r="U22" s="99">
        <v>0</v>
      </c>
      <c r="V22" s="99">
        <v>0</v>
      </c>
      <c r="W22" s="99">
        <v>0</v>
      </c>
      <c r="X22" s="99">
        <v>23</v>
      </c>
      <c r="Y22" s="99">
        <v>0</v>
      </c>
      <c r="Z22" s="99">
        <v>0</v>
      </c>
      <c r="AA22" s="99">
        <v>0</v>
      </c>
      <c r="AB22" s="99">
        <v>172</v>
      </c>
      <c r="AC22" s="35">
        <v>135497.31906000001</v>
      </c>
    </row>
    <row r="23" spans="1:29" ht="15.75" customHeight="1">
      <c r="A23" s="74"/>
      <c r="B23" s="30" t="s">
        <v>121</v>
      </c>
      <c r="C23" s="99">
        <v>-48741</v>
      </c>
      <c r="D23" s="99">
        <v>-80005</v>
      </c>
      <c r="E23" s="99">
        <v>-78930.632980000024</v>
      </c>
      <c r="F23" s="99">
        <v>-29350</v>
      </c>
      <c r="G23" s="99">
        <v>-1853</v>
      </c>
      <c r="H23" s="99">
        <v>-12454</v>
      </c>
      <c r="I23" s="99">
        <v>-94216</v>
      </c>
      <c r="J23" s="99">
        <v>-37923.459999999992</v>
      </c>
      <c r="K23" s="99">
        <v>1254</v>
      </c>
      <c r="L23" s="99">
        <v>-55973</v>
      </c>
      <c r="M23" s="99">
        <v>-29936</v>
      </c>
      <c r="N23" s="99">
        <v>-60716</v>
      </c>
      <c r="O23" s="99">
        <v>-3797</v>
      </c>
      <c r="P23" s="99">
        <v>-6327.5595799999992</v>
      </c>
      <c r="Q23" s="99">
        <v>-213.36497999999995</v>
      </c>
      <c r="R23" s="99">
        <v>-2335</v>
      </c>
      <c r="S23" s="99">
        <v>-8706</v>
      </c>
      <c r="T23" s="99">
        <v>-37508</v>
      </c>
      <c r="U23" s="99">
        <v>-1595</v>
      </c>
      <c r="V23" s="99">
        <v>-7768</v>
      </c>
      <c r="W23" s="99">
        <v>-483</v>
      </c>
      <c r="X23" s="99">
        <v>-349</v>
      </c>
      <c r="Y23" s="99">
        <v>-605</v>
      </c>
      <c r="Z23" s="99">
        <v>-566</v>
      </c>
      <c r="AA23" s="99">
        <v>-1</v>
      </c>
      <c r="AB23" s="99">
        <v>-11852</v>
      </c>
      <c r="AC23" s="35">
        <v>-610950.01753999991</v>
      </c>
    </row>
    <row r="24" spans="1:29" ht="25.5">
      <c r="A24" s="74" t="s">
        <v>11</v>
      </c>
      <c r="B24" s="29" t="s">
        <v>122</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35">
        <v>0</v>
      </c>
    </row>
    <row r="25" spans="1:29" ht="15.75" customHeight="1">
      <c r="A25" s="32" t="s">
        <v>19</v>
      </c>
      <c r="B25" s="29" t="s">
        <v>123</v>
      </c>
      <c r="C25" s="99">
        <v>11472</v>
      </c>
      <c r="D25" s="99">
        <v>1563</v>
      </c>
      <c r="E25" s="99">
        <v>0</v>
      </c>
      <c r="F25" s="99">
        <v>5978</v>
      </c>
      <c r="G25" s="99">
        <v>-30</v>
      </c>
      <c r="H25" s="99">
        <v>1976</v>
      </c>
      <c r="I25" s="99">
        <v>13202</v>
      </c>
      <c r="J25" s="99">
        <v>0</v>
      </c>
      <c r="K25" s="99">
        <v>1041</v>
      </c>
      <c r="L25" s="99">
        <v>0</v>
      </c>
      <c r="M25" s="99">
        <v>0</v>
      </c>
      <c r="N25" s="99">
        <v>-667</v>
      </c>
      <c r="O25" s="99">
        <v>0</v>
      </c>
      <c r="P25" s="99">
        <v>-162.49293999999995</v>
      </c>
      <c r="Q25" s="99">
        <v>0</v>
      </c>
      <c r="R25" s="99">
        <v>0</v>
      </c>
      <c r="S25" s="99">
        <v>28</v>
      </c>
      <c r="T25" s="99">
        <v>0</v>
      </c>
      <c r="U25" s="99">
        <v>0</v>
      </c>
      <c r="V25" s="99">
        <v>-16</v>
      </c>
      <c r="W25" s="99">
        <v>11</v>
      </c>
      <c r="X25" s="99">
        <v>0</v>
      </c>
      <c r="Y25" s="99">
        <v>0</v>
      </c>
      <c r="Z25" s="99">
        <v>0</v>
      </c>
      <c r="AA25" s="99">
        <v>0</v>
      </c>
      <c r="AB25" s="99">
        <v>46</v>
      </c>
      <c r="AC25" s="35">
        <v>34441.507060000004</v>
      </c>
    </row>
    <row r="26" spans="1:29">
      <c r="A26" s="32" t="s">
        <v>20</v>
      </c>
      <c r="B26" s="29" t="s">
        <v>124</v>
      </c>
      <c r="C26" s="99">
        <v>-304</v>
      </c>
      <c r="D26" s="99">
        <v>0</v>
      </c>
      <c r="E26" s="99">
        <v>0</v>
      </c>
      <c r="F26" s="99">
        <v>0</v>
      </c>
      <c r="G26" s="99">
        <v>0</v>
      </c>
      <c r="H26" s="99">
        <v>-988</v>
      </c>
      <c r="I26" s="99">
        <v>0</v>
      </c>
      <c r="J26" s="99">
        <v>0</v>
      </c>
      <c r="K26" s="99">
        <v>-13</v>
      </c>
      <c r="L26" s="99">
        <v>0</v>
      </c>
      <c r="M26" s="99">
        <v>0</v>
      </c>
      <c r="N26" s="99">
        <v>0</v>
      </c>
      <c r="O26" s="99">
        <v>0</v>
      </c>
      <c r="P26" s="99">
        <v>0</v>
      </c>
      <c r="Q26" s="99">
        <v>0</v>
      </c>
      <c r="R26" s="99">
        <v>0</v>
      </c>
      <c r="S26" s="99">
        <v>0</v>
      </c>
      <c r="T26" s="99">
        <v>0</v>
      </c>
      <c r="U26" s="99">
        <v>0</v>
      </c>
      <c r="V26" s="99">
        <v>0</v>
      </c>
      <c r="W26" s="99">
        <v>0</v>
      </c>
      <c r="X26" s="99">
        <v>0</v>
      </c>
      <c r="Y26" s="99">
        <v>0</v>
      </c>
      <c r="Z26" s="99">
        <v>0</v>
      </c>
      <c r="AA26" s="99">
        <v>0</v>
      </c>
      <c r="AB26" s="99">
        <v>0</v>
      </c>
      <c r="AC26" s="35">
        <v>-1305</v>
      </c>
    </row>
    <row r="27" spans="1:29" ht="15.75" customHeight="1">
      <c r="A27" s="73"/>
      <c r="B27" s="30" t="s">
        <v>125</v>
      </c>
      <c r="C27" s="99">
        <v>11168</v>
      </c>
      <c r="D27" s="99">
        <v>1563</v>
      </c>
      <c r="E27" s="99">
        <v>0</v>
      </c>
      <c r="F27" s="99">
        <v>5978</v>
      </c>
      <c r="G27" s="99">
        <v>-30</v>
      </c>
      <c r="H27" s="99">
        <v>988</v>
      </c>
      <c r="I27" s="99">
        <v>13202</v>
      </c>
      <c r="J27" s="99">
        <v>0</v>
      </c>
      <c r="K27" s="99">
        <v>1028</v>
      </c>
      <c r="L27" s="99">
        <v>0</v>
      </c>
      <c r="M27" s="99">
        <v>0</v>
      </c>
      <c r="N27" s="99">
        <v>-667</v>
      </c>
      <c r="O27" s="99">
        <v>0</v>
      </c>
      <c r="P27" s="99">
        <v>-162.49293999999995</v>
      </c>
      <c r="Q27" s="99">
        <v>0</v>
      </c>
      <c r="R27" s="99">
        <v>0</v>
      </c>
      <c r="S27" s="99">
        <v>28</v>
      </c>
      <c r="T27" s="99">
        <v>0</v>
      </c>
      <c r="U27" s="99">
        <v>0</v>
      </c>
      <c r="V27" s="99">
        <v>-16</v>
      </c>
      <c r="W27" s="99">
        <v>11</v>
      </c>
      <c r="X27" s="99">
        <v>0</v>
      </c>
      <c r="Y27" s="99">
        <v>0</v>
      </c>
      <c r="Z27" s="99">
        <v>0</v>
      </c>
      <c r="AA27" s="99">
        <v>0</v>
      </c>
      <c r="AB27" s="99">
        <v>46</v>
      </c>
      <c r="AC27" s="35">
        <v>33136.507060000004</v>
      </c>
    </row>
    <row r="28" spans="1:29">
      <c r="A28" s="74" t="s">
        <v>12</v>
      </c>
      <c r="B28" s="29" t="s">
        <v>126</v>
      </c>
      <c r="C28" s="99">
        <v>-154</v>
      </c>
      <c r="D28" s="99">
        <v>-839</v>
      </c>
      <c r="E28" s="99">
        <v>0</v>
      </c>
      <c r="F28" s="99">
        <v>-6</v>
      </c>
      <c r="G28" s="99">
        <v>-192</v>
      </c>
      <c r="H28" s="99">
        <v>-2531</v>
      </c>
      <c r="I28" s="99">
        <v>-425</v>
      </c>
      <c r="J28" s="99">
        <v>0</v>
      </c>
      <c r="K28" s="99">
        <v>-3089</v>
      </c>
      <c r="L28" s="99">
        <v>0</v>
      </c>
      <c r="M28" s="99">
        <v>0</v>
      </c>
      <c r="N28" s="99">
        <v>-810</v>
      </c>
      <c r="O28" s="99">
        <v>0</v>
      </c>
      <c r="P28" s="99">
        <v>0</v>
      </c>
      <c r="Q28" s="99">
        <v>0</v>
      </c>
      <c r="R28" s="99">
        <v>-21</v>
      </c>
      <c r="S28" s="99">
        <v>0</v>
      </c>
      <c r="T28" s="99">
        <v>0</v>
      </c>
      <c r="U28" s="99">
        <v>0</v>
      </c>
      <c r="V28" s="99">
        <v>0</v>
      </c>
      <c r="W28" s="99">
        <v>0</v>
      </c>
      <c r="X28" s="99">
        <v>0</v>
      </c>
      <c r="Y28" s="99">
        <v>0</v>
      </c>
      <c r="Z28" s="99">
        <v>0</v>
      </c>
      <c r="AA28" s="99">
        <v>0</v>
      </c>
      <c r="AB28" s="99">
        <v>-13</v>
      </c>
      <c r="AC28" s="35">
        <v>-8080</v>
      </c>
    </row>
    <row r="29" spans="1:29" ht="15.75" customHeight="1">
      <c r="A29" s="74" t="s">
        <v>13</v>
      </c>
      <c r="B29" s="29" t="s">
        <v>127</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35">
        <v>0</v>
      </c>
    </row>
    <row r="30" spans="1:29" ht="15.75" customHeight="1">
      <c r="A30" s="32" t="s">
        <v>19</v>
      </c>
      <c r="B30" s="29" t="s">
        <v>128</v>
      </c>
      <c r="C30" s="99">
        <v>-42347</v>
      </c>
      <c r="D30" s="99">
        <v>-35886</v>
      </c>
      <c r="E30" s="99">
        <v>-44449.35113000001</v>
      </c>
      <c r="F30" s="99">
        <v>-27920</v>
      </c>
      <c r="G30" s="99">
        <v>-1139</v>
      </c>
      <c r="H30" s="99">
        <v>-13260</v>
      </c>
      <c r="I30" s="99">
        <v>-47623</v>
      </c>
      <c r="J30" s="99">
        <v>-38477.620000000003</v>
      </c>
      <c r="K30" s="99">
        <v>-150</v>
      </c>
      <c r="L30" s="99">
        <v>-46232</v>
      </c>
      <c r="M30" s="99">
        <v>-26886</v>
      </c>
      <c r="N30" s="99">
        <v>-40035</v>
      </c>
      <c r="O30" s="99">
        <v>-4333</v>
      </c>
      <c r="P30" s="99">
        <v>-5459.6328399999993</v>
      </c>
      <c r="Q30" s="99">
        <v>-1508.7845600000001</v>
      </c>
      <c r="R30" s="99">
        <v>-529</v>
      </c>
      <c r="S30" s="99">
        <v>-2883</v>
      </c>
      <c r="T30" s="99">
        <v>-15988</v>
      </c>
      <c r="U30" s="99">
        <v>-274</v>
      </c>
      <c r="V30" s="99">
        <v>-1233</v>
      </c>
      <c r="W30" s="99">
        <v>-44</v>
      </c>
      <c r="X30" s="99">
        <v>-351</v>
      </c>
      <c r="Y30" s="99">
        <v>-179</v>
      </c>
      <c r="Z30" s="99">
        <v>-110</v>
      </c>
      <c r="AA30" s="99">
        <v>0</v>
      </c>
      <c r="AB30" s="99">
        <v>-6225</v>
      </c>
      <c r="AC30" s="35">
        <v>-403522.38853</v>
      </c>
    </row>
    <row r="31" spans="1:29" ht="15.75" customHeight="1">
      <c r="A31" s="32" t="s">
        <v>20</v>
      </c>
      <c r="B31" s="29" t="s">
        <v>129</v>
      </c>
      <c r="C31" s="99">
        <v>0</v>
      </c>
      <c r="D31" s="99">
        <v>0</v>
      </c>
      <c r="E31" s="99">
        <v>2863.0529999999999</v>
      </c>
      <c r="F31" s="99">
        <v>0</v>
      </c>
      <c r="G31" s="99">
        <v>0</v>
      </c>
      <c r="H31" s="99">
        <v>0</v>
      </c>
      <c r="I31" s="99">
        <v>0</v>
      </c>
      <c r="J31" s="99">
        <v>0</v>
      </c>
      <c r="K31" s="99">
        <v>0</v>
      </c>
      <c r="L31" s="99">
        <v>-4941</v>
      </c>
      <c r="M31" s="99">
        <v>0</v>
      </c>
      <c r="N31" s="99">
        <v>0</v>
      </c>
      <c r="O31" s="99">
        <v>0</v>
      </c>
      <c r="P31" s="99">
        <v>618.27885999999944</v>
      </c>
      <c r="Q31" s="99">
        <v>-93.435000000000002</v>
      </c>
      <c r="R31" s="99">
        <v>0</v>
      </c>
      <c r="S31" s="99">
        <v>0</v>
      </c>
      <c r="T31" s="99">
        <v>0</v>
      </c>
      <c r="U31" s="99">
        <v>0</v>
      </c>
      <c r="V31" s="99">
        <v>0</v>
      </c>
      <c r="W31" s="99">
        <v>0</v>
      </c>
      <c r="X31" s="99">
        <v>0</v>
      </c>
      <c r="Y31" s="99">
        <v>0</v>
      </c>
      <c r="Z31" s="99">
        <v>0</v>
      </c>
      <c r="AA31" s="99">
        <v>0</v>
      </c>
      <c r="AB31" s="99">
        <v>0</v>
      </c>
      <c r="AC31" s="35">
        <v>-1553.1031400000006</v>
      </c>
    </row>
    <row r="32" spans="1:29" ht="15.75" customHeight="1">
      <c r="A32" s="32" t="s">
        <v>24</v>
      </c>
      <c r="B32" s="29" t="s">
        <v>130</v>
      </c>
      <c r="C32" s="99">
        <v>-30817</v>
      </c>
      <c r="D32" s="99">
        <v>-18650</v>
      </c>
      <c r="E32" s="99">
        <v>-18688.176100000008</v>
      </c>
      <c r="F32" s="99">
        <v>-14261</v>
      </c>
      <c r="G32" s="99">
        <v>-1687</v>
      </c>
      <c r="H32" s="99">
        <v>-11283</v>
      </c>
      <c r="I32" s="99">
        <v>-15683</v>
      </c>
      <c r="J32" s="99">
        <v>-12524.44</v>
      </c>
      <c r="K32" s="99">
        <v>-4368</v>
      </c>
      <c r="L32" s="99">
        <v>-10531</v>
      </c>
      <c r="M32" s="99">
        <v>-6575</v>
      </c>
      <c r="N32" s="99">
        <v>-17293</v>
      </c>
      <c r="O32" s="99">
        <v>-940</v>
      </c>
      <c r="P32" s="99">
        <v>-3907.2298799999999</v>
      </c>
      <c r="Q32" s="99">
        <v>-882.30475000000035</v>
      </c>
      <c r="R32" s="99">
        <v>-721</v>
      </c>
      <c r="S32" s="99">
        <v>-1264</v>
      </c>
      <c r="T32" s="99">
        <v>-9279</v>
      </c>
      <c r="U32" s="99">
        <v>-623</v>
      </c>
      <c r="V32" s="99">
        <v>-1357</v>
      </c>
      <c r="W32" s="99">
        <v>-933</v>
      </c>
      <c r="X32" s="99">
        <v>-725</v>
      </c>
      <c r="Y32" s="99">
        <v>-547</v>
      </c>
      <c r="Z32" s="99">
        <v>-557</v>
      </c>
      <c r="AA32" s="99">
        <v>-522</v>
      </c>
      <c r="AB32" s="99">
        <v>-2543</v>
      </c>
      <c r="AC32" s="35">
        <v>-187161.15073000002</v>
      </c>
    </row>
    <row r="33" spans="1:29" ht="15.75" customHeight="1">
      <c r="A33" s="32" t="s">
        <v>25</v>
      </c>
      <c r="B33" s="29" t="s">
        <v>131</v>
      </c>
      <c r="C33" s="99">
        <v>22926</v>
      </c>
      <c r="D33" s="99">
        <v>973</v>
      </c>
      <c r="E33" s="99">
        <v>6226.7953999999991</v>
      </c>
      <c r="F33" s="99">
        <v>23370</v>
      </c>
      <c r="G33" s="99">
        <v>655</v>
      </c>
      <c r="H33" s="99">
        <v>9543</v>
      </c>
      <c r="I33" s="99">
        <v>495</v>
      </c>
      <c r="J33" s="99">
        <v>9829.2999999999993</v>
      </c>
      <c r="K33" s="99">
        <v>2274</v>
      </c>
      <c r="L33" s="99">
        <v>23443</v>
      </c>
      <c r="M33" s="99">
        <v>10074</v>
      </c>
      <c r="N33" s="99">
        <v>4581</v>
      </c>
      <c r="O33" s="99">
        <v>828</v>
      </c>
      <c r="P33" s="99">
        <v>17.474970000000003</v>
      </c>
      <c r="Q33" s="99">
        <v>0</v>
      </c>
      <c r="R33" s="99">
        <v>0</v>
      </c>
      <c r="S33" s="99">
        <v>10</v>
      </c>
      <c r="T33" s="99">
        <v>0</v>
      </c>
      <c r="U33" s="99">
        <v>0</v>
      </c>
      <c r="V33" s="99">
        <v>0</v>
      </c>
      <c r="W33" s="99">
        <v>0</v>
      </c>
      <c r="X33" s="99">
        <v>75</v>
      </c>
      <c r="Y33" s="99">
        <v>0</v>
      </c>
      <c r="Z33" s="99">
        <v>0</v>
      </c>
      <c r="AA33" s="99">
        <v>0</v>
      </c>
      <c r="AB33" s="99">
        <v>401</v>
      </c>
      <c r="AC33" s="35">
        <v>115721.57037</v>
      </c>
    </row>
    <row r="34" spans="1:29" ht="15.75" customHeight="1">
      <c r="A34" s="22"/>
      <c r="B34" s="30" t="s">
        <v>132</v>
      </c>
      <c r="C34" s="99">
        <v>-50238</v>
      </c>
      <c r="D34" s="99">
        <v>-53563</v>
      </c>
      <c r="E34" s="99">
        <v>-54047.678830000019</v>
      </c>
      <c r="F34" s="99">
        <v>-18811</v>
      </c>
      <c r="G34" s="99">
        <v>-2171</v>
      </c>
      <c r="H34" s="99">
        <v>-15000</v>
      </c>
      <c r="I34" s="99">
        <v>-62811</v>
      </c>
      <c r="J34" s="99">
        <v>-41172.760000000009</v>
      </c>
      <c r="K34" s="99">
        <v>-2244</v>
      </c>
      <c r="L34" s="99">
        <v>-38261</v>
      </c>
      <c r="M34" s="99">
        <v>-23387</v>
      </c>
      <c r="N34" s="99">
        <v>-52747</v>
      </c>
      <c r="O34" s="99">
        <v>-4445</v>
      </c>
      <c r="P34" s="99">
        <v>-8731.1088899999995</v>
      </c>
      <c r="Q34" s="99">
        <v>-2484.5243100000002</v>
      </c>
      <c r="R34" s="99">
        <v>-1250</v>
      </c>
      <c r="S34" s="99">
        <v>-4137</v>
      </c>
      <c r="T34" s="99">
        <v>-25267</v>
      </c>
      <c r="U34" s="99">
        <v>-897</v>
      </c>
      <c r="V34" s="99">
        <v>-2590</v>
      </c>
      <c r="W34" s="99">
        <v>-977</v>
      </c>
      <c r="X34" s="99">
        <v>-1001</v>
      </c>
      <c r="Y34" s="99">
        <v>-726</v>
      </c>
      <c r="Z34" s="99">
        <v>-667</v>
      </c>
      <c r="AA34" s="99">
        <v>-522</v>
      </c>
      <c r="AB34" s="99">
        <v>-8367</v>
      </c>
      <c r="AC34" s="35">
        <v>-476515.07202999998</v>
      </c>
    </row>
    <row r="35" spans="1:29" ht="15.75" customHeight="1">
      <c r="A35" s="74" t="s">
        <v>21</v>
      </c>
      <c r="B35" s="29" t="s">
        <v>133</v>
      </c>
      <c r="C35" s="99">
        <v>-11400</v>
      </c>
      <c r="D35" s="99">
        <v>-6435</v>
      </c>
      <c r="E35" s="99">
        <v>-7743</v>
      </c>
      <c r="F35" s="99">
        <v>-5735</v>
      </c>
      <c r="G35" s="99">
        <v>-254</v>
      </c>
      <c r="H35" s="99">
        <v>-2388</v>
      </c>
      <c r="I35" s="99">
        <v>-8275</v>
      </c>
      <c r="J35" s="99">
        <v>-9010.6500000000015</v>
      </c>
      <c r="K35" s="99">
        <v>-91</v>
      </c>
      <c r="L35" s="99">
        <v>-14688</v>
      </c>
      <c r="M35" s="99">
        <v>-3501</v>
      </c>
      <c r="N35" s="99">
        <v>-4347</v>
      </c>
      <c r="O35" s="99">
        <v>-117</v>
      </c>
      <c r="P35" s="99">
        <v>-909.04302000000007</v>
      </c>
      <c r="Q35" s="99">
        <v>-224.33303000000001</v>
      </c>
      <c r="R35" s="99">
        <v>-295</v>
      </c>
      <c r="S35" s="99">
        <v>-551</v>
      </c>
      <c r="T35" s="99">
        <v>-4291</v>
      </c>
      <c r="U35" s="99">
        <v>-8</v>
      </c>
      <c r="V35" s="99">
        <v>-68</v>
      </c>
      <c r="W35" s="99">
        <v>-6</v>
      </c>
      <c r="X35" s="99">
        <v>-206</v>
      </c>
      <c r="Y35" s="99">
        <v>-140</v>
      </c>
      <c r="Z35" s="99">
        <v>0</v>
      </c>
      <c r="AA35" s="99">
        <v>0</v>
      </c>
      <c r="AB35" s="99">
        <v>-549</v>
      </c>
      <c r="AC35" s="35">
        <v>-81232.026049999986</v>
      </c>
    </row>
    <row r="36" spans="1:29" ht="27" customHeight="1">
      <c r="A36" s="74"/>
      <c r="B36" s="29" t="s">
        <v>134</v>
      </c>
      <c r="C36" s="99">
        <v>-5410</v>
      </c>
      <c r="D36" s="99">
        <v>-3539</v>
      </c>
      <c r="E36" s="99">
        <v>-3700.7804799999999</v>
      </c>
      <c r="F36" s="99">
        <v>-5689</v>
      </c>
      <c r="G36" s="99">
        <v>-76</v>
      </c>
      <c r="H36" s="99">
        <v>-2336</v>
      </c>
      <c r="I36" s="99">
        <v>-5766</v>
      </c>
      <c r="J36" s="99">
        <v>-2487.0100000000002</v>
      </c>
      <c r="K36" s="99">
        <v>-43</v>
      </c>
      <c r="L36" s="99">
        <v>-13166</v>
      </c>
      <c r="M36" s="99">
        <v>-3249</v>
      </c>
      <c r="N36" s="99">
        <v>-3791</v>
      </c>
      <c r="O36" s="99">
        <v>-15</v>
      </c>
      <c r="P36" s="99">
        <v>-159.72301999999999</v>
      </c>
      <c r="Q36" s="99">
        <v>-348.00211999999999</v>
      </c>
      <c r="R36" s="99">
        <v>-295</v>
      </c>
      <c r="S36" s="99">
        <v>-497</v>
      </c>
      <c r="T36" s="99">
        <v>-4231</v>
      </c>
      <c r="U36" s="99">
        <v>-8</v>
      </c>
      <c r="V36" s="99">
        <v>-68</v>
      </c>
      <c r="W36" s="99">
        <v>-6</v>
      </c>
      <c r="X36" s="99">
        <v>-184</v>
      </c>
      <c r="Y36" s="99">
        <v>-136</v>
      </c>
      <c r="Z36" s="99">
        <v>0</v>
      </c>
      <c r="AA36" s="99">
        <v>0</v>
      </c>
      <c r="AB36" s="99">
        <v>-418</v>
      </c>
      <c r="AC36" s="35">
        <v>-55618.515619999998</v>
      </c>
    </row>
    <row r="37" spans="1:29" ht="15.75" customHeight="1">
      <c r="A37" s="74" t="s">
        <v>22</v>
      </c>
      <c r="B37" s="29" t="s">
        <v>135</v>
      </c>
      <c r="C37" s="99">
        <v>0</v>
      </c>
      <c r="D37" s="99">
        <v>0</v>
      </c>
      <c r="E37" s="99">
        <v>9</v>
      </c>
      <c r="F37" s="99">
        <v>0</v>
      </c>
      <c r="G37" s="99">
        <v>0</v>
      </c>
      <c r="H37" s="99">
        <v>0</v>
      </c>
      <c r="I37" s="99">
        <v>760</v>
      </c>
      <c r="J37" s="99">
        <v>0</v>
      </c>
      <c r="K37" s="99">
        <v>0</v>
      </c>
      <c r="L37" s="99">
        <v>0</v>
      </c>
      <c r="M37" s="99">
        <v>0</v>
      </c>
      <c r="N37" s="99">
        <v>0</v>
      </c>
      <c r="O37" s="99">
        <v>0</v>
      </c>
      <c r="P37" s="99">
        <v>0</v>
      </c>
      <c r="Q37" s="99">
        <v>0</v>
      </c>
      <c r="R37" s="99">
        <v>0</v>
      </c>
      <c r="S37" s="99">
        <v>0</v>
      </c>
      <c r="T37" s="99">
        <v>0</v>
      </c>
      <c r="U37" s="99">
        <v>0</v>
      </c>
      <c r="V37" s="99">
        <v>0</v>
      </c>
      <c r="W37" s="99">
        <v>0</v>
      </c>
      <c r="X37" s="99">
        <v>0</v>
      </c>
      <c r="Y37" s="99">
        <v>-60</v>
      </c>
      <c r="Z37" s="99">
        <v>-159</v>
      </c>
      <c r="AA37" s="99">
        <v>-1</v>
      </c>
      <c r="AB37" s="99">
        <v>0</v>
      </c>
      <c r="AC37" s="35">
        <v>549</v>
      </c>
    </row>
    <row r="38" spans="1:29" ht="25.5">
      <c r="A38" s="74" t="s">
        <v>28</v>
      </c>
      <c r="B38" s="29" t="s">
        <v>136</v>
      </c>
      <c r="C38" s="99">
        <v>3142</v>
      </c>
      <c r="D38" s="99">
        <v>9320</v>
      </c>
      <c r="E38" s="99">
        <v>7119.0538599999854</v>
      </c>
      <c r="F38" s="99">
        <v>-3300</v>
      </c>
      <c r="G38" s="99">
        <v>1673</v>
      </c>
      <c r="H38" s="99">
        <v>-2752</v>
      </c>
      <c r="I38" s="99">
        <v>13389</v>
      </c>
      <c r="J38" s="99">
        <v>-1615.6499999999869</v>
      </c>
      <c r="K38" s="99">
        <v>15972</v>
      </c>
      <c r="L38" s="99">
        <v>37783</v>
      </c>
      <c r="M38" s="99">
        <v>1306</v>
      </c>
      <c r="N38" s="99">
        <v>3370</v>
      </c>
      <c r="O38" s="99">
        <v>-37</v>
      </c>
      <c r="P38" s="99">
        <v>-207.66351999999006</v>
      </c>
      <c r="Q38" s="99">
        <v>1294.0131099999996</v>
      </c>
      <c r="R38" s="99">
        <v>-16</v>
      </c>
      <c r="S38" s="99">
        <v>-195</v>
      </c>
      <c r="T38" s="99">
        <v>-1533</v>
      </c>
      <c r="U38" s="99">
        <v>-327</v>
      </c>
      <c r="V38" s="99">
        <v>677</v>
      </c>
      <c r="W38" s="99">
        <v>-571</v>
      </c>
      <c r="X38" s="99">
        <v>-251</v>
      </c>
      <c r="Y38" s="99">
        <v>154</v>
      </c>
      <c r="Z38" s="99">
        <v>73</v>
      </c>
      <c r="AA38" s="99">
        <v>-514</v>
      </c>
      <c r="AB38" s="99">
        <v>-4963</v>
      </c>
      <c r="AC38" s="35">
        <v>78989.753450000004</v>
      </c>
    </row>
    <row r="39" spans="1:29">
      <c r="A39" s="71" t="s">
        <v>29</v>
      </c>
      <c r="B39" s="143" t="s">
        <v>137</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35">
        <v>0</v>
      </c>
    </row>
    <row r="40" spans="1:29">
      <c r="A40" s="32" t="s">
        <v>6</v>
      </c>
      <c r="B40" s="29" t="s">
        <v>138</v>
      </c>
      <c r="C40" s="99">
        <v>3142</v>
      </c>
      <c r="D40" s="99">
        <v>9320</v>
      </c>
      <c r="E40" s="99">
        <v>7119.0538599999854</v>
      </c>
      <c r="F40" s="99">
        <v>-3300</v>
      </c>
      <c r="G40" s="99">
        <v>1673</v>
      </c>
      <c r="H40" s="99">
        <v>-2752</v>
      </c>
      <c r="I40" s="99">
        <v>13389</v>
      </c>
      <c r="J40" s="99">
        <v>-1615.6499999999869</v>
      </c>
      <c r="K40" s="99">
        <v>15972</v>
      </c>
      <c r="L40" s="99">
        <v>37783</v>
      </c>
      <c r="M40" s="99">
        <v>1306</v>
      </c>
      <c r="N40" s="99">
        <v>3370</v>
      </c>
      <c r="O40" s="99">
        <v>-37</v>
      </c>
      <c r="P40" s="99">
        <v>-207.66351999999006</v>
      </c>
      <c r="Q40" s="99">
        <v>1294.0131099999996</v>
      </c>
      <c r="R40" s="99">
        <v>-16</v>
      </c>
      <c r="S40" s="99">
        <v>-195</v>
      </c>
      <c r="T40" s="99">
        <v>-1533</v>
      </c>
      <c r="U40" s="99">
        <v>-327</v>
      </c>
      <c r="V40" s="99">
        <v>677</v>
      </c>
      <c r="W40" s="99">
        <v>-571</v>
      </c>
      <c r="X40" s="99">
        <v>-251</v>
      </c>
      <c r="Y40" s="99">
        <v>154</v>
      </c>
      <c r="Z40" s="99">
        <v>73</v>
      </c>
      <c r="AA40" s="99">
        <v>-514</v>
      </c>
      <c r="AB40" s="99">
        <v>-4963</v>
      </c>
      <c r="AC40" s="35">
        <v>78989.753450000004</v>
      </c>
    </row>
    <row r="41" spans="1:29">
      <c r="A41" s="32" t="s">
        <v>7</v>
      </c>
      <c r="B41" s="29" t="s">
        <v>139</v>
      </c>
      <c r="C41" s="99">
        <v>0</v>
      </c>
      <c r="D41" s="99">
        <v>0</v>
      </c>
      <c r="E41" s="99">
        <v>0</v>
      </c>
      <c r="F41" s="99">
        <v>0</v>
      </c>
      <c r="G41" s="99">
        <v>0</v>
      </c>
      <c r="H41" s="99">
        <v>0</v>
      </c>
      <c r="I41" s="99">
        <v>0</v>
      </c>
      <c r="J41" s="99">
        <v>0</v>
      </c>
      <c r="K41" s="99">
        <v>0</v>
      </c>
      <c r="L41" s="99">
        <v>0</v>
      </c>
      <c r="M41" s="99">
        <v>0</v>
      </c>
      <c r="N41" s="99">
        <v>0</v>
      </c>
      <c r="O41" s="99">
        <v>0</v>
      </c>
      <c r="P41" s="99">
        <v>0</v>
      </c>
      <c r="Q41" s="99">
        <v>0</v>
      </c>
      <c r="R41" s="99">
        <v>0</v>
      </c>
      <c r="S41" s="99">
        <v>0</v>
      </c>
      <c r="T41" s="99">
        <v>0</v>
      </c>
      <c r="U41" s="99">
        <v>0</v>
      </c>
      <c r="V41" s="99">
        <v>0</v>
      </c>
      <c r="W41" s="99">
        <v>0</v>
      </c>
      <c r="X41" s="99">
        <v>0</v>
      </c>
      <c r="Y41" s="99">
        <v>0</v>
      </c>
      <c r="Z41" s="99">
        <v>0</v>
      </c>
      <c r="AA41" s="99">
        <v>0</v>
      </c>
      <c r="AB41" s="99">
        <v>0</v>
      </c>
      <c r="AC41" s="35">
        <v>0</v>
      </c>
    </row>
    <row r="42" spans="1:29">
      <c r="A42" s="32" t="s">
        <v>8</v>
      </c>
      <c r="B42" s="29" t="s">
        <v>140</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35">
        <v>0</v>
      </c>
    </row>
    <row r="43" spans="1:29">
      <c r="A43" s="29" t="s">
        <v>19</v>
      </c>
      <c r="B43" s="29" t="s">
        <v>141</v>
      </c>
      <c r="C43" s="99">
        <v>583</v>
      </c>
      <c r="D43" s="99">
        <v>335</v>
      </c>
      <c r="E43" s="99">
        <v>3314.5452200000004</v>
      </c>
      <c r="F43" s="99">
        <v>0</v>
      </c>
      <c r="G43" s="99">
        <v>0</v>
      </c>
      <c r="H43" s="99">
        <v>19</v>
      </c>
      <c r="I43" s="99">
        <v>0</v>
      </c>
      <c r="J43" s="99">
        <v>19.87</v>
      </c>
      <c r="K43" s="99">
        <v>0</v>
      </c>
      <c r="L43" s="99">
        <v>0</v>
      </c>
      <c r="M43" s="99">
        <v>239</v>
      </c>
      <c r="N43" s="99">
        <v>0</v>
      </c>
      <c r="O43" s="99">
        <v>1</v>
      </c>
      <c r="P43" s="99">
        <v>0</v>
      </c>
      <c r="Q43" s="99">
        <v>0</v>
      </c>
      <c r="R43" s="99">
        <v>45</v>
      </c>
      <c r="S43" s="99">
        <v>0</v>
      </c>
      <c r="T43" s="99">
        <v>0</v>
      </c>
      <c r="U43" s="99">
        <v>175</v>
      </c>
      <c r="V43" s="99">
        <v>244</v>
      </c>
      <c r="W43" s="99">
        <v>38</v>
      </c>
      <c r="X43" s="99">
        <v>0</v>
      </c>
      <c r="Y43" s="99">
        <v>0</v>
      </c>
      <c r="Z43" s="99">
        <v>9</v>
      </c>
      <c r="AA43" s="99">
        <v>0</v>
      </c>
      <c r="AB43" s="99">
        <v>0</v>
      </c>
      <c r="AC43" s="35">
        <v>5022.4152199999999</v>
      </c>
    </row>
    <row r="44" spans="1:29">
      <c r="A44" s="29"/>
      <c r="B44" s="29" t="s">
        <v>142</v>
      </c>
      <c r="C44" s="99">
        <v>0</v>
      </c>
      <c r="D44" s="99">
        <v>0</v>
      </c>
      <c r="E44" s="99">
        <v>3300.069</v>
      </c>
      <c r="F44" s="99">
        <v>0</v>
      </c>
      <c r="G44" s="99">
        <v>0</v>
      </c>
      <c r="H44" s="99">
        <v>0</v>
      </c>
      <c r="I44" s="99">
        <v>0</v>
      </c>
      <c r="J44" s="99">
        <v>0</v>
      </c>
      <c r="K44" s="99">
        <v>0</v>
      </c>
      <c r="L44" s="99">
        <v>0</v>
      </c>
      <c r="M44" s="99">
        <v>0</v>
      </c>
      <c r="N44" s="99">
        <v>0</v>
      </c>
      <c r="O44" s="99">
        <v>0</v>
      </c>
      <c r="P44" s="99">
        <v>0</v>
      </c>
      <c r="Q44" s="99">
        <v>0</v>
      </c>
      <c r="R44" s="99">
        <v>45</v>
      </c>
      <c r="S44" s="99">
        <v>0</v>
      </c>
      <c r="T44" s="99">
        <v>0</v>
      </c>
      <c r="U44" s="99">
        <v>0</v>
      </c>
      <c r="V44" s="99">
        <v>244</v>
      </c>
      <c r="W44" s="99">
        <v>0</v>
      </c>
      <c r="X44" s="99">
        <v>0</v>
      </c>
      <c r="Y44" s="99">
        <v>0</v>
      </c>
      <c r="Z44" s="99">
        <v>0</v>
      </c>
      <c r="AA44" s="99">
        <v>0</v>
      </c>
      <c r="AB44" s="99">
        <v>0</v>
      </c>
      <c r="AC44" s="35">
        <v>3589.069</v>
      </c>
    </row>
    <row r="45" spans="1:29">
      <c r="A45" s="29" t="s">
        <v>143</v>
      </c>
      <c r="B45" s="29" t="s">
        <v>144</v>
      </c>
      <c r="C45" s="99">
        <v>0</v>
      </c>
      <c r="D45" s="99">
        <v>0</v>
      </c>
      <c r="E45" s="99">
        <v>0</v>
      </c>
      <c r="F45" s="99">
        <v>0</v>
      </c>
      <c r="G45" s="99">
        <v>0</v>
      </c>
      <c r="H45" s="99">
        <v>0</v>
      </c>
      <c r="I45" s="99">
        <v>0</v>
      </c>
      <c r="J45" s="99">
        <v>0</v>
      </c>
      <c r="K45" s="99">
        <v>0</v>
      </c>
      <c r="L45" s="99">
        <v>0</v>
      </c>
      <c r="M45" s="99">
        <v>0</v>
      </c>
      <c r="N45" s="99">
        <v>0</v>
      </c>
      <c r="O45" s="99">
        <v>0</v>
      </c>
      <c r="P45" s="99">
        <v>0</v>
      </c>
      <c r="Q45" s="99">
        <v>0</v>
      </c>
      <c r="R45" s="99">
        <v>0</v>
      </c>
      <c r="S45" s="99">
        <v>0</v>
      </c>
      <c r="T45" s="99">
        <v>0</v>
      </c>
      <c r="U45" s="99">
        <v>0</v>
      </c>
      <c r="V45" s="99">
        <v>0</v>
      </c>
      <c r="W45" s="99">
        <v>0</v>
      </c>
      <c r="X45" s="99">
        <v>0</v>
      </c>
      <c r="Y45" s="99">
        <v>0</v>
      </c>
      <c r="Z45" s="99">
        <v>122</v>
      </c>
      <c r="AA45" s="99">
        <v>0</v>
      </c>
      <c r="AB45" s="99">
        <v>0</v>
      </c>
      <c r="AC45" s="35">
        <v>122</v>
      </c>
    </row>
    <row r="46" spans="1:29">
      <c r="A46" s="29"/>
      <c r="B46" s="29" t="s">
        <v>142</v>
      </c>
      <c r="C46" s="99">
        <v>0</v>
      </c>
      <c r="D46" s="99">
        <v>0</v>
      </c>
      <c r="E46" s="99">
        <v>0</v>
      </c>
      <c r="F46" s="99">
        <v>0</v>
      </c>
      <c r="G46" s="99">
        <v>0</v>
      </c>
      <c r="H46" s="99">
        <v>0</v>
      </c>
      <c r="I46" s="99">
        <v>0</v>
      </c>
      <c r="J46" s="99">
        <v>0</v>
      </c>
      <c r="K46" s="99">
        <v>0</v>
      </c>
      <c r="L46" s="99">
        <v>0</v>
      </c>
      <c r="M46" s="99">
        <v>0</v>
      </c>
      <c r="N46" s="99">
        <v>0</v>
      </c>
      <c r="O46" s="99">
        <v>0</v>
      </c>
      <c r="P46" s="99">
        <v>0</v>
      </c>
      <c r="Q46" s="99">
        <v>0</v>
      </c>
      <c r="R46" s="99">
        <v>0</v>
      </c>
      <c r="S46" s="99">
        <v>0</v>
      </c>
      <c r="T46" s="99">
        <v>0</v>
      </c>
      <c r="U46" s="99">
        <v>0</v>
      </c>
      <c r="V46" s="99">
        <v>0</v>
      </c>
      <c r="W46" s="99">
        <v>0</v>
      </c>
      <c r="X46" s="99">
        <v>0</v>
      </c>
      <c r="Y46" s="99">
        <v>0</v>
      </c>
      <c r="Z46" s="99">
        <v>0</v>
      </c>
      <c r="AA46" s="99">
        <v>0</v>
      </c>
      <c r="AB46" s="99">
        <v>0</v>
      </c>
      <c r="AC46" s="35">
        <v>0</v>
      </c>
    </row>
    <row r="47" spans="1:29">
      <c r="A47" s="29" t="s">
        <v>145</v>
      </c>
      <c r="B47" s="29" t="s">
        <v>146</v>
      </c>
      <c r="C47" s="99">
        <v>486</v>
      </c>
      <c r="D47" s="99">
        <v>743</v>
      </c>
      <c r="E47" s="99">
        <v>46.60004</v>
      </c>
      <c r="F47" s="99">
        <v>23</v>
      </c>
      <c r="G47" s="99">
        <v>0</v>
      </c>
      <c r="H47" s="99">
        <v>0</v>
      </c>
      <c r="I47" s="99">
        <v>61</v>
      </c>
      <c r="J47" s="99">
        <v>204.19</v>
      </c>
      <c r="K47" s="99">
        <v>0</v>
      </c>
      <c r="L47" s="99">
        <v>58</v>
      </c>
      <c r="M47" s="99">
        <v>95</v>
      </c>
      <c r="N47" s="99">
        <v>1</v>
      </c>
      <c r="O47" s="99">
        <v>0</v>
      </c>
      <c r="P47" s="99">
        <v>0</v>
      </c>
      <c r="Q47" s="99">
        <v>0</v>
      </c>
      <c r="R47" s="99">
        <v>0</v>
      </c>
      <c r="S47" s="99">
        <v>0</v>
      </c>
      <c r="T47" s="99">
        <v>26</v>
      </c>
      <c r="U47" s="99">
        <v>0</v>
      </c>
      <c r="V47" s="99">
        <v>0</v>
      </c>
      <c r="W47" s="99">
        <v>0</v>
      </c>
      <c r="X47" s="99">
        <v>54</v>
      </c>
      <c r="Y47" s="99">
        <v>0</v>
      </c>
      <c r="Z47" s="99">
        <v>0</v>
      </c>
      <c r="AA47" s="99">
        <v>0</v>
      </c>
      <c r="AB47" s="99">
        <v>67</v>
      </c>
      <c r="AC47" s="35">
        <v>1864.7900400000001</v>
      </c>
    </row>
    <row r="48" spans="1:29">
      <c r="A48" s="29" t="s">
        <v>147</v>
      </c>
      <c r="B48" s="29" t="s">
        <v>148</v>
      </c>
      <c r="C48" s="99">
        <v>998</v>
      </c>
      <c r="D48" s="99">
        <v>2535</v>
      </c>
      <c r="E48" s="99">
        <v>2992.3585400000002</v>
      </c>
      <c r="F48" s="99">
        <v>0</v>
      </c>
      <c r="G48" s="99">
        <v>20</v>
      </c>
      <c r="H48" s="99">
        <v>1236</v>
      </c>
      <c r="I48" s="99">
        <v>6898</v>
      </c>
      <c r="J48" s="99">
        <v>527.47</v>
      </c>
      <c r="K48" s="99">
        <v>1082</v>
      </c>
      <c r="L48" s="99">
        <v>240</v>
      </c>
      <c r="M48" s="99">
        <v>266</v>
      </c>
      <c r="N48" s="99">
        <v>3486</v>
      </c>
      <c r="O48" s="99">
        <v>64</v>
      </c>
      <c r="P48" s="99">
        <v>462.99283000000003</v>
      </c>
      <c r="Q48" s="99">
        <v>176.38868999999994</v>
      </c>
      <c r="R48" s="99">
        <v>150</v>
      </c>
      <c r="S48" s="99">
        <v>35</v>
      </c>
      <c r="T48" s="99">
        <v>842</v>
      </c>
      <c r="U48" s="99">
        <v>36</v>
      </c>
      <c r="V48" s="99">
        <v>183</v>
      </c>
      <c r="W48" s="99">
        <v>0</v>
      </c>
      <c r="X48" s="99">
        <v>49</v>
      </c>
      <c r="Y48" s="99">
        <v>181</v>
      </c>
      <c r="Z48" s="99">
        <v>0</v>
      </c>
      <c r="AA48" s="99">
        <v>19</v>
      </c>
      <c r="AB48" s="99">
        <v>251</v>
      </c>
      <c r="AC48" s="35">
        <v>22730.210060000001</v>
      </c>
    </row>
    <row r="49" spans="1:29">
      <c r="A49" s="29"/>
      <c r="B49" s="29" t="s">
        <v>149</v>
      </c>
      <c r="C49" s="99">
        <v>1484</v>
      </c>
      <c r="D49" s="99">
        <v>3278</v>
      </c>
      <c r="E49" s="99">
        <v>3038.95858</v>
      </c>
      <c r="F49" s="99">
        <v>23</v>
      </c>
      <c r="G49" s="99">
        <v>20</v>
      </c>
      <c r="H49" s="99">
        <v>1236</v>
      </c>
      <c r="I49" s="99">
        <v>6959</v>
      </c>
      <c r="J49" s="99">
        <v>731.66000000000008</v>
      </c>
      <c r="K49" s="99">
        <v>1082</v>
      </c>
      <c r="L49" s="99">
        <v>298</v>
      </c>
      <c r="M49" s="99">
        <v>361</v>
      </c>
      <c r="N49" s="99">
        <v>3487</v>
      </c>
      <c r="O49" s="99">
        <v>64</v>
      </c>
      <c r="P49" s="99">
        <v>462.99283000000003</v>
      </c>
      <c r="Q49" s="99">
        <v>176.38868999999994</v>
      </c>
      <c r="R49" s="99">
        <v>150</v>
      </c>
      <c r="S49" s="99">
        <v>35</v>
      </c>
      <c r="T49" s="99">
        <v>868</v>
      </c>
      <c r="U49" s="99">
        <v>36</v>
      </c>
      <c r="V49" s="99">
        <v>183</v>
      </c>
      <c r="W49" s="99">
        <v>0</v>
      </c>
      <c r="X49" s="99">
        <v>103</v>
      </c>
      <c r="Y49" s="99">
        <v>181</v>
      </c>
      <c r="Z49" s="99">
        <v>122</v>
      </c>
      <c r="AA49" s="99">
        <v>19</v>
      </c>
      <c r="AB49" s="99">
        <v>318</v>
      </c>
      <c r="AC49" s="35">
        <v>24717.000100000001</v>
      </c>
    </row>
    <row r="50" spans="1:29">
      <c r="A50" s="29" t="s">
        <v>150</v>
      </c>
      <c r="B50" s="29" t="s">
        <v>151</v>
      </c>
      <c r="C50" s="99">
        <v>12224</v>
      </c>
      <c r="D50" s="99">
        <v>788</v>
      </c>
      <c r="E50" s="99">
        <v>3157.2452599999997</v>
      </c>
      <c r="F50" s="99">
        <v>9351</v>
      </c>
      <c r="G50" s="99">
        <v>1637</v>
      </c>
      <c r="H50" s="99">
        <v>1645</v>
      </c>
      <c r="I50" s="99">
        <v>101</v>
      </c>
      <c r="J50" s="99">
        <v>2898.1</v>
      </c>
      <c r="K50" s="99">
        <v>17</v>
      </c>
      <c r="L50" s="99">
        <v>6434</v>
      </c>
      <c r="M50" s="99">
        <v>365</v>
      </c>
      <c r="N50" s="99">
        <v>520</v>
      </c>
      <c r="O50" s="99">
        <v>426</v>
      </c>
      <c r="P50" s="99">
        <v>0</v>
      </c>
      <c r="Q50" s="99">
        <v>0</v>
      </c>
      <c r="R50" s="99">
        <v>0</v>
      </c>
      <c r="S50" s="99">
        <v>134</v>
      </c>
      <c r="T50" s="99">
        <v>9557</v>
      </c>
      <c r="U50" s="99">
        <v>2025</v>
      </c>
      <c r="V50" s="99">
        <v>2625</v>
      </c>
      <c r="W50" s="99">
        <v>1161</v>
      </c>
      <c r="X50" s="99">
        <v>188</v>
      </c>
      <c r="Y50" s="99">
        <v>0</v>
      </c>
      <c r="Z50" s="99">
        <v>17</v>
      </c>
      <c r="AA50" s="99">
        <v>2268</v>
      </c>
      <c r="AB50" s="99">
        <v>2707</v>
      </c>
      <c r="AC50" s="35">
        <v>60245.345260000002</v>
      </c>
    </row>
    <row r="51" spans="1:29">
      <c r="A51" s="29" t="s">
        <v>152</v>
      </c>
      <c r="B51" s="29" t="s">
        <v>153</v>
      </c>
      <c r="C51" s="99">
        <v>660</v>
      </c>
      <c r="D51" s="99">
        <v>276</v>
      </c>
      <c r="E51" s="99">
        <v>2136.8963199999998</v>
      </c>
      <c r="F51" s="99">
        <v>375</v>
      </c>
      <c r="G51" s="99">
        <v>944</v>
      </c>
      <c r="H51" s="99">
        <v>0</v>
      </c>
      <c r="I51" s="99">
        <v>0</v>
      </c>
      <c r="J51" s="99">
        <v>1412.97</v>
      </c>
      <c r="K51" s="99">
        <v>25</v>
      </c>
      <c r="L51" s="99">
        <v>0</v>
      </c>
      <c r="M51" s="99">
        <v>598</v>
      </c>
      <c r="N51" s="99">
        <v>32</v>
      </c>
      <c r="O51" s="99">
        <v>0</v>
      </c>
      <c r="P51" s="99">
        <v>0</v>
      </c>
      <c r="Q51" s="99">
        <v>61.135130000000011</v>
      </c>
      <c r="R51" s="99">
        <v>0</v>
      </c>
      <c r="S51" s="99">
        <v>0</v>
      </c>
      <c r="T51" s="99">
        <v>0</v>
      </c>
      <c r="U51" s="99">
        <v>0</v>
      </c>
      <c r="V51" s="99">
        <v>0</v>
      </c>
      <c r="W51" s="99">
        <v>333</v>
      </c>
      <c r="X51" s="99">
        <v>0</v>
      </c>
      <c r="Y51" s="99">
        <v>0</v>
      </c>
      <c r="Z51" s="99">
        <v>0</v>
      </c>
      <c r="AA51" s="99">
        <v>158</v>
      </c>
      <c r="AB51" s="99">
        <v>261</v>
      </c>
      <c r="AC51" s="35">
        <v>7273.0014499999997</v>
      </c>
    </row>
    <row r="52" spans="1:29">
      <c r="A52" s="29"/>
      <c r="B52" s="29" t="s">
        <v>154</v>
      </c>
      <c r="C52" s="99">
        <v>14951</v>
      </c>
      <c r="D52" s="99">
        <v>4677</v>
      </c>
      <c r="E52" s="99">
        <v>11647.64538</v>
      </c>
      <c r="F52" s="99">
        <v>9749</v>
      </c>
      <c r="G52" s="99">
        <v>2601</v>
      </c>
      <c r="H52" s="99">
        <v>2900</v>
      </c>
      <c r="I52" s="99">
        <v>7060</v>
      </c>
      <c r="J52" s="99">
        <v>5062.6000000000004</v>
      </c>
      <c r="K52" s="99">
        <v>1124</v>
      </c>
      <c r="L52" s="99">
        <v>6732</v>
      </c>
      <c r="M52" s="99">
        <v>1563</v>
      </c>
      <c r="N52" s="99">
        <v>4039</v>
      </c>
      <c r="O52" s="99">
        <v>491</v>
      </c>
      <c r="P52" s="99">
        <v>462.99283000000003</v>
      </c>
      <c r="Q52" s="99">
        <v>237.52381999999994</v>
      </c>
      <c r="R52" s="99">
        <v>195</v>
      </c>
      <c r="S52" s="99">
        <v>169</v>
      </c>
      <c r="T52" s="99">
        <v>10425</v>
      </c>
      <c r="U52" s="99">
        <v>2236</v>
      </c>
      <c r="V52" s="99">
        <v>3052</v>
      </c>
      <c r="W52" s="99">
        <v>1532</v>
      </c>
      <c r="X52" s="99">
        <v>291</v>
      </c>
      <c r="Y52" s="99">
        <v>181</v>
      </c>
      <c r="Z52" s="99">
        <v>148</v>
      </c>
      <c r="AA52" s="99">
        <v>2445</v>
      </c>
      <c r="AB52" s="99">
        <v>3286</v>
      </c>
      <c r="AC52" s="35">
        <v>97257.762030000013</v>
      </c>
    </row>
    <row r="53" spans="1:29" ht="25.5">
      <c r="A53" s="29" t="s">
        <v>9</v>
      </c>
      <c r="B53" s="29" t="s">
        <v>155</v>
      </c>
      <c r="C53" s="99">
        <v>0</v>
      </c>
      <c r="D53" s="99">
        <v>0</v>
      </c>
      <c r="E53" s="99">
        <v>0</v>
      </c>
      <c r="F53" s="99">
        <v>0</v>
      </c>
      <c r="G53" s="99">
        <v>0</v>
      </c>
      <c r="H53" s="99">
        <v>0</v>
      </c>
      <c r="I53" s="99">
        <v>0</v>
      </c>
      <c r="J53" s="99">
        <v>0</v>
      </c>
      <c r="K53" s="99">
        <v>0</v>
      </c>
      <c r="L53" s="99">
        <v>0</v>
      </c>
      <c r="M53" s="99">
        <v>0</v>
      </c>
      <c r="N53" s="99">
        <v>0</v>
      </c>
      <c r="O53" s="99">
        <v>0</v>
      </c>
      <c r="P53" s="99">
        <v>0</v>
      </c>
      <c r="Q53" s="99">
        <v>0</v>
      </c>
      <c r="R53" s="99">
        <v>0</v>
      </c>
      <c r="S53" s="99">
        <v>0</v>
      </c>
      <c r="T53" s="99">
        <v>0</v>
      </c>
      <c r="U53" s="99">
        <v>0</v>
      </c>
      <c r="V53" s="99">
        <v>0</v>
      </c>
      <c r="W53" s="99">
        <v>0</v>
      </c>
      <c r="X53" s="99">
        <v>0</v>
      </c>
      <c r="Y53" s="99">
        <v>0</v>
      </c>
      <c r="Z53" s="99">
        <v>0</v>
      </c>
      <c r="AA53" s="99">
        <v>0</v>
      </c>
      <c r="AB53" s="99">
        <v>0</v>
      </c>
      <c r="AC53" s="35">
        <v>0</v>
      </c>
    </row>
    <row r="54" spans="1:29">
      <c r="A54" s="29" t="s">
        <v>11</v>
      </c>
      <c r="B54" s="29" t="s">
        <v>156</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35">
        <v>0</v>
      </c>
    </row>
    <row r="55" spans="1:29">
      <c r="A55" s="29" t="s">
        <v>19</v>
      </c>
      <c r="B55" s="29" t="s">
        <v>157</v>
      </c>
      <c r="C55" s="99">
        <v>0</v>
      </c>
      <c r="D55" s="99">
        <v>-69</v>
      </c>
      <c r="E55" s="99">
        <v>-199.75774999999999</v>
      </c>
      <c r="F55" s="99">
        <v>-68</v>
      </c>
      <c r="G55" s="99">
        <v>-71</v>
      </c>
      <c r="H55" s="99">
        <v>-737</v>
      </c>
      <c r="I55" s="99">
        <v>-36</v>
      </c>
      <c r="J55" s="99">
        <v>-595.38</v>
      </c>
      <c r="K55" s="99">
        <v>-10</v>
      </c>
      <c r="L55" s="99">
        <v>-464</v>
      </c>
      <c r="M55" s="99">
        <v>-47</v>
      </c>
      <c r="N55" s="99">
        <v>-310</v>
      </c>
      <c r="O55" s="99">
        <v>-1</v>
      </c>
      <c r="P55" s="99">
        <v>0</v>
      </c>
      <c r="Q55" s="99">
        <v>-13.933629999999999</v>
      </c>
      <c r="R55" s="99">
        <v>0</v>
      </c>
      <c r="S55" s="99">
        <v>0</v>
      </c>
      <c r="T55" s="99">
        <v>0</v>
      </c>
      <c r="U55" s="99">
        <v>0</v>
      </c>
      <c r="V55" s="99">
        <v>-19</v>
      </c>
      <c r="W55" s="99">
        <v>-4</v>
      </c>
      <c r="X55" s="99">
        <v>0</v>
      </c>
      <c r="Y55" s="99">
        <v>0</v>
      </c>
      <c r="Z55" s="99">
        <v>0</v>
      </c>
      <c r="AA55" s="99">
        <v>-35</v>
      </c>
      <c r="AB55" s="99">
        <v>0</v>
      </c>
      <c r="AC55" s="35">
        <v>-2680.0713799999999</v>
      </c>
    </row>
    <row r="56" spans="1:29">
      <c r="A56" s="29" t="s">
        <v>143</v>
      </c>
      <c r="B56" s="29" t="s">
        <v>158</v>
      </c>
      <c r="C56" s="99">
        <v>-6090</v>
      </c>
      <c r="D56" s="99">
        <v>-49</v>
      </c>
      <c r="E56" s="99">
        <v>-4180</v>
      </c>
      <c r="F56" s="99">
        <v>-4910</v>
      </c>
      <c r="G56" s="99">
        <v>-2799</v>
      </c>
      <c r="H56" s="99">
        <v>-1688</v>
      </c>
      <c r="I56" s="99">
        <v>-220</v>
      </c>
      <c r="J56" s="99">
        <v>-2031.25</v>
      </c>
      <c r="K56" s="99">
        <v>-157</v>
      </c>
      <c r="L56" s="99">
        <v>-5684</v>
      </c>
      <c r="M56" s="99">
        <v>-106</v>
      </c>
      <c r="N56" s="99">
        <v>-184</v>
      </c>
      <c r="O56" s="99">
        <v>-300</v>
      </c>
      <c r="P56" s="99">
        <v>0</v>
      </c>
      <c r="Q56" s="99">
        <v>-0.1134</v>
      </c>
      <c r="R56" s="99">
        <v>-20</v>
      </c>
      <c r="S56" s="99">
        <v>-60</v>
      </c>
      <c r="T56" s="99">
        <v>-6233</v>
      </c>
      <c r="U56" s="99">
        <v>-1194</v>
      </c>
      <c r="V56" s="99">
        <v>-1734</v>
      </c>
      <c r="W56" s="99">
        <v>-620</v>
      </c>
      <c r="X56" s="99">
        <v>0</v>
      </c>
      <c r="Y56" s="99">
        <v>-99</v>
      </c>
      <c r="Z56" s="99">
        <v>-11</v>
      </c>
      <c r="AA56" s="99">
        <v>-1740</v>
      </c>
      <c r="AB56" s="99">
        <v>-24</v>
      </c>
      <c r="AC56" s="35">
        <v>-40133.363400000002</v>
      </c>
    </row>
    <row r="57" spans="1:29">
      <c r="A57" s="29" t="s">
        <v>150</v>
      </c>
      <c r="B57" s="29" t="s">
        <v>159</v>
      </c>
      <c r="C57" s="99">
        <v>-754</v>
      </c>
      <c r="D57" s="99">
        <v>-78</v>
      </c>
      <c r="E57" s="99">
        <v>-1154.5076299999998</v>
      </c>
      <c r="F57" s="99">
        <v>-219</v>
      </c>
      <c r="G57" s="99">
        <v>0</v>
      </c>
      <c r="H57" s="99">
        <v>-6</v>
      </c>
      <c r="I57" s="99">
        <v>-302</v>
      </c>
      <c r="J57" s="99">
        <v>-134.04</v>
      </c>
      <c r="K57" s="99">
        <v>-24</v>
      </c>
      <c r="L57" s="99">
        <v>0</v>
      </c>
      <c r="M57" s="99">
        <v>0</v>
      </c>
      <c r="N57" s="99">
        <v>-5</v>
      </c>
      <c r="O57" s="99">
        <v>0</v>
      </c>
      <c r="P57" s="99">
        <v>-8.5273299999999992</v>
      </c>
      <c r="Q57" s="99">
        <v>-87.520809999999997</v>
      </c>
      <c r="R57" s="99">
        <v>0</v>
      </c>
      <c r="S57" s="99">
        <v>0</v>
      </c>
      <c r="T57" s="99">
        <v>0</v>
      </c>
      <c r="U57" s="99">
        <v>0</v>
      </c>
      <c r="V57" s="99">
        <v>0</v>
      </c>
      <c r="W57" s="99">
        <v>-208</v>
      </c>
      <c r="X57" s="99">
        <v>0</v>
      </c>
      <c r="Y57" s="99">
        <v>0</v>
      </c>
      <c r="Z57" s="99">
        <v>0</v>
      </c>
      <c r="AA57" s="99">
        <v>-150</v>
      </c>
      <c r="AB57" s="99">
        <v>-168</v>
      </c>
      <c r="AC57" s="35">
        <v>-3298.5957699999999</v>
      </c>
    </row>
    <row r="58" spans="1:29">
      <c r="A58" s="29"/>
      <c r="B58" s="29" t="s">
        <v>160</v>
      </c>
      <c r="C58" s="99">
        <v>-6844</v>
      </c>
      <c r="D58" s="99">
        <v>-196</v>
      </c>
      <c r="E58" s="99">
        <v>-5534.2653799999998</v>
      </c>
      <c r="F58" s="99">
        <v>-5197</v>
      </c>
      <c r="G58" s="99">
        <v>-2870</v>
      </c>
      <c r="H58" s="99">
        <v>-2431</v>
      </c>
      <c r="I58" s="99">
        <v>-558</v>
      </c>
      <c r="J58" s="99">
        <v>-2760.67</v>
      </c>
      <c r="K58" s="99">
        <v>-191</v>
      </c>
      <c r="L58" s="99">
        <v>-6148</v>
      </c>
      <c r="M58" s="99">
        <v>-153</v>
      </c>
      <c r="N58" s="99">
        <v>-499</v>
      </c>
      <c r="O58" s="99">
        <v>-301</v>
      </c>
      <c r="P58" s="99">
        <v>-8.5273299999999992</v>
      </c>
      <c r="Q58" s="99">
        <v>-101.56783999999999</v>
      </c>
      <c r="R58" s="99">
        <v>-20</v>
      </c>
      <c r="S58" s="99">
        <v>-60</v>
      </c>
      <c r="T58" s="99">
        <v>-6233</v>
      </c>
      <c r="U58" s="99">
        <v>-1194</v>
      </c>
      <c r="V58" s="99">
        <v>-1753</v>
      </c>
      <c r="W58" s="99">
        <v>-832</v>
      </c>
      <c r="X58" s="99">
        <v>0</v>
      </c>
      <c r="Y58" s="99">
        <v>-99</v>
      </c>
      <c r="Z58" s="99">
        <v>-11</v>
      </c>
      <c r="AA58" s="99">
        <v>-1925</v>
      </c>
      <c r="AB58" s="99">
        <v>-192</v>
      </c>
      <c r="AC58" s="35">
        <v>-46112.030550000003</v>
      </c>
    </row>
    <row r="59" spans="1:29" ht="25.5">
      <c r="A59" s="29" t="s">
        <v>12</v>
      </c>
      <c r="B59" s="29" t="s">
        <v>161</v>
      </c>
      <c r="C59" s="99">
        <v>0</v>
      </c>
      <c r="D59" s="99">
        <v>-3585</v>
      </c>
      <c r="E59" s="99">
        <v>-6113</v>
      </c>
      <c r="F59" s="99">
        <v>-23</v>
      </c>
      <c r="G59" s="99">
        <v>0</v>
      </c>
      <c r="H59" s="99">
        <v>0</v>
      </c>
      <c r="I59" s="99">
        <v>-5702</v>
      </c>
      <c r="J59" s="99">
        <v>0</v>
      </c>
      <c r="K59" s="99">
        <v>0</v>
      </c>
      <c r="L59" s="99">
        <v>0</v>
      </c>
      <c r="M59" s="99">
        <v>-959</v>
      </c>
      <c r="N59" s="99">
        <v>0</v>
      </c>
      <c r="O59" s="99">
        <v>0</v>
      </c>
      <c r="P59" s="99">
        <v>0</v>
      </c>
      <c r="Q59" s="99">
        <v>0</v>
      </c>
      <c r="R59" s="99">
        <v>-13</v>
      </c>
      <c r="S59" s="99">
        <v>-109</v>
      </c>
      <c r="T59" s="99">
        <v>0</v>
      </c>
      <c r="U59" s="99">
        <v>0</v>
      </c>
      <c r="V59" s="99">
        <v>0</v>
      </c>
      <c r="W59" s="99">
        <v>0</v>
      </c>
      <c r="X59" s="99">
        <v>0</v>
      </c>
      <c r="Y59" s="99">
        <v>-181</v>
      </c>
      <c r="Z59" s="99">
        <v>0</v>
      </c>
      <c r="AA59" s="99">
        <v>0</v>
      </c>
      <c r="AB59" s="99">
        <v>0</v>
      </c>
      <c r="AC59" s="35">
        <v>-16685</v>
      </c>
    </row>
    <row r="60" spans="1:29">
      <c r="A60" s="29" t="s">
        <v>13</v>
      </c>
      <c r="B60" s="29" t="s">
        <v>162</v>
      </c>
      <c r="C60" s="99">
        <v>1014</v>
      </c>
      <c r="D60" s="99">
        <v>0</v>
      </c>
      <c r="E60" s="99">
        <v>2082.5053400000002</v>
      </c>
      <c r="F60" s="99">
        <v>255</v>
      </c>
      <c r="G60" s="99">
        <v>121</v>
      </c>
      <c r="H60" s="99">
        <v>73</v>
      </c>
      <c r="I60" s="99">
        <v>0</v>
      </c>
      <c r="J60" s="99">
        <v>422.29</v>
      </c>
      <c r="K60" s="99">
        <v>95</v>
      </c>
      <c r="L60" s="99">
        <v>255</v>
      </c>
      <c r="M60" s="99">
        <v>227</v>
      </c>
      <c r="N60" s="99">
        <v>218</v>
      </c>
      <c r="O60" s="99">
        <v>13</v>
      </c>
      <c r="P60" s="99">
        <v>3.8744999999999998</v>
      </c>
      <c r="Q60" s="99">
        <v>7750.9542899999997</v>
      </c>
      <c r="R60" s="99">
        <v>0</v>
      </c>
      <c r="S60" s="99">
        <v>7</v>
      </c>
      <c r="T60" s="99">
        <v>1645</v>
      </c>
      <c r="U60" s="99">
        <v>0</v>
      </c>
      <c r="V60" s="99">
        <v>4</v>
      </c>
      <c r="W60" s="99">
        <v>15</v>
      </c>
      <c r="X60" s="99">
        <v>4</v>
      </c>
      <c r="Y60" s="99">
        <v>2</v>
      </c>
      <c r="Z60" s="99">
        <v>0</v>
      </c>
      <c r="AA60" s="99">
        <v>0</v>
      </c>
      <c r="AB60" s="99">
        <v>3</v>
      </c>
      <c r="AC60" s="35">
        <v>14210.62413</v>
      </c>
    </row>
    <row r="61" spans="1:29">
      <c r="A61" s="29" t="s">
        <v>21</v>
      </c>
      <c r="B61" s="29" t="s">
        <v>163</v>
      </c>
      <c r="C61" s="99">
        <v>-3810</v>
      </c>
      <c r="D61" s="99">
        <v>-954</v>
      </c>
      <c r="E61" s="99">
        <v>-2672.2871700000001</v>
      </c>
      <c r="F61" s="99">
        <v>-1309</v>
      </c>
      <c r="G61" s="99">
        <v>-90</v>
      </c>
      <c r="H61" s="99">
        <v>-175</v>
      </c>
      <c r="I61" s="99">
        <v>-658</v>
      </c>
      <c r="J61" s="99">
        <v>-1161.6300000000001</v>
      </c>
      <c r="K61" s="99">
        <v>-144</v>
      </c>
      <c r="L61" s="99">
        <v>-37733</v>
      </c>
      <c r="M61" s="99">
        <v>-1334</v>
      </c>
      <c r="N61" s="99">
        <v>-662</v>
      </c>
      <c r="O61" s="99">
        <v>-70</v>
      </c>
      <c r="P61" s="99">
        <v>-19.679350000000003</v>
      </c>
      <c r="Q61" s="99">
        <v>-2750</v>
      </c>
      <c r="R61" s="99">
        <v>0</v>
      </c>
      <c r="S61" s="99">
        <v>-21</v>
      </c>
      <c r="T61" s="99">
        <v>-4201</v>
      </c>
      <c r="U61" s="99">
        <v>-4</v>
      </c>
      <c r="V61" s="99">
        <v>-2</v>
      </c>
      <c r="W61" s="99">
        <v>-25</v>
      </c>
      <c r="X61" s="99">
        <v>-14</v>
      </c>
      <c r="Y61" s="99">
        <v>-54</v>
      </c>
      <c r="Z61" s="99">
        <v>-8</v>
      </c>
      <c r="AA61" s="99">
        <v>0</v>
      </c>
      <c r="AB61" s="99">
        <v>-1</v>
      </c>
      <c r="AC61" s="35">
        <v>-57872.596519999999</v>
      </c>
    </row>
    <row r="62" spans="1:29">
      <c r="A62" s="29" t="s">
        <v>22</v>
      </c>
      <c r="B62" s="29" t="s">
        <v>164</v>
      </c>
      <c r="C62" s="99">
        <v>8453</v>
      </c>
      <c r="D62" s="99">
        <v>9262</v>
      </c>
      <c r="E62" s="99">
        <v>6529.6520299999866</v>
      </c>
      <c r="F62" s="99">
        <v>175</v>
      </c>
      <c r="G62" s="99">
        <v>1435</v>
      </c>
      <c r="H62" s="99">
        <v>-2385</v>
      </c>
      <c r="I62" s="99">
        <v>13531</v>
      </c>
      <c r="J62" s="99">
        <v>-53.059999999986758</v>
      </c>
      <c r="K62" s="99">
        <v>16856</v>
      </c>
      <c r="L62" s="99">
        <v>889</v>
      </c>
      <c r="M62" s="99">
        <v>650</v>
      </c>
      <c r="N62" s="99">
        <v>6466</v>
      </c>
      <c r="O62" s="99">
        <v>96</v>
      </c>
      <c r="P62" s="99">
        <v>230.99713000000997</v>
      </c>
      <c r="Q62" s="99">
        <v>6430.9233800000002</v>
      </c>
      <c r="R62" s="99">
        <v>146</v>
      </c>
      <c r="S62" s="99">
        <v>-209</v>
      </c>
      <c r="T62" s="99">
        <v>103</v>
      </c>
      <c r="U62" s="99">
        <v>711</v>
      </c>
      <c r="V62" s="99">
        <v>1978</v>
      </c>
      <c r="W62" s="99">
        <v>119</v>
      </c>
      <c r="X62" s="99">
        <v>30</v>
      </c>
      <c r="Y62" s="99">
        <v>3</v>
      </c>
      <c r="Z62" s="99">
        <v>202</v>
      </c>
      <c r="AA62" s="99">
        <v>6</v>
      </c>
      <c r="AB62" s="99">
        <v>-1867</v>
      </c>
      <c r="AC62" s="35">
        <v>69788.512540000011</v>
      </c>
    </row>
    <row r="63" spans="1:29">
      <c r="A63" s="29" t="s">
        <v>28</v>
      </c>
      <c r="B63" s="29" t="s">
        <v>165</v>
      </c>
      <c r="C63" s="99">
        <v>0</v>
      </c>
      <c r="D63" s="99">
        <v>0</v>
      </c>
      <c r="E63" s="99">
        <v>0</v>
      </c>
      <c r="F63" s="99">
        <v>0</v>
      </c>
      <c r="G63" s="99">
        <v>0</v>
      </c>
      <c r="H63" s="99">
        <v>0</v>
      </c>
      <c r="I63" s="99">
        <v>377</v>
      </c>
      <c r="J63" s="99">
        <v>310.39</v>
      </c>
      <c r="K63" s="99">
        <v>0</v>
      </c>
      <c r="L63" s="99">
        <v>0</v>
      </c>
      <c r="M63" s="99">
        <v>0</v>
      </c>
      <c r="N63" s="99">
        <v>0</v>
      </c>
      <c r="O63" s="99">
        <v>0</v>
      </c>
      <c r="P63" s="99">
        <v>202.72641000000002</v>
      </c>
      <c r="Q63" s="99">
        <v>0</v>
      </c>
      <c r="R63" s="99">
        <v>0</v>
      </c>
      <c r="S63" s="99">
        <v>0</v>
      </c>
      <c r="T63" s="99">
        <v>0</v>
      </c>
      <c r="U63" s="99">
        <v>0</v>
      </c>
      <c r="V63" s="99">
        <v>0</v>
      </c>
      <c r="W63" s="99">
        <v>0</v>
      </c>
      <c r="X63" s="99">
        <v>0</v>
      </c>
      <c r="Y63" s="99">
        <v>0</v>
      </c>
      <c r="Z63" s="99">
        <v>0</v>
      </c>
      <c r="AA63" s="99">
        <v>0</v>
      </c>
      <c r="AB63" s="99">
        <v>0</v>
      </c>
      <c r="AC63" s="35">
        <v>890.11640999999997</v>
      </c>
    </row>
    <row r="64" spans="1:29">
      <c r="A64" s="29" t="s">
        <v>30</v>
      </c>
      <c r="B64" s="29" t="s">
        <v>166</v>
      </c>
      <c r="C64" s="99">
        <v>0</v>
      </c>
      <c r="D64" s="99">
        <v>0</v>
      </c>
      <c r="E64" s="99">
        <v>0</v>
      </c>
      <c r="F64" s="99">
        <v>0</v>
      </c>
      <c r="G64" s="99">
        <v>0</v>
      </c>
      <c r="H64" s="99">
        <v>0</v>
      </c>
      <c r="I64" s="99">
        <v>-6</v>
      </c>
      <c r="J64" s="99">
        <v>-245.96</v>
      </c>
      <c r="K64" s="99">
        <v>0</v>
      </c>
      <c r="L64" s="99">
        <v>0</v>
      </c>
      <c r="M64" s="99">
        <v>0</v>
      </c>
      <c r="N64" s="99">
        <v>0</v>
      </c>
      <c r="O64" s="99">
        <v>0</v>
      </c>
      <c r="P64" s="99">
        <v>-112.11978000000001</v>
      </c>
      <c r="Q64" s="99">
        <v>0</v>
      </c>
      <c r="R64" s="99">
        <v>0</v>
      </c>
      <c r="S64" s="99">
        <v>0</v>
      </c>
      <c r="T64" s="99">
        <v>0</v>
      </c>
      <c r="U64" s="99">
        <v>0</v>
      </c>
      <c r="V64" s="99">
        <v>0</v>
      </c>
      <c r="W64" s="99">
        <v>0</v>
      </c>
      <c r="X64" s="99">
        <v>0</v>
      </c>
      <c r="Y64" s="99">
        <v>0</v>
      </c>
      <c r="Z64" s="99">
        <v>0</v>
      </c>
      <c r="AA64" s="99">
        <v>0</v>
      </c>
      <c r="AB64" s="99">
        <v>0</v>
      </c>
      <c r="AC64" s="35">
        <v>-364.07978000000003</v>
      </c>
    </row>
    <row r="65" spans="1:29">
      <c r="A65" s="29" t="s">
        <v>31</v>
      </c>
      <c r="B65" s="29" t="s">
        <v>167</v>
      </c>
      <c r="C65" s="99">
        <v>0</v>
      </c>
      <c r="D65" s="99">
        <v>0</v>
      </c>
      <c r="E65" s="99">
        <v>0</v>
      </c>
      <c r="F65" s="99">
        <v>0</v>
      </c>
      <c r="G65" s="99">
        <v>0</v>
      </c>
      <c r="H65" s="99">
        <v>0</v>
      </c>
      <c r="I65" s="99">
        <v>371</v>
      </c>
      <c r="J65" s="99">
        <v>64.429999999999978</v>
      </c>
      <c r="K65" s="99">
        <v>0</v>
      </c>
      <c r="L65" s="99">
        <v>0</v>
      </c>
      <c r="M65" s="99">
        <v>0</v>
      </c>
      <c r="N65" s="99">
        <v>0</v>
      </c>
      <c r="O65" s="99">
        <v>0</v>
      </c>
      <c r="P65" s="99">
        <v>90.60663000000001</v>
      </c>
      <c r="Q65" s="99">
        <v>0</v>
      </c>
      <c r="R65" s="99">
        <v>0</v>
      </c>
      <c r="S65" s="99">
        <v>0</v>
      </c>
      <c r="T65" s="99">
        <v>0</v>
      </c>
      <c r="U65" s="99">
        <v>0</v>
      </c>
      <c r="V65" s="99">
        <v>0</v>
      </c>
      <c r="W65" s="99">
        <v>0</v>
      </c>
      <c r="X65" s="99">
        <v>0</v>
      </c>
      <c r="Y65" s="99">
        <v>0</v>
      </c>
      <c r="Z65" s="99">
        <v>0</v>
      </c>
      <c r="AA65" s="99">
        <v>0</v>
      </c>
      <c r="AB65" s="99">
        <v>0</v>
      </c>
      <c r="AC65" s="35">
        <v>526.03662999999995</v>
      </c>
    </row>
    <row r="66" spans="1:29">
      <c r="A66" s="29">
        <v>13</v>
      </c>
      <c r="B66" s="29" t="s">
        <v>168</v>
      </c>
      <c r="C66" s="99">
        <v>-943</v>
      </c>
      <c r="D66" s="99">
        <v>-1077</v>
      </c>
      <c r="E66" s="99">
        <v>-677</v>
      </c>
      <c r="F66" s="99">
        <v>-118</v>
      </c>
      <c r="G66" s="99">
        <v>-52</v>
      </c>
      <c r="H66" s="99">
        <v>0</v>
      </c>
      <c r="I66" s="99">
        <v>-1542</v>
      </c>
      <c r="J66" s="99">
        <v>0</v>
      </c>
      <c r="K66" s="99">
        <v>-1685</v>
      </c>
      <c r="L66" s="99">
        <v>0</v>
      </c>
      <c r="M66" s="99">
        <v>-42</v>
      </c>
      <c r="N66" s="99">
        <v>0</v>
      </c>
      <c r="O66" s="99">
        <v>0</v>
      </c>
      <c r="P66" s="99">
        <v>0</v>
      </c>
      <c r="Q66" s="99">
        <v>-657.82219999999995</v>
      </c>
      <c r="R66" s="99">
        <v>-10</v>
      </c>
      <c r="S66" s="99">
        <v>0</v>
      </c>
      <c r="T66" s="99">
        <v>0</v>
      </c>
      <c r="U66" s="99">
        <v>0</v>
      </c>
      <c r="V66" s="99">
        <v>-175</v>
      </c>
      <c r="W66" s="99">
        <v>0</v>
      </c>
      <c r="X66" s="99">
        <v>0</v>
      </c>
      <c r="Y66" s="99">
        <v>0</v>
      </c>
      <c r="Z66" s="99">
        <v>-21</v>
      </c>
      <c r="AA66" s="99">
        <v>-4</v>
      </c>
      <c r="AB66" s="99">
        <v>0</v>
      </c>
      <c r="AC66" s="35">
        <v>-7003.8221999999996</v>
      </c>
    </row>
    <row r="67" spans="1:29">
      <c r="A67" s="29">
        <v>14</v>
      </c>
      <c r="B67" s="29" t="s">
        <v>169</v>
      </c>
      <c r="C67" s="99">
        <v>-70</v>
      </c>
      <c r="D67" s="99">
        <v>0</v>
      </c>
      <c r="E67" s="99">
        <v>292</v>
      </c>
      <c r="F67" s="99">
        <v>-21</v>
      </c>
      <c r="G67" s="99">
        <v>1</v>
      </c>
      <c r="H67" s="99">
        <v>100</v>
      </c>
      <c r="I67" s="99">
        <v>115</v>
      </c>
      <c r="J67" s="99">
        <v>109.81</v>
      </c>
      <c r="K67" s="99">
        <v>0</v>
      </c>
      <c r="L67" s="99">
        <v>-528</v>
      </c>
      <c r="M67" s="99">
        <v>-11</v>
      </c>
      <c r="N67" s="99">
        <v>461</v>
      </c>
      <c r="O67" s="99">
        <v>-1</v>
      </c>
      <c r="P67" s="99">
        <v>33.211129999999997</v>
      </c>
      <c r="Q67" s="99">
        <v>0</v>
      </c>
      <c r="R67" s="99">
        <v>0</v>
      </c>
      <c r="S67" s="99">
        <v>10</v>
      </c>
      <c r="T67" s="99">
        <v>17</v>
      </c>
      <c r="U67" s="99">
        <v>-57</v>
      </c>
      <c r="V67" s="99">
        <v>1</v>
      </c>
      <c r="W67" s="99">
        <v>0</v>
      </c>
      <c r="X67" s="99">
        <v>-27</v>
      </c>
      <c r="Y67" s="99">
        <v>0</v>
      </c>
      <c r="Z67" s="99">
        <v>0</v>
      </c>
      <c r="AA67" s="99">
        <v>0</v>
      </c>
      <c r="AB67" s="99">
        <v>180</v>
      </c>
      <c r="AC67" s="35">
        <v>605.02112999999997</v>
      </c>
    </row>
    <row r="68" spans="1:29">
      <c r="A68" s="29">
        <v>15</v>
      </c>
      <c r="B68" s="29" t="s">
        <v>170</v>
      </c>
      <c r="C68" s="99">
        <v>7440</v>
      </c>
      <c r="D68" s="99">
        <v>8185</v>
      </c>
      <c r="E68" s="99">
        <v>6144.6520299999866</v>
      </c>
      <c r="F68" s="99">
        <v>36</v>
      </c>
      <c r="G68" s="99">
        <v>1384</v>
      </c>
      <c r="H68" s="99">
        <v>-2285</v>
      </c>
      <c r="I68" s="99">
        <v>12475</v>
      </c>
      <c r="J68" s="99">
        <v>121.18000000001322</v>
      </c>
      <c r="K68" s="99">
        <v>15171</v>
      </c>
      <c r="L68" s="99">
        <v>361</v>
      </c>
      <c r="M68" s="99">
        <v>597</v>
      </c>
      <c r="N68" s="99">
        <v>6927</v>
      </c>
      <c r="O68" s="99">
        <v>95</v>
      </c>
      <c r="P68" s="99">
        <v>354.81489000001</v>
      </c>
      <c r="Q68" s="99">
        <v>5773.1011800000006</v>
      </c>
      <c r="R68" s="99">
        <v>136</v>
      </c>
      <c r="S68" s="99">
        <v>-199</v>
      </c>
      <c r="T68" s="99">
        <v>120</v>
      </c>
      <c r="U68" s="99">
        <v>654</v>
      </c>
      <c r="V68" s="99">
        <v>1804</v>
      </c>
      <c r="W68" s="99">
        <v>119</v>
      </c>
      <c r="X68" s="99">
        <v>3</v>
      </c>
      <c r="Y68" s="99">
        <v>3</v>
      </c>
      <c r="Z68" s="99">
        <v>181</v>
      </c>
      <c r="AA68" s="99">
        <v>2</v>
      </c>
      <c r="AB68" s="99">
        <v>-1687</v>
      </c>
      <c r="AC68" s="35">
        <v>63915.748099999997</v>
      </c>
    </row>
    <row r="70" spans="1:29" ht="15.75">
      <c r="A70" s="140" t="s">
        <v>402</v>
      </c>
    </row>
    <row r="71" spans="1:29" ht="15.75">
      <c r="A71" s="12" t="s">
        <v>400</v>
      </c>
    </row>
    <row r="72" spans="1:29" ht="15.75">
      <c r="A72" s="140" t="s">
        <v>518</v>
      </c>
    </row>
  </sheetData>
  <printOptions horizontalCentered="1"/>
  <pageMargins left="0.31496062992125984" right="0.27559055118110237" top="0.27559055118110237" bottom="0.15748031496062992" header="0.15748031496062992" footer="0.15748031496062992"/>
  <pageSetup paperSize="9" scale="3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9"/>
  <sheetViews>
    <sheetView view="pageBreakPreview" zoomScaleNormal="90" zoomScaleSheetLayoutView="100" workbookViewId="0">
      <selection activeCell="B1" sqref="A1:B1"/>
    </sheetView>
  </sheetViews>
  <sheetFormatPr defaultRowHeight="12.75"/>
  <cols>
    <col min="1" max="1" width="5.42578125" style="2" customWidth="1"/>
    <col min="2" max="2" width="72.42578125" style="2" customWidth="1"/>
    <col min="3" max="5" width="16.85546875" style="2" customWidth="1"/>
    <col min="6" max="16384" width="9.140625" style="2"/>
  </cols>
  <sheetData>
    <row r="2" spans="1:5" ht="21.75" customHeight="1">
      <c r="A2" s="453" t="s">
        <v>100</v>
      </c>
      <c r="B2" s="453"/>
      <c r="C2" s="453"/>
      <c r="D2" s="453"/>
      <c r="E2" s="453"/>
    </row>
    <row r="3" spans="1:5" ht="21.75" customHeight="1">
      <c r="B3" s="12"/>
      <c r="C3" s="12"/>
      <c r="D3" s="12"/>
      <c r="E3" s="12"/>
    </row>
    <row r="4" spans="1:5" ht="58.5" customHeight="1">
      <c r="A4" s="75" t="s">
        <v>0</v>
      </c>
      <c r="B4" s="75" t="s">
        <v>95</v>
      </c>
      <c r="C4" s="53" t="s">
        <v>97</v>
      </c>
      <c r="D4" s="53" t="s">
        <v>98</v>
      </c>
      <c r="E4" s="53" t="s">
        <v>99</v>
      </c>
    </row>
    <row r="5" spans="1:5" ht="20.25" customHeight="1">
      <c r="A5" s="26">
        <v>1</v>
      </c>
      <c r="B5" s="124" t="s">
        <v>39</v>
      </c>
      <c r="C5" s="138">
        <v>0.32348300747937331</v>
      </c>
      <c r="D5" s="136">
        <v>0.42644371539780113</v>
      </c>
      <c r="E5" s="136">
        <v>0.74992672287717443</v>
      </c>
    </row>
    <row r="6" spans="1:5" ht="20.25" customHeight="1">
      <c r="A6" s="26">
        <v>2</v>
      </c>
      <c r="B6" s="124" t="s">
        <v>41</v>
      </c>
      <c r="C6" s="138">
        <v>0.71168143938078754</v>
      </c>
      <c r="D6" s="136">
        <v>0.28155371168580667</v>
      </c>
      <c r="E6" s="136">
        <v>0.99323515106659421</v>
      </c>
    </row>
    <row r="7" spans="1:5" ht="20.25" customHeight="1">
      <c r="A7" s="26">
        <v>3</v>
      </c>
      <c r="B7" s="124" t="s">
        <v>42</v>
      </c>
      <c r="C7" s="138">
        <v>0.53995268663782237</v>
      </c>
      <c r="D7" s="136">
        <v>0.3873893852493851</v>
      </c>
      <c r="E7" s="136">
        <v>0.92734207188720741</v>
      </c>
    </row>
    <row r="8" spans="1:5" ht="20.25" customHeight="1">
      <c r="A8" s="26">
        <v>4</v>
      </c>
      <c r="B8" s="124" t="s">
        <v>43</v>
      </c>
      <c r="C8" s="138">
        <v>1.0599797404413957E-2</v>
      </c>
      <c r="D8" s="136">
        <v>0.41908854198990031</v>
      </c>
      <c r="E8" s="136">
        <v>0.42968833939431428</v>
      </c>
    </row>
    <row r="9" spans="1:5" ht="20.25" customHeight="1">
      <c r="A9" s="26">
        <v>5</v>
      </c>
      <c r="B9" s="124" t="s">
        <v>44</v>
      </c>
      <c r="C9" s="138">
        <v>0.66282666778128385</v>
      </c>
      <c r="D9" s="136">
        <v>0.31683946735955482</v>
      </c>
      <c r="E9" s="136">
        <v>0.97966613514083867</v>
      </c>
    </row>
    <row r="10" spans="1:5" ht="20.25" customHeight="1">
      <c r="A10" s="26">
        <v>6</v>
      </c>
      <c r="B10" s="124" t="s">
        <v>45</v>
      </c>
      <c r="C10" s="138">
        <v>1.3950777948874572E-2</v>
      </c>
      <c r="D10" s="136">
        <v>0.34218758725762199</v>
      </c>
      <c r="E10" s="136">
        <v>0.35613836520649655</v>
      </c>
    </row>
    <row r="11" spans="1:5" ht="20.25" customHeight="1">
      <c r="A11" s="26">
        <v>7</v>
      </c>
      <c r="B11" s="124" t="s">
        <v>46</v>
      </c>
      <c r="C11" s="138">
        <v>0.26195860984887276</v>
      </c>
      <c r="D11" s="136">
        <v>0.47390963752285015</v>
      </c>
      <c r="E11" s="136">
        <v>0.73586824737172285</v>
      </c>
    </row>
    <row r="12" spans="1:5" ht="20.25" customHeight="1">
      <c r="A12" s="26">
        <v>8</v>
      </c>
      <c r="B12" s="124" t="s">
        <v>47</v>
      </c>
      <c r="C12" s="138">
        <v>0.54447593538585837</v>
      </c>
      <c r="D12" s="136">
        <v>0.36123600044963372</v>
      </c>
      <c r="E12" s="136">
        <v>0.90571193583549214</v>
      </c>
    </row>
    <row r="13" spans="1:5" ht="20.25" customHeight="1">
      <c r="A13" s="26">
        <v>9</v>
      </c>
      <c r="B13" s="124" t="s">
        <v>52</v>
      </c>
      <c r="C13" s="138">
        <v>0.12154061785526241</v>
      </c>
      <c r="D13" s="136">
        <v>0.43598771624638039</v>
      </c>
      <c r="E13" s="136">
        <v>0.55752833410164282</v>
      </c>
    </row>
    <row r="14" spans="1:5" ht="20.25" customHeight="1">
      <c r="A14" s="26">
        <v>10</v>
      </c>
      <c r="B14" s="126" t="s">
        <v>55</v>
      </c>
      <c r="C14" s="138">
        <v>0.79265413700956877</v>
      </c>
      <c r="D14" s="136">
        <v>0.28808192029129281</v>
      </c>
      <c r="E14" s="136">
        <v>1.0807360573008615</v>
      </c>
    </row>
    <row r="15" spans="1:5" ht="25.5" customHeight="1">
      <c r="A15" s="26">
        <v>11</v>
      </c>
      <c r="B15" s="126" t="s">
        <v>60</v>
      </c>
      <c r="C15" s="138">
        <v>0.14219332491209491</v>
      </c>
      <c r="D15" s="136">
        <v>0.18716058602341376</v>
      </c>
      <c r="E15" s="136">
        <v>0.3293539109355087</v>
      </c>
    </row>
    <row r="16" spans="1:5" ht="15">
      <c r="A16" s="26">
        <v>12</v>
      </c>
      <c r="B16" s="126" t="s">
        <v>61</v>
      </c>
      <c r="C16" s="138">
        <v>-4.7023252494882491E-2</v>
      </c>
      <c r="D16" s="136">
        <v>0.23783342457281306</v>
      </c>
      <c r="E16" s="136">
        <v>0.19081017207793058</v>
      </c>
    </row>
    <row r="17" spans="1:7" ht="20.25" customHeight="1">
      <c r="A17" s="26">
        <v>13</v>
      </c>
      <c r="B17" s="126" t="s">
        <v>62</v>
      </c>
      <c r="C17" s="138">
        <v>0.3271548242194951</v>
      </c>
      <c r="D17" s="136">
        <v>0.37665333569229348</v>
      </c>
      <c r="E17" s="136">
        <v>0.70380815991178858</v>
      </c>
    </row>
    <row r="18" spans="1:7" ht="20.25" customHeight="1">
      <c r="A18" s="26">
        <v>14</v>
      </c>
      <c r="B18" s="126" t="s">
        <v>63</v>
      </c>
      <c r="C18" s="138">
        <v>0.21907097568037281</v>
      </c>
      <c r="D18" s="136">
        <v>0.37744624653265851</v>
      </c>
      <c r="E18" s="136">
        <v>0.59651722221303127</v>
      </c>
    </row>
    <row r="19" spans="1:7" ht="20.25" customHeight="1">
      <c r="A19" s="26">
        <v>15</v>
      </c>
      <c r="B19" s="126" t="s">
        <v>64</v>
      </c>
      <c r="C19" s="138">
        <v>0.97065589456322854</v>
      </c>
      <c r="D19" s="136">
        <v>0.36507483709375249</v>
      </c>
      <c r="E19" s="136">
        <v>1.3357307316569811</v>
      </c>
    </row>
    <row r="20" spans="1:7" ht="20.25" customHeight="1">
      <c r="A20" s="26">
        <v>16</v>
      </c>
      <c r="B20" s="126" t="s">
        <v>65</v>
      </c>
      <c r="C20" s="138">
        <v>0.10005189052031294</v>
      </c>
      <c r="D20" s="136">
        <v>0.43932528423074979</v>
      </c>
      <c r="E20" s="136">
        <v>0.53937717475106273</v>
      </c>
    </row>
    <row r="21" spans="1:7" ht="20.25" customHeight="1">
      <c r="A21" s="26">
        <v>17</v>
      </c>
      <c r="B21" s="126" t="s">
        <v>66</v>
      </c>
      <c r="C21" s="138">
        <v>0.9454151031894934</v>
      </c>
      <c r="D21" s="136">
        <v>0.83775888540135734</v>
      </c>
      <c r="E21" s="136">
        <v>1.7831739885908506</v>
      </c>
    </row>
    <row r="22" spans="1:7" ht="20.25" customHeight="1">
      <c r="A22" s="26">
        <v>18</v>
      </c>
      <c r="B22" s="126" t="s">
        <v>67</v>
      </c>
      <c r="C22" s="138">
        <v>0.27810608625511446</v>
      </c>
      <c r="D22" s="136">
        <v>0.56093234839346595</v>
      </c>
      <c r="E22" s="136">
        <v>0.83903843464858041</v>
      </c>
    </row>
    <row r="23" spans="1:7" ht="20.25" customHeight="1">
      <c r="A23" s="454" t="s">
        <v>38</v>
      </c>
      <c r="B23" s="455"/>
      <c r="C23" s="139">
        <v>0.61319043840119691</v>
      </c>
      <c r="D23" s="137">
        <v>0.34649321804610356</v>
      </c>
      <c r="E23" s="137">
        <v>0.95968365644730047</v>
      </c>
    </row>
    <row r="24" spans="1:7" ht="20.25" customHeight="1">
      <c r="A24" s="56"/>
      <c r="B24" s="56"/>
      <c r="C24" s="77"/>
      <c r="D24" s="77"/>
      <c r="E24" s="77"/>
    </row>
    <row r="25" spans="1:7" ht="15.75">
      <c r="A25" s="140" t="s">
        <v>402</v>
      </c>
      <c r="B25" s="78"/>
      <c r="C25" s="78"/>
      <c r="D25" s="78"/>
      <c r="E25" s="78"/>
      <c r="F25" s="76"/>
      <c r="G25" s="76"/>
    </row>
    <row r="26" spans="1:7" ht="17.25" customHeight="1">
      <c r="A26" s="456" t="s">
        <v>517</v>
      </c>
      <c r="B26" s="456"/>
      <c r="C26" s="456"/>
      <c r="D26" s="456"/>
      <c r="E26" s="456"/>
    </row>
    <row r="27" spans="1:7">
      <c r="A27" s="456"/>
      <c r="B27" s="456"/>
      <c r="C27" s="456"/>
      <c r="D27" s="456"/>
      <c r="E27" s="456"/>
    </row>
    <row r="28" spans="1:7">
      <c r="D28" s="44"/>
      <c r="E28" s="44"/>
    </row>
    <row r="29" spans="1:7">
      <c r="D29" s="44"/>
      <c r="E29" s="44"/>
    </row>
    <row r="30" spans="1:7">
      <c r="D30" s="44"/>
      <c r="E30" s="44"/>
    </row>
    <row r="31" spans="1:7">
      <c r="D31" s="44"/>
      <c r="E31" s="44"/>
    </row>
    <row r="32" spans="1:7">
      <c r="D32" s="44"/>
      <c r="E32" s="44"/>
    </row>
    <row r="33" spans="4:5">
      <c r="D33" s="44"/>
      <c r="E33" s="44"/>
    </row>
    <row r="34" spans="4:5">
      <c r="D34" s="44"/>
      <c r="E34" s="44"/>
    </row>
    <row r="35" spans="4:5">
      <c r="D35" s="44"/>
      <c r="E35" s="44"/>
    </row>
    <row r="36" spans="4:5">
      <c r="D36" s="44"/>
      <c r="E36" s="44"/>
    </row>
    <row r="37" spans="4:5">
      <c r="D37" s="44"/>
      <c r="E37" s="44"/>
    </row>
    <row r="38" spans="4:5">
      <c r="D38" s="44"/>
      <c r="E38" s="44"/>
    </row>
    <row r="39" spans="4:5">
      <c r="D39" s="44"/>
      <c r="E39" s="44"/>
    </row>
    <row r="40" spans="4:5">
      <c r="D40" s="44"/>
      <c r="E40" s="44"/>
    </row>
    <row r="41" spans="4:5">
      <c r="D41" s="44"/>
      <c r="E41" s="44"/>
    </row>
    <row r="42" spans="4:5">
      <c r="D42" s="44"/>
      <c r="E42" s="44"/>
    </row>
    <row r="43" spans="4:5">
      <c r="D43" s="44"/>
      <c r="E43" s="44"/>
    </row>
    <row r="44" spans="4:5">
      <c r="D44" s="44"/>
      <c r="E44" s="44"/>
    </row>
    <row r="45" spans="4:5">
      <c r="D45" s="44"/>
      <c r="E45" s="44"/>
    </row>
    <row r="46" spans="4:5">
      <c r="D46" s="44"/>
      <c r="E46" s="44"/>
    </row>
    <row r="47" spans="4:5">
      <c r="D47" s="44"/>
      <c r="E47" s="44"/>
    </row>
    <row r="48" spans="4:5">
      <c r="D48" s="44"/>
      <c r="E48" s="44"/>
    </row>
    <row r="49" spans="4:5">
      <c r="D49" s="44"/>
      <c r="E49" s="44"/>
    </row>
  </sheetData>
  <mergeCells count="3">
    <mergeCell ref="A23:B23"/>
    <mergeCell ref="A2:E2"/>
    <mergeCell ref="A26:E27"/>
  </mergeCells>
  <pageMargins left="0.75" right="0.75" top="1" bottom="1" header="0.5" footer="0.5"/>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zoomScale="85" zoomScaleNormal="100" zoomScaleSheetLayoutView="85" workbookViewId="0">
      <pane xSplit="2" ySplit="4" topLeftCell="C5" activePane="bottomRight" state="frozen"/>
      <selection activeCell="B1" sqref="A1:B1"/>
      <selection pane="topRight" activeCell="B1" sqref="A1:B1"/>
      <selection pane="bottomLeft" activeCell="B1" sqref="A1:B1"/>
      <selection pane="bottomRight" activeCell="B1" sqref="A1:B1"/>
    </sheetView>
  </sheetViews>
  <sheetFormatPr defaultRowHeight="12.75"/>
  <cols>
    <col min="1" max="1" width="5.42578125" style="2" customWidth="1"/>
    <col min="2" max="2" width="41.42578125" style="2" customWidth="1"/>
    <col min="3" max="5" width="12.7109375" style="2" customWidth="1"/>
    <col min="6" max="6" width="13.85546875" style="2" customWidth="1"/>
    <col min="7" max="11" width="12.7109375" style="2" customWidth="1"/>
    <col min="12" max="12" width="14.5703125" style="2" customWidth="1"/>
    <col min="13" max="13" width="15.28515625" style="2" customWidth="1"/>
    <col min="14" max="14" width="12.7109375" style="2" customWidth="1"/>
    <col min="15" max="15" width="14" style="2" customWidth="1"/>
    <col min="16" max="16" width="14.7109375" style="2" customWidth="1"/>
    <col min="17" max="17" width="15.7109375" style="2" customWidth="1"/>
    <col min="18" max="18" width="12.7109375" style="2" customWidth="1"/>
    <col min="19" max="19" width="14.28515625" style="2" customWidth="1"/>
    <col min="20" max="22" width="12.7109375" style="2" customWidth="1"/>
    <col min="23" max="23" width="13.7109375" style="2" customWidth="1"/>
    <col min="24" max="25" width="12.7109375" style="2" customWidth="1"/>
    <col min="26" max="26" width="14" style="2" customWidth="1"/>
    <col min="27" max="27" width="15.42578125" style="2" customWidth="1"/>
    <col min="28" max="28" width="14.42578125" style="2" customWidth="1"/>
    <col min="29" max="16384" width="9.140625" style="2"/>
  </cols>
  <sheetData>
    <row r="1" spans="1:28" ht="23.25" customHeight="1"/>
    <row r="2" spans="1:28" s="8" customFormat="1" ht="22.5" customHeight="1">
      <c r="A2" s="361" t="s">
        <v>313</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row>
    <row r="3" spans="1:28" s="8" customFormat="1" ht="18.75">
      <c r="B3" s="17"/>
    </row>
    <row r="4" spans="1:28" s="60" customFormat="1" ht="81" customHeight="1">
      <c r="A4" s="53" t="s">
        <v>0</v>
      </c>
      <c r="B4" s="53" t="s">
        <v>95</v>
      </c>
      <c r="C4" s="171" t="s">
        <v>69</v>
      </c>
      <c r="D4" s="171" t="s">
        <v>70</v>
      </c>
      <c r="E4" s="171" t="s">
        <v>71</v>
      </c>
      <c r="F4" s="171" t="s">
        <v>72</v>
      </c>
      <c r="G4" s="171" t="s">
        <v>74</v>
      </c>
      <c r="H4" s="171" t="s">
        <v>76</v>
      </c>
      <c r="I4" s="171" t="s">
        <v>75</v>
      </c>
      <c r="J4" s="171" t="s">
        <v>73</v>
      </c>
      <c r="K4" s="171" t="s">
        <v>77</v>
      </c>
      <c r="L4" s="171" t="s">
        <v>79</v>
      </c>
      <c r="M4" s="171" t="s">
        <v>78</v>
      </c>
      <c r="N4" s="171" t="s">
        <v>80</v>
      </c>
      <c r="O4" s="171" t="s">
        <v>81</v>
      </c>
      <c r="P4" s="171" t="s">
        <v>83</v>
      </c>
      <c r="Q4" s="171" t="s">
        <v>82</v>
      </c>
      <c r="R4" s="171" t="s">
        <v>84</v>
      </c>
      <c r="S4" s="171" t="s">
        <v>86</v>
      </c>
      <c r="T4" s="171" t="s">
        <v>90</v>
      </c>
      <c r="U4" s="171" t="s">
        <v>88</v>
      </c>
      <c r="V4" s="171" t="s">
        <v>89</v>
      </c>
      <c r="W4" s="171" t="s">
        <v>85</v>
      </c>
      <c r="X4" s="171" t="s">
        <v>91</v>
      </c>
      <c r="Y4" s="171" t="s">
        <v>94</v>
      </c>
      <c r="Z4" s="171" t="s">
        <v>92</v>
      </c>
      <c r="AA4" s="171" t="s">
        <v>87</v>
      </c>
      <c r="AB4" s="171" t="s">
        <v>93</v>
      </c>
    </row>
    <row r="5" spans="1:28" ht="17.25" customHeight="1">
      <c r="A5" s="26">
        <v>1</v>
      </c>
      <c r="B5" s="182" t="s">
        <v>39</v>
      </c>
      <c r="C5" s="20">
        <f>Premiums!E5/Premiums!$E$34</f>
        <v>5.4901617101838903E-3</v>
      </c>
      <c r="D5" s="20">
        <f>Premiums!C5/Premiums!$C$34</f>
        <v>1.729493672110291E-2</v>
      </c>
      <c r="E5" s="20">
        <f>Premiums!G5/Premiums!$G$34</f>
        <v>1.92069748962168E-2</v>
      </c>
      <c r="F5" s="20">
        <f>Premiums!I5/Premiums!$I$34</f>
        <v>2.8399618593271298E-2</v>
      </c>
      <c r="G5" s="20">
        <f>Premiums!K5/Premiums!$K$34</f>
        <v>1.4706493122561807E-2</v>
      </c>
      <c r="H5" s="20">
        <f>Premiums!M5/Premiums!$M$34</f>
        <v>7.6817296224858569E-2</v>
      </c>
      <c r="I5" s="20">
        <f>Premiums!Q5/Premiums!$Q$34</f>
        <v>9.3865246752677101E-3</v>
      </c>
      <c r="J5" s="20">
        <f>Premiums!O5/Premiums!$O$34</f>
        <v>1.9183973478889012E-2</v>
      </c>
      <c r="K5" s="20">
        <f>Premiums!S5/Premiums!$S$34</f>
        <v>1.4225983018447649E-2</v>
      </c>
      <c r="L5" s="20">
        <f>Premiums!U5/Premiums!$U$34</f>
        <v>1.183250469819302E-3</v>
      </c>
      <c r="M5" s="20">
        <f>Premiums!W5/Premiums!$W$34</f>
        <v>3.6759860271533534E-3</v>
      </c>
      <c r="N5" s="20">
        <f>Premiums!Y5/Premiums!$Y$34</f>
        <v>4.028140282683456E-3</v>
      </c>
      <c r="O5" s="20">
        <f>Premiums!AA5/Premiums!$AA$34</f>
        <v>1.8074117747605943E-2</v>
      </c>
      <c r="P5" s="20">
        <f>Premiums!AC5/Premiums!$AC$34</f>
        <v>9.7706961269398762E-2</v>
      </c>
      <c r="Q5" s="20">
        <f>Premiums!AG5/Premiums!$AG$34</f>
        <v>4.1304882122608425E-2</v>
      </c>
      <c r="R5" s="20">
        <f>Premiums!AE5/Premiums!$AE$34</f>
        <v>0</v>
      </c>
      <c r="S5" s="20">
        <f>Premiums!AI5/Premiums!$AI$34</f>
        <v>0</v>
      </c>
      <c r="T5" s="20">
        <f>Premiums!AM5/Premiums!$AM$34</f>
        <v>0</v>
      </c>
      <c r="U5" s="20">
        <f>Premiums!AO5/Premiums!$AO$34</f>
        <v>4.3174807022507714E-4</v>
      </c>
      <c r="V5" s="20">
        <f>Premiums!AK5/Premiums!$AK$34</f>
        <v>0.16589058695995704</v>
      </c>
      <c r="W5" s="20">
        <f>Premiums!AQ5/Premiums!$AQ$34</f>
        <v>1.7895685431093371E-3</v>
      </c>
      <c r="X5" s="20">
        <f>Premiums!AU5/Premiums!$AU$34</f>
        <v>2.1853156737598963E-2</v>
      </c>
      <c r="Y5" s="20">
        <f>Premiums!AS5/Premiums!$AS$34</f>
        <v>0.48495304551830565</v>
      </c>
      <c r="Z5" s="20">
        <f>Premiums!AW5/Premiums!$AW$34</f>
        <v>4.1704287229753943E-3</v>
      </c>
      <c r="AA5" s="20">
        <f>Premiums!AY5/Premiums!$AY$34</f>
        <v>1.6774933467618802E-3</v>
      </c>
      <c r="AB5" s="20">
        <f>Premiums!BA5/Premiums!$BA$34</f>
        <v>0</v>
      </c>
    </row>
    <row r="6" spans="1:28" ht="25.5">
      <c r="A6" s="170"/>
      <c r="B6" s="169" t="s">
        <v>96</v>
      </c>
      <c r="C6" s="20">
        <f>Premiums!E6/Premiums!$E$34</f>
        <v>2.9061831647346245E-3</v>
      </c>
      <c r="D6" s="20">
        <f>Premiums!C6/Premiums!$C$34</f>
        <v>2.5491782644508649E-3</v>
      </c>
      <c r="E6" s="20">
        <f>Premiums!G6/Premiums!$G$34</f>
        <v>1.052370170347017E-3</v>
      </c>
      <c r="F6" s="20">
        <f>Premiums!I6/Premiums!$I$34</f>
        <v>2.8382459478003717E-3</v>
      </c>
      <c r="G6" s="20">
        <f>Premiums!K6/Premiums!$K$34</f>
        <v>3.2831362524247395E-4</v>
      </c>
      <c r="H6" s="20">
        <f>Premiums!M6/Premiums!$M$34</f>
        <v>7.0501598744229441E-3</v>
      </c>
      <c r="I6" s="20">
        <f>Premiums!Q6/Premiums!$Q$34</f>
        <v>5.7148869857099726E-4</v>
      </c>
      <c r="J6" s="20">
        <f>Premiums!O6/Premiums!$O$34</f>
        <v>2.0911236152455093E-3</v>
      </c>
      <c r="K6" s="20">
        <f>Premiums!S6/Premiums!$S$34</f>
        <v>3.1507113965242939E-3</v>
      </c>
      <c r="L6" s="20">
        <f>Premiums!U6/Premiums!$U$34</f>
        <v>0</v>
      </c>
      <c r="M6" s="20">
        <f>Premiums!W6/Premiums!$W$34</f>
        <v>5.7541675632974117E-4</v>
      </c>
      <c r="N6" s="20">
        <f>Premiums!Y6/Premiums!$Y$34</f>
        <v>0</v>
      </c>
      <c r="O6" s="20">
        <f>Premiums!AA6/Premiums!$AA$34</f>
        <v>7.3578719896659245E-4</v>
      </c>
      <c r="P6" s="20">
        <f>Premiums!AC6/Premiums!$AC$34</f>
        <v>0</v>
      </c>
      <c r="Q6" s="20">
        <f>Premiums!AG6/Premiums!$AG$34</f>
        <v>0</v>
      </c>
      <c r="R6" s="20">
        <f>Premiums!AE6/Premiums!$AE$34</f>
        <v>0</v>
      </c>
      <c r="S6" s="20">
        <f>Premiums!AI6/Premiums!$AI$34</f>
        <v>0</v>
      </c>
      <c r="T6" s="20">
        <f>Premiums!AM6/Premiums!$AM$34</f>
        <v>0</v>
      </c>
      <c r="U6" s="20">
        <f>Premiums!AO6/Premiums!$AO$34</f>
        <v>0</v>
      </c>
      <c r="V6" s="20">
        <f>Premiums!AK6/Premiums!$AK$34</f>
        <v>0</v>
      </c>
      <c r="W6" s="20">
        <f>Premiums!AQ6/Premiums!$AQ$34</f>
        <v>0</v>
      </c>
      <c r="X6" s="20">
        <f>Premiums!AU6/Premiums!$AU$34</f>
        <v>0</v>
      </c>
      <c r="Y6" s="20">
        <f>Premiums!AS6/Premiums!$AS$34</f>
        <v>0</v>
      </c>
      <c r="Z6" s="20">
        <f>Premiums!AW6/Premiums!$AW$34</f>
        <v>0</v>
      </c>
      <c r="AA6" s="20">
        <f>Premiums!AY6/Premiums!$AY$34</f>
        <v>0</v>
      </c>
      <c r="AB6" s="20">
        <f>Premiums!BA6/Premiums!$BA$34</f>
        <v>0</v>
      </c>
    </row>
    <row r="7" spans="1:28">
      <c r="A7" s="26">
        <v>2</v>
      </c>
      <c r="B7" s="182" t="s">
        <v>41</v>
      </c>
      <c r="C7" s="20">
        <f>Premiums!E7/Premiums!$E$34</f>
        <v>0</v>
      </c>
      <c r="D7" s="20">
        <f>Premiums!C7/Premiums!$C$34</f>
        <v>0</v>
      </c>
      <c r="E7" s="20">
        <f>Premiums!G7/Premiums!$G$34</f>
        <v>0</v>
      </c>
      <c r="F7" s="20">
        <f>Premiums!I7/Premiums!$I$34</f>
        <v>0</v>
      </c>
      <c r="G7" s="20">
        <f>Premiums!K7/Premiums!$K$34</f>
        <v>0</v>
      </c>
      <c r="H7" s="20">
        <f>Premiums!M7/Premiums!$M$34</f>
        <v>6.7231971135388688E-2</v>
      </c>
      <c r="I7" s="20">
        <f>Premiums!Q7/Premiums!$Q$34</f>
        <v>0</v>
      </c>
      <c r="J7" s="20">
        <f>Premiums!O7/Premiums!$O$34</f>
        <v>2.5170227919045333E-2</v>
      </c>
      <c r="K7" s="20">
        <f>Premiums!S7/Premiums!$S$34</f>
        <v>2.7773186162810245E-3</v>
      </c>
      <c r="L7" s="20">
        <f>Premiums!U7/Premiums!$U$34</f>
        <v>1.3855378978337881E-2</v>
      </c>
      <c r="M7" s="20">
        <f>Premiums!W7/Premiums!$W$34</f>
        <v>0</v>
      </c>
      <c r="N7" s="20">
        <f>Premiums!Y7/Premiums!$Y$34</f>
        <v>0</v>
      </c>
      <c r="O7" s="20">
        <f>Premiums!AA7/Premiums!$AA$34</f>
        <v>9.6825919396467181E-6</v>
      </c>
      <c r="P7" s="20">
        <f>Premiums!AC7/Premiums!$AC$34</f>
        <v>0</v>
      </c>
      <c r="Q7" s="20">
        <f>Premiums!AG7/Premiums!$AG$34</f>
        <v>0.79213456792316317</v>
      </c>
      <c r="R7" s="20">
        <f>Premiums!AE7/Premiums!$AE$34</f>
        <v>1</v>
      </c>
      <c r="S7" s="20">
        <f>Premiums!AI7/Premiums!$AI$34</f>
        <v>0</v>
      </c>
      <c r="T7" s="20">
        <f>Premiums!AM7/Premiums!$AM$34</f>
        <v>0</v>
      </c>
      <c r="U7" s="20">
        <f>Premiums!AO7/Premiums!$AO$34</f>
        <v>0</v>
      </c>
      <c r="V7" s="20">
        <f>Premiums!AK7/Premiums!$AK$34</f>
        <v>0.83410941304004294</v>
      </c>
      <c r="W7" s="20">
        <f>Premiums!AQ7/Premiums!$AQ$34</f>
        <v>0.99703673838117612</v>
      </c>
      <c r="X7" s="20">
        <f>Premiums!AU7/Premiums!$AU$34</f>
        <v>0.77727208258051939</v>
      </c>
      <c r="Y7" s="20">
        <f>Premiums!AS7/Premiums!$AS$34</f>
        <v>0.51504695448169435</v>
      </c>
      <c r="Z7" s="20">
        <f>Premiums!AW7/Premiums!$AW$34</f>
        <v>0.98451390987266929</v>
      </c>
      <c r="AA7" s="20">
        <f>Premiums!AY7/Premiums!$AY$34</f>
        <v>0.89296287348375047</v>
      </c>
      <c r="AB7" s="20">
        <f>Premiums!BA7/Premiums!$BA$34</f>
        <v>1</v>
      </c>
    </row>
    <row r="8" spans="1:28">
      <c r="A8" s="26">
        <v>3</v>
      </c>
      <c r="B8" s="182" t="s">
        <v>42</v>
      </c>
      <c r="C8" s="20">
        <f>Premiums!E8/Premiums!$E$34</f>
        <v>0.22244405685716254</v>
      </c>
      <c r="D8" s="20">
        <f>Premiums!C8/Premiums!$C$34</f>
        <v>0.44665025794790814</v>
      </c>
      <c r="E8" s="20">
        <f>Premiums!G8/Premiums!$G$34</f>
        <v>0.56868340838771358</v>
      </c>
      <c r="F8" s="20">
        <f>Premiums!I8/Premiums!$I$34</f>
        <v>0.49453251370869039</v>
      </c>
      <c r="G8" s="20">
        <f>Premiums!K8/Premiums!$K$34</f>
        <v>0.50105597779875644</v>
      </c>
      <c r="H8" s="20">
        <f>Premiums!M8/Premiums!$M$34</f>
        <v>0.29971925200673832</v>
      </c>
      <c r="I8" s="20">
        <f>Premiums!Q8/Premiums!$Q$34</f>
        <v>0.17563847437680688</v>
      </c>
      <c r="J8" s="20">
        <f>Premiums!O8/Premiums!$O$34</f>
        <v>0.18564488693505449</v>
      </c>
      <c r="K8" s="20">
        <f>Premiums!S8/Premiums!$S$34</f>
        <v>0.10086014140179617</v>
      </c>
      <c r="L8" s="20">
        <f>Premiums!U8/Premiums!$U$34</f>
        <v>1.3192091767729447E-2</v>
      </c>
      <c r="M8" s="20">
        <f>Premiums!W8/Premiums!$W$34</f>
        <v>0.35997394181925957</v>
      </c>
      <c r="N8" s="20">
        <f>Premiums!Y8/Premiums!$Y$34</f>
        <v>5.2255922247239775E-3</v>
      </c>
      <c r="O8" s="20">
        <f>Premiums!AA8/Premiums!$AA$34</f>
        <v>0.56546003205721496</v>
      </c>
      <c r="P8" s="20">
        <f>Premiums!AC8/Premiums!$AC$34</f>
        <v>9.5483579116547632E-2</v>
      </c>
      <c r="Q8" s="20">
        <f>Premiums!AG8/Premiums!$AG$34</f>
        <v>0</v>
      </c>
      <c r="R8" s="20">
        <f>Premiums!AE8/Premiums!$AE$34</f>
        <v>0</v>
      </c>
      <c r="S8" s="20">
        <f>Premiums!AI8/Premiums!$AI$34</f>
        <v>0</v>
      </c>
      <c r="T8" s="20">
        <f>Premiums!AM8/Premiums!$AM$34</f>
        <v>0</v>
      </c>
      <c r="U8" s="20">
        <f>Premiums!AO8/Premiums!$AO$34</f>
        <v>0</v>
      </c>
      <c r="V8" s="20">
        <f>Premiums!AK8/Premiums!$AK$34</f>
        <v>0</v>
      </c>
      <c r="W8" s="20">
        <f>Premiums!AQ8/Premiums!$AQ$34</f>
        <v>0</v>
      </c>
      <c r="X8" s="20">
        <f>Premiums!AU8/Premiums!$AU$34</f>
        <v>0</v>
      </c>
      <c r="Y8" s="20">
        <f>Premiums!AS8/Premiums!$AS$34</f>
        <v>0</v>
      </c>
      <c r="Z8" s="20">
        <f>Premiums!AW8/Premiums!$AW$34</f>
        <v>0</v>
      </c>
      <c r="AA8" s="20">
        <f>Premiums!AY8/Premiums!$AY$34</f>
        <v>0</v>
      </c>
      <c r="AB8" s="20">
        <f>Premiums!BA8/Premiums!$BA$34</f>
        <v>0</v>
      </c>
    </row>
    <row r="9" spans="1:28">
      <c r="A9" s="26">
        <v>4</v>
      </c>
      <c r="B9" s="182" t="s">
        <v>43</v>
      </c>
      <c r="C9" s="20">
        <f>Premiums!E9/Premiums!$E$34</f>
        <v>0</v>
      </c>
      <c r="D9" s="20">
        <f>Premiums!C9/Premiums!$C$34</f>
        <v>1.8270134486494422E-2</v>
      </c>
      <c r="E9" s="20">
        <f>Premiums!G9/Premiums!$G$34</f>
        <v>0</v>
      </c>
      <c r="F9" s="20">
        <f>Premiums!I9/Premiums!$I$34</f>
        <v>1.1317753800448211E-3</v>
      </c>
      <c r="G9" s="20">
        <f>Premiums!K9/Premiums!$K$34</f>
        <v>9.885823693815418E-6</v>
      </c>
      <c r="H9" s="20">
        <f>Premiums!M9/Premiums!$M$34</f>
        <v>2.0202989463673344E-2</v>
      </c>
      <c r="I9" s="20">
        <f>Premiums!Q9/Premiums!$Q$34</f>
        <v>0</v>
      </c>
      <c r="J9" s="20">
        <f>Premiums!O9/Premiums!$O$34</f>
        <v>0</v>
      </c>
      <c r="K9" s="20">
        <f>Premiums!S9/Premiums!$S$34</f>
        <v>3.2689728405034455E-5</v>
      </c>
      <c r="L9" s="20">
        <f>Premiums!U9/Premiums!$U$34</f>
        <v>0</v>
      </c>
      <c r="M9" s="20">
        <f>Premiums!W9/Premiums!$W$34</f>
        <v>0</v>
      </c>
      <c r="N9" s="20">
        <f>Premiums!Y9/Premiums!$Y$34</f>
        <v>0</v>
      </c>
      <c r="O9" s="20">
        <f>Premiums!AA9/Premiums!$AA$34</f>
        <v>0</v>
      </c>
      <c r="P9" s="20">
        <f>Premiums!AC9/Premiums!$AC$34</f>
        <v>0</v>
      </c>
      <c r="Q9" s="20">
        <f>Premiums!AG9/Premiums!$AG$34</f>
        <v>0</v>
      </c>
      <c r="R9" s="20">
        <f>Premiums!AE9/Premiums!$AE$34</f>
        <v>0</v>
      </c>
      <c r="S9" s="20">
        <f>Premiums!AI9/Premiums!$AI$34</f>
        <v>0</v>
      </c>
      <c r="T9" s="20">
        <f>Premiums!AM9/Premiums!$AM$34</f>
        <v>0</v>
      </c>
      <c r="U9" s="20">
        <f>Premiums!AO9/Premiums!$AO$34</f>
        <v>0</v>
      </c>
      <c r="V9" s="20">
        <f>Premiums!AK9/Premiums!$AK$34</f>
        <v>0</v>
      </c>
      <c r="W9" s="20">
        <f>Premiums!AQ9/Premiums!$AQ$34</f>
        <v>0</v>
      </c>
      <c r="X9" s="20">
        <f>Premiums!AU9/Premiums!$AU$34</f>
        <v>0</v>
      </c>
      <c r="Y9" s="20">
        <f>Premiums!AS9/Premiums!$AS$34</f>
        <v>0</v>
      </c>
      <c r="Z9" s="20">
        <f>Premiums!AW9/Premiums!$AW$34</f>
        <v>0</v>
      </c>
      <c r="AA9" s="20">
        <f>Premiums!AY9/Premiums!$AY$34</f>
        <v>0</v>
      </c>
      <c r="AB9" s="20">
        <f>Premiums!BA9/Premiums!$BA$34</f>
        <v>0</v>
      </c>
    </row>
    <row r="10" spans="1:28">
      <c r="A10" s="26">
        <v>5</v>
      </c>
      <c r="B10" s="182" t="s">
        <v>44</v>
      </c>
      <c r="C10" s="20">
        <f>Premiums!E10/Premiums!$E$34</f>
        <v>0</v>
      </c>
      <c r="D10" s="20">
        <f>Premiums!C10/Premiums!$C$34</f>
        <v>9.4009201709825685E-3</v>
      </c>
      <c r="E10" s="20">
        <f>Premiums!G10/Premiums!$G$34</f>
        <v>1.2144900816843851E-2</v>
      </c>
      <c r="F10" s="20">
        <f>Premiums!I10/Premiums!$I$34</f>
        <v>0</v>
      </c>
      <c r="G10" s="20">
        <f>Premiums!K10/Premiums!$K$34</f>
        <v>0</v>
      </c>
      <c r="H10" s="20">
        <f>Premiums!M10/Premiums!$M$34</f>
        <v>3.6585198188544468E-3</v>
      </c>
      <c r="I10" s="20">
        <f>Premiums!Q10/Premiums!$Q$34</f>
        <v>5.2956786584412354E-3</v>
      </c>
      <c r="J10" s="20">
        <f>Premiums!O10/Premiums!$O$34</f>
        <v>3.1157364640009527E-3</v>
      </c>
      <c r="K10" s="20">
        <f>Premiums!S10/Premiums!$S$34</f>
        <v>0</v>
      </c>
      <c r="L10" s="20">
        <f>Premiums!U10/Premiums!$U$34</f>
        <v>0</v>
      </c>
      <c r="M10" s="20">
        <f>Premiums!W10/Premiums!$W$34</f>
        <v>1.2226145437375238E-4</v>
      </c>
      <c r="N10" s="20">
        <f>Premiums!Y10/Premiums!$Y$34</f>
        <v>0</v>
      </c>
      <c r="O10" s="20">
        <f>Premiums!AA10/Premiums!$AA$34</f>
        <v>7.6845825407707326E-3</v>
      </c>
      <c r="P10" s="20">
        <f>Premiums!AC10/Premiums!$AC$34</f>
        <v>0</v>
      </c>
      <c r="Q10" s="20">
        <f>Premiums!AG10/Premiums!$AG$34</f>
        <v>0</v>
      </c>
      <c r="R10" s="20">
        <f>Premiums!AE10/Premiums!$AE$34</f>
        <v>0</v>
      </c>
      <c r="S10" s="20">
        <f>Premiums!AI10/Premiums!$AI$34</f>
        <v>0</v>
      </c>
      <c r="T10" s="20">
        <f>Premiums!AM10/Premiums!$AM$34</f>
        <v>0</v>
      </c>
      <c r="U10" s="20">
        <f>Premiums!AO10/Premiums!$AO$34</f>
        <v>0</v>
      </c>
      <c r="V10" s="20">
        <f>Premiums!AK10/Premiums!$AK$34</f>
        <v>0</v>
      </c>
      <c r="W10" s="20">
        <f>Premiums!AQ10/Premiums!$AQ$34</f>
        <v>0</v>
      </c>
      <c r="X10" s="20">
        <f>Premiums!AU10/Premiums!$AU$34</f>
        <v>0</v>
      </c>
      <c r="Y10" s="20">
        <f>Premiums!AS10/Premiums!$AS$34</f>
        <v>0</v>
      </c>
      <c r="Z10" s="20">
        <f>Premiums!AW10/Premiums!$AW$34</f>
        <v>0</v>
      </c>
      <c r="AA10" s="20">
        <f>Premiums!AY10/Premiums!$AY$34</f>
        <v>0</v>
      </c>
      <c r="AB10" s="20">
        <f>Premiums!BA10/Premiums!$BA$34</f>
        <v>0</v>
      </c>
    </row>
    <row r="11" spans="1:28">
      <c r="A11" s="26">
        <v>6</v>
      </c>
      <c r="B11" s="182" t="s">
        <v>45</v>
      </c>
      <c r="C11" s="20">
        <f>Premiums!E11/Premiums!$E$34</f>
        <v>1.4934007487142449E-4</v>
      </c>
      <c r="D11" s="20">
        <f>Premiums!C11/Premiums!$C$34</f>
        <v>3.3800214093263176E-3</v>
      </c>
      <c r="E11" s="20">
        <f>Premiums!G11/Premiums!$G$34</f>
        <v>6.0482995115734572E-3</v>
      </c>
      <c r="F11" s="20">
        <f>Premiums!I11/Premiums!$I$34</f>
        <v>2.2241277325193592E-3</v>
      </c>
      <c r="G11" s="20">
        <f>Premiums!K11/Premiums!$K$34</f>
        <v>7.4514467474015855E-3</v>
      </c>
      <c r="H11" s="20">
        <f>Premiums!M11/Premiums!$M$34</f>
        <v>1.499535848721692E-4</v>
      </c>
      <c r="I11" s="20">
        <f>Premiums!Q11/Premiums!$Q$34</f>
        <v>1.0390089747878576E-4</v>
      </c>
      <c r="J11" s="20">
        <f>Premiums!O11/Premiums!$O$34</f>
        <v>7.3722550654919472E-4</v>
      </c>
      <c r="K11" s="20">
        <f>Premiums!S11/Premiums!$S$34</f>
        <v>0</v>
      </c>
      <c r="L11" s="20">
        <f>Premiums!U11/Premiums!$U$34</f>
        <v>0</v>
      </c>
      <c r="M11" s="20">
        <f>Premiums!W11/Premiums!$W$34</f>
        <v>4.2679487087542758E-4</v>
      </c>
      <c r="N11" s="20">
        <f>Premiums!Y11/Premiums!$Y$34</f>
        <v>0</v>
      </c>
      <c r="O11" s="20">
        <f>Premiums!AA11/Premiums!$AA$34</f>
        <v>5.9431336784040332E-3</v>
      </c>
      <c r="P11" s="20">
        <f>Premiums!AC11/Premiums!$AC$34</f>
        <v>0</v>
      </c>
      <c r="Q11" s="20">
        <f>Premiums!AG11/Premiums!$AG$34</f>
        <v>2.0925541532488987E-5</v>
      </c>
      <c r="R11" s="20">
        <f>Premiums!AE11/Premiums!$AE$34</f>
        <v>0</v>
      </c>
      <c r="S11" s="20">
        <f>Premiums!AI11/Premiums!$AI$34</f>
        <v>0</v>
      </c>
      <c r="T11" s="20">
        <f>Premiums!AM11/Premiums!$AM$34</f>
        <v>0</v>
      </c>
      <c r="U11" s="20">
        <f>Premiums!AO11/Premiums!$AO$34</f>
        <v>0</v>
      </c>
      <c r="V11" s="20">
        <f>Premiums!AK11/Premiums!$AK$34</f>
        <v>0</v>
      </c>
      <c r="W11" s="20">
        <f>Premiums!AQ11/Premiums!$AQ$34</f>
        <v>0</v>
      </c>
      <c r="X11" s="20">
        <f>Premiums!AU11/Premiums!$AU$34</f>
        <v>0</v>
      </c>
      <c r="Y11" s="20">
        <f>Premiums!AS11/Premiums!$AS$34</f>
        <v>0</v>
      </c>
      <c r="Z11" s="20">
        <f>Premiums!AW11/Premiums!$AW$34</f>
        <v>0</v>
      </c>
      <c r="AA11" s="20">
        <f>Premiums!AY11/Premiums!$AY$34</f>
        <v>0</v>
      </c>
      <c r="AB11" s="20">
        <f>Premiums!BA11/Premiums!$BA$34</f>
        <v>0</v>
      </c>
    </row>
    <row r="12" spans="1:28">
      <c r="A12" s="26">
        <v>7</v>
      </c>
      <c r="B12" s="182" t="s">
        <v>46</v>
      </c>
      <c r="C12" s="20">
        <f>Premiums!E12/Premiums!$E$34</f>
        <v>2.0025845941390447E-4</v>
      </c>
      <c r="D12" s="20">
        <f>Premiums!C12/Premiums!$C$34</f>
        <v>3.2799606594663966E-2</v>
      </c>
      <c r="E12" s="20">
        <f>Premiums!G12/Premiums!$G$34</f>
        <v>4.6205845452759698E-3</v>
      </c>
      <c r="F12" s="20">
        <f>Premiums!I12/Premiums!$I$34</f>
        <v>1.6294427321197045E-2</v>
      </c>
      <c r="G12" s="20">
        <f>Premiums!K12/Premiums!$K$34</f>
        <v>3.4452728560146112E-2</v>
      </c>
      <c r="H12" s="20">
        <f>Premiums!M12/Premiums!$M$34</f>
        <v>6.2649579411075042E-3</v>
      </c>
      <c r="I12" s="20">
        <f>Premiums!Q12/Premiums!$Q$34</f>
        <v>1.5000750487704446E-4</v>
      </c>
      <c r="J12" s="20">
        <f>Premiums!O12/Premiums!$O$34</f>
        <v>1.5432397383221816E-2</v>
      </c>
      <c r="K12" s="20">
        <f>Premiums!S12/Premiums!$S$34</f>
        <v>1.6948444243553963E-3</v>
      </c>
      <c r="L12" s="20">
        <f>Premiums!U12/Premiums!$U$34</f>
        <v>2.7282158208542838E-4</v>
      </c>
      <c r="M12" s="20">
        <f>Premiums!W12/Premiums!$W$34</f>
        <v>1.6168784785914877E-2</v>
      </c>
      <c r="N12" s="20">
        <f>Premiums!Y12/Premiums!$Y$34</f>
        <v>6.1161509890240354E-6</v>
      </c>
      <c r="O12" s="20">
        <f>Premiums!AA12/Premiums!$AA$34</f>
        <v>2.6816610576843379E-3</v>
      </c>
      <c r="P12" s="20">
        <f>Premiums!AC12/Premiums!$AC$34</f>
        <v>4.8376268437514865E-3</v>
      </c>
      <c r="Q12" s="20">
        <f>Premiums!AG12/Premiums!$AG$34</f>
        <v>8.9568994201660694E-4</v>
      </c>
      <c r="R12" s="20">
        <f>Premiums!AE12/Premiums!$AE$34</f>
        <v>0</v>
      </c>
      <c r="S12" s="20">
        <f>Premiums!AI12/Premiums!$AI$34</f>
        <v>0</v>
      </c>
      <c r="T12" s="20">
        <f>Premiums!AM12/Premiums!$AM$34</f>
        <v>0</v>
      </c>
      <c r="U12" s="20">
        <f>Premiums!AO12/Premiums!$AO$34</f>
        <v>1.2242388845046066E-3</v>
      </c>
      <c r="V12" s="20">
        <f>Premiums!AK12/Premiums!$AK$34</f>
        <v>0</v>
      </c>
      <c r="W12" s="20">
        <f>Premiums!AQ12/Premiums!$AQ$34</f>
        <v>0</v>
      </c>
      <c r="X12" s="20">
        <f>Premiums!AU12/Premiums!$AU$34</f>
        <v>6.4028656642069973E-5</v>
      </c>
      <c r="Y12" s="20">
        <f>Premiums!AS12/Premiums!$AS$34</f>
        <v>0</v>
      </c>
      <c r="Z12" s="20">
        <f>Premiums!AW12/Premiums!$AW$34</f>
        <v>5.446267619464518E-5</v>
      </c>
      <c r="AA12" s="20">
        <f>Premiums!AY12/Premiums!$AY$34</f>
        <v>0</v>
      </c>
      <c r="AB12" s="20">
        <f>Premiums!BA12/Premiums!$BA$34</f>
        <v>0</v>
      </c>
    </row>
    <row r="13" spans="1:28">
      <c r="A13" s="26">
        <v>8</v>
      </c>
      <c r="B13" s="182" t="s">
        <v>47</v>
      </c>
      <c r="C13" s="20">
        <f>Premiums!E13/Premiums!$E$34</f>
        <v>1.1719030849310251E-2</v>
      </c>
      <c r="D13" s="20">
        <f>Premiums!C13/Premiums!$C$34</f>
        <v>0.17329431654440899</v>
      </c>
      <c r="E13" s="20">
        <f>Premiums!G13/Premiums!$G$34</f>
        <v>7.7423659378518736E-2</v>
      </c>
      <c r="F13" s="20">
        <f>Premiums!I13/Premiums!$I$34</f>
        <v>0.13437079313007094</v>
      </c>
      <c r="G13" s="20">
        <f>Premiums!K13/Premiums!$K$34</f>
        <v>0.22093879599840346</v>
      </c>
      <c r="H13" s="20">
        <f>Premiums!M13/Premiums!$M$34</f>
        <v>0.25930892361811131</v>
      </c>
      <c r="I13" s="20">
        <f>Premiums!Q13/Premiums!$Q$34</f>
        <v>3.1680733092628753E-3</v>
      </c>
      <c r="J13" s="20">
        <f>Premiums!O13/Premiums!$O$34</f>
        <v>0.11669364836528894</v>
      </c>
      <c r="K13" s="20">
        <f>Premiums!S13/Premiums!$S$34</f>
        <v>0.17273351721818769</v>
      </c>
      <c r="L13" s="20">
        <f>Premiums!U13/Premiums!$U$34</f>
        <v>6.0205213978019511E-3</v>
      </c>
      <c r="M13" s="20">
        <f>Premiums!W13/Premiums!$W$34</f>
        <v>0.27921371550755025</v>
      </c>
      <c r="N13" s="20">
        <f>Premiums!Y13/Premiums!$Y$34</f>
        <v>0.97667398815683348</v>
      </c>
      <c r="O13" s="20">
        <f>Premiums!AA13/Premiums!$AA$34</f>
        <v>7.2802064879563033E-2</v>
      </c>
      <c r="P13" s="20">
        <f>Premiums!AC13/Premiums!$AC$34</f>
        <v>0.29552986085181293</v>
      </c>
      <c r="Q13" s="20">
        <f>Premiums!AG13/Premiums!$AG$34</f>
        <v>8.6359301964364463E-2</v>
      </c>
      <c r="R13" s="20">
        <f>Premiums!AE13/Premiums!$AE$34</f>
        <v>0</v>
      </c>
      <c r="S13" s="20">
        <f>Premiums!AI13/Premiums!$AI$34</f>
        <v>0</v>
      </c>
      <c r="T13" s="20">
        <f>Premiums!AM13/Premiums!$AM$34</f>
        <v>0.60124763343092957</v>
      </c>
      <c r="U13" s="20">
        <f>Premiums!AO13/Premiums!$AO$34</f>
        <v>0.13072954030867406</v>
      </c>
      <c r="V13" s="20">
        <f>Premiums!AK13/Premiums!$AK$34</f>
        <v>0</v>
      </c>
      <c r="W13" s="20">
        <f>Premiums!AQ13/Premiums!$AQ$34</f>
        <v>1.1736930757145724E-3</v>
      </c>
      <c r="X13" s="20">
        <f>Premiums!AU13/Premiums!$AU$34</f>
        <v>0.18152577057974278</v>
      </c>
      <c r="Y13" s="20">
        <f>Premiums!AS13/Premiums!$AS$34</f>
        <v>0</v>
      </c>
      <c r="Z13" s="20">
        <f>Premiums!AW13/Premiums!$AW$34</f>
        <v>7.2352275587331503E-3</v>
      </c>
      <c r="AA13" s="20">
        <f>Premiums!AY13/Premiums!$AY$34</f>
        <v>4.575066392088397E-2</v>
      </c>
      <c r="AB13" s="20">
        <f>Premiums!BA13/Premiums!$BA$34</f>
        <v>0</v>
      </c>
    </row>
    <row r="14" spans="1:28">
      <c r="A14" s="26"/>
      <c r="B14" s="169" t="s">
        <v>48</v>
      </c>
      <c r="C14" s="20">
        <f>Premiums!E14/Premiums!$E$34</f>
        <v>4.0293971933583195E-3</v>
      </c>
      <c r="D14" s="20">
        <f>Premiums!C14/Premiums!$C$34</f>
        <v>0.13953668969235089</v>
      </c>
      <c r="E14" s="20">
        <f>Premiums!G14/Premiums!$G$34</f>
        <v>3.8840024002504296E-2</v>
      </c>
      <c r="F14" s="20">
        <f>Premiums!I14/Premiums!$I$34</f>
        <v>4.5990388288876111E-2</v>
      </c>
      <c r="G14" s="20">
        <f>Premiums!K14/Premiums!$K$34</f>
        <v>9.1023807289987921E-2</v>
      </c>
      <c r="H14" s="20">
        <f>Premiums!M14/Premiums!$M$34</f>
        <v>0.14994284115599951</v>
      </c>
      <c r="I14" s="20">
        <f>Premiums!Q14/Premiums!$Q$34</f>
        <v>2.8550311861364531E-3</v>
      </c>
      <c r="J14" s="20">
        <f>Premiums!O14/Premiums!$O$34</f>
        <v>0</v>
      </c>
      <c r="K14" s="20">
        <f>Premiums!S14/Premiums!$S$34</f>
        <v>0.15488165471550511</v>
      </c>
      <c r="L14" s="20">
        <f>Premiums!U14/Premiums!$U$34</f>
        <v>0</v>
      </c>
      <c r="M14" s="20">
        <f>Premiums!W14/Premiums!$W$34</f>
        <v>0.11458737471144027</v>
      </c>
      <c r="N14" s="20">
        <f>Premiums!Y14/Premiums!$Y$34</f>
        <v>0.97650724169138148</v>
      </c>
      <c r="O14" s="20">
        <f>Premiums!AA14/Premiums!$AA$34</f>
        <v>7.1218597090215011E-2</v>
      </c>
      <c r="P14" s="20">
        <f>Premiums!AC14/Premiums!$AC$34</f>
        <v>7.499916437552813E-2</v>
      </c>
      <c r="Q14" s="20">
        <f>Premiums!AG14/Premiums!$AG$34</f>
        <v>8.6359301964364463E-2</v>
      </c>
      <c r="R14" s="20">
        <f>Premiums!AE14/Premiums!$AE$34</f>
        <v>0</v>
      </c>
      <c r="S14" s="20">
        <f>Premiums!AI14/Premiums!$AI$34</f>
        <v>0</v>
      </c>
      <c r="T14" s="20">
        <f>Premiums!AM14/Premiums!$AM$34</f>
        <v>4.5116880579283468E-3</v>
      </c>
      <c r="U14" s="20">
        <f>Premiums!AO14/Premiums!$AO$34</f>
        <v>0.13015784052190385</v>
      </c>
      <c r="V14" s="20">
        <f>Premiums!AK14/Premiums!$AK$34</f>
        <v>0</v>
      </c>
      <c r="W14" s="20">
        <f>Premiums!AQ14/Premiums!$AQ$34</f>
        <v>0</v>
      </c>
      <c r="X14" s="20">
        <f>Premiums!AU14/Premiums!$AU$34</f>
        <v>0.16879774889341298</v>
      </c>
      <c r="Y14" s="20">
        <f>Premiums!AS14/Premiums!$AS$34</f>
        <v>0</v>
      </c>
      <c r="Z14" s="20">
        <f>Premiums!AW14/Premiums!$AW$34</f>
        <v>7.2352275587331503E-3</v>
      </c>
      <c r="AA14" s="20">
        <f>Premiums!AY14/Premiums!$AY$34</f>
        <v>4.575066392088397E-2</v>
      </c>
      <c r="AB14" s="20">
        <f>Premiums!BA14/Premiums!$BA$34</f>
        <v>0</v>
      </c>
    </row>
    <row r="15" spans="1:28">
      <c r="A15" s="26"/>
      <c r="B15" s="169" t="s">
        <v>49</v>
      </c>
      <c r="C15" s="20">
        <f>Premiums!E15/Premiums!$E$34</f>
        <v>4.2526426993345313E-3</v>
      </c>
      <c r="D15" s="20">
        <f>Premiums!C15/Premiums!$C$34</f>
        <v>2.7655033119258179E-2</v>
      </c>
      <c r="E15" s="20">
        <f>Premiums!G15/Premiums!$G$34</f>
        <v>2.9147443027225103E-2</v>
      </c>
      <c r="F15" s="20">
        <f>Premiums!I15/Premiums!$I$34</f>
        <v>6.5115602246093765E-2</v>
      </c>
      <c r="G15" s="20">
        <f>Premiums!K15/Premiums!$K$34</f>
        <v>9.23813319329094E-2</v>
      </c>
      <c r="H15" s="20">
        <f>Premiums!M15/Premiums!$M$34</f>
        <v>6.5985874104426231E-2</v>
      </c>
      <c r="I15" s="20">
        <f>Premiums!Q15/Premiums!$Q$34</f>
        <v>0</v>
      </c>
      <c r="J15" s="20">
        <f>Premiums!O15/Premiums!$O$34</f>
        <v>9.7098254146210927E-2</v>
      </c>
      <c r="K15" s="20">
        <f>Premiums!S15/Premiums!$S$34</f>
        <v>4.0364229803353064E-3</v>
      </c>
      <c r="L15" s="20">
        <f>Premiums!U15/Premiums!$U$34</f>
        <v>6.0205213978019511E-3</v>
      </c>
      <c r="M15" s="20">
        <f>Premiums!W15/Premiums!$W$34</f>
        <v>0.11163484615444848</v>
      </c>
      <c r="N15" s="20">
        <f>Premiums!Y15/Premiums!$Y$34</f>
        <v>1.6674646545202019E-4</v>
      </c>
      <c r="O15" s="20">
        <f>Premiums!AA15/Premiums!$AA$34</f>
        <v>0</v>
      </c>
      <c r="P15" s="20">
        <f>Premiums!AC15/Premiums!$AC$34</f>
        <v>0.22053069647628482</v>
      </c>
      <c r="Q15" s="20">
        <f>Premiums!AG15/Premiums!$AG$34</f>
        <v>0</v>
      </c>
      <c r="R15" s="20">
        <f>Premiums!AE15/Premiums!$AE$34</f>
        <v>0</v>
      </c>
      <c r="S15" s="20">
        <f>Premiums!AI15/Premiums!$AI$34</f>
        <v>0</v>
      </c>
      <c r="T15" s="20">
        <f>Premiums!AM15/Premiums!$AM$34</f>
        <v>0.59673594537300134</v>
      </c>
      <c r="U15" s="20">
        <f>Premiums!AO15/Premiums!$AO$34</f>
        <v>5.716997867701982E-4</v>
      </c>
      <c r="V15" s="20">
        <f>Premiums!AK15/Premiums!$AK$34</f>
        <v>0</v>
      </c>
      <c r="W15" s="20">
        <f>Premiums!AQ15/Premiums!$AQ$34</f>
        <v>1.1736930757145724E-3</v>
      </c>
      <c r="X15" s="20">
        <f>Premiums!AU15/Premiums!$AU$34</f>
        <v>1.27269584581782E-3</v>
      </c>
      <c r="Y15" s="20">
        <f>Premiums!AS15/Premiums!$AS$34</f>
        <v>0</v>
      </c>
      <c r="Z15" s="20">
        <f>Premiums!AW15/Premiums!$AW$34</f>
        <v>0</v>
      </c>
      <c r="AA15" s="20">
        <f>Premiums!AY15/Premiums!$AY$34</f>
        <v>0</v>
      </c>
      <c r="AB15" s="20">
        <f>Premiums!BA15/Premiums!$BA$34</f>
        <v>0</v>
      </c>
    </row>
    <row r="16" spans="1:28">
      <c r="A16" s="170"/>
      <c r="B16" s="169" t="s">
        <v>50</v>
      </c>
      <c r="C16" s="20">
        <f>Premiums!E16/Premiums!$E$34</f>
        <v>6.7169078331119115E-4</v>
      </c>
      <c r="D16" s="20">
        <f>Premiums!C16/Premiums!$C$34</f>
        <v>0</v>
      </c>
      <c r="E16" s="20">
        <f>Premiums!G16/Premiums!$G$34</f>
        <v>1.0271173158286299E-3</v>
      </c>
      <c r="F16" s="20">
        <f>Premiums!I16/Premiums!$I$34</f>
        <v>9.4929161357583652E-3</v>
      </c>
      <c r="G16" s="20">
        <f>Premiums!K16/Premiums!$K$34</f>
        <v>1.9041640260119369E-2</v>
      </c>
      <c r="H16" s="20">
        <f>Premiums!M16/Premiums!$M$34</f>
        <v>1.531528829015537E-2</v>
      </c>
      <c r="I16" s="20">
        <f>Premiums!Q16/Premiums!$Q$34</f>
        <v>1.6098440394822158E-4</v>
      </c>
      <c r="J16" s="20">
        <f>Premiums!O16/Premiums!$O$34</f>
        <v>8.8071076486305705E-4</v>
      </c>
      <c r="K16" s="20">
        <f>Premiums!S16/Premiums!$S$34</f>
        <v>1.0859559835766861E-2</v>
      </c>
      <c r="L16" s="20">
        <f>Premiums!U16/Premiums!$U$34</f>
        <v>0</v>
      </c>
      <c r="M16" s="20">
        <f>Premiums!W16/Premiums!$W$34</f>
        <v>3.2549286421265901E-2</v>
      </c>
      <c r="N16" s="20">
        <f>Premiums!Y16/Premiums!$Y$34</f>
        <v>0</v>
      </c>
      <c r="O16" s="20">
        <f>Premiums!AA16/Premiums!$AA$34</f>
        <v>8.7801792243011865E-4</v>
      </c>
      <c r="P16" s="20">
        <f>Premiums!AC16/Premiums!$AC$34</f>
        <v>0</v>
      </c>
      <c r="Q16" s="20">
        <f>Premiums!AG16/Premiums!$AG$34</f>
        <v>0</v>
      </c>
      <c r="R16" s="20">
        <f>Premiums!AE16/Premiums!$AE$34</f>
        <v>0</v>
      </c>
      <c r="S16" s="20">
        <f>Premiums!AI16/Premiums!$AI$34</f>
        <v>0</v>
      </c>
      <c r="T16" s="20">
        <f>Premiums!AM16/Premiums!$AM$34</f>
        <v>0</v>
      </c>
      <c r="U16" s="20">
        <f>Premiums!AO16/Premiums!$AO$34</f>
        <v>0</v>
      </c>
      <c r="V16" s="20">
        <f>Premiums!AK16/Premiums!$AK$34</f>
        <v>0</v>
      </c>
      <c r="W16" s="20">
        <f>Premiums!AQ16/Premiums!$AQ$34</f>
        <v>0</v>
      </c>
      <c r="X16" s="20">
        <f>Premiums!AU16/Premiums!$AU$34</f>
        <v>1.1455325840511959E-2</v>
      </c>
      <c r="Y16" s="20">
        <f>Premiums!AS16/Premiums!$AS$34</f>
        <v>0</v>
      </c>
      <c r="Z16" s="20">
        <f>Premiums!AW16/Premiums!$AW$34</f>
        <v>0</v>
      </c>
      <c r="AA16" s="20">
        <f>Premiums!AY16/Premiums!$AY$34</f>
        <v>0</v>
      </c>
      <c r="AB16" s="20">
        <f>Premiums!BA16/Premiums!$BA$34</f>
        <v>0</v>
      </c>
    </row>
    <row r="17" spans="1:28">
      <c r="A17" s="170"/>
      <c r="B17" s="169" t="s">
        <v>51</v>
      </c>
      <c r="C17" s="20">
        <f>Premiums!E17/Premiums!$E$34</f>
        <v>2.7653001733062084E-3</v>
      </c>
      <c r="D17" s="20">
        <f>Premiums!C17/Premiums!$C$34</f>
        <v>6.1025937327999075E-3</v>
      </c>
      <c r="E17" s="20">
        <f>Premiums!G17/Premiums!$G$34</f>
        <v>8.4090750329606952E-3</v>
      </c>
      <c r="F17" s="20">
        <f>Premiums!I17/Premiums!$I$34</f>
        <v>1.3771886459342672E-2</v>
      </c>
      <c r="G17" s="20">
        <f>Premiums!K17/Premiums!$K$34</f>
        <v>1.8492016515386778E-2</v>
      </c>
      <c r="H17" s="20">
        <f>Premiums!M17/Premiums!$M$34</f>
        <v>2.806492006753018E-2</v>
      </c>
      <c r="I17" s="20">
        <f>Premiums!Q17/Premiums!$Q$34</f>
        <v>1.5205771917820089E-4</v>
      </c>
      <c r="J17" s="20">
        <f>Premiums!O17/Premiums!$O$34</f>
        <v>1.871468345421495E-2</v>
      </c>
      <c r="K17" s="20">
        <f>Premiums!S17/Premiums!$S$34</f>
        <v>2.9558796865804E-3</v>
      </c>
      <c r="L17" s="20">
        <f>Premiums!U17/Premiums!$U$34</f>
        <v>0</v>
      </c>
      <c r="M17" s="20">
        <f>Premiums!W17/Premiums!$W$34</f>
        <v>2.0442208220395608E-2</v>
      </c>
      <c r="N17" s="20">
        <f>Premiums!Y17/Premiums!$Y$34</f>
        <v>0</v>
      </c>
      <c r="O17" s="20">
        <f>Premiums!AA17/Premiums!$AA$34</f>
        <v>7.0544986691789579E-4</v>
      </c>
      <c r="P17" s="20">
        <f>Premiums!AC17/Premiums!$AC$34</f>
        <v>0</v>
      </c>
      <c r="Q17" s="20">
        <f>Premiums!AG17/Premiums!$AG$34</f>
        <v>0</v>
      </c>
      <c r="R17" s="20">
        <f>Premiums!AE17/Premiums!$AE$34</f>
        <v>0</v>
      </c>
      <c r="S17" s="20">
        <f>Premiums!AI17/Premiums!$AI$34</f>
        <v>0</v>
      </c>
      <c r="T17" s="20">
        <f>Premiums!AM17/Premiums!$AM$34</f>
        <v>0</v>
      </c>
      <c r="U17" s="20">
        <f>Premiums!AO17/Premiums!$AO$34</f>
        <v>0</v>
      </c>
      <c r="V17" s="20">
        <f>Premiums!AK17/Premiums!$AK$34</f>
        <v>0</v>
      </c>
      <c r="W17" s="20">
        <f>Premiums!AQ17/Premiums!$AQ$34</f>
        <v>0</v>
      </c>
      <c r="X17" s="20">
        <f>Premiums!AU17/Premiums!$AU$34</f>
        <v>0</v>
      </c>
      <c r="Y17" s="20">
        <f>Premiums!AS17/Premiums!$AS$34</f>
        <v>0</v>
      </c>
      <c r="Z17" s="20">
        <f>Premiums!AW17/Premiums!$AW$34</f>
        <v>0</v>
      </c>
      <c r="AA17" s="20">
        <f>Premiums!AY17/Premiums!$AY$34</f>
        <v>0</v>
      </c>
      <c r="AB17" s="20">
        <f>Premiums!BA17/Premiums!$BA$34</f>
        <v>0</v>
      </c>
    </row>
    <row r="18" spans="1:28">
      <c r="A18" s="170" t="s">
        <v>32</v>
      </c>
      <c r="B18" s="182" t="s">
        <v>52</v>
      </c>
      <c r="C18" s="20">
        <f>Premiums!E18/Premiums!$E$34</f>
        <v>8.9652461847707504E-3</v>
      </c>
      <c r="D18" s="20">
        <f>Premiums!C18/Premiums!$C$34</f>
        <v>2.6923378375554599E-2</v>
      </c>
      <c r="E18" s="20">
        <f>Premiums!G18/Premiums!$G$34</f>
        <v>1.6105020851070451E-4</v>
      </c>
      <c r="F18" s="20">
        <f>Premiums!I18/Premiums!$I$34</f>
        <v>1.4457553520469782E-2</v>
      </c>
      <c r="G18" s="20">
        <f>Premiums!K18/Premiums!$K$34</f>
        <v>1.3181125803201153E-2</v>
      </c>
      <c r="H18" s="20">
        <f>Premiums!M18/Premiums!$M$34</f>
        <v>4.8187827084282715E-3</v>
      </c>
      <c r="I18" s="20">
        <f>Premiums!Q18/Premiums!$Q$34</f>
        <v>1.4145736941864768E-2</v>
      </c>
      <c r="J18" s="20">
        <f>Premiums!O18/Premiums!$O$34</f>
        <v>1.0144499464417341E-2</v>
      </c>
      <c r="K18" s="20">
        <f>Premiums!S18/Premiums!$S$34</f>
        <v>3.4309782218823527E-3</v>
      </c>
      <c r="L18" s="20">
        <f>Premiums!U18/Premiums!$U$34</f>
        <v>0</v>
      </c>
      <c r="M18" s="20">
        <f>Premiums!W18/Premiums!$W$34</f>
        <v>6.3437639654243774E-2</v>
      </c>
      <c r="N18" s="20">
        <f>Premiums!Y18/Premiums!$Y$34</f>
        <v>1.9525730517333702E-3</v>
      </c>
      <c r="O18" s="20">
        <f>Premiums!AA18/Premiums!$AA$34</f>
        <v>7.7574189286186866E-3</v>
      </c>
      <c r="P18" s="20">
        <f>Premiums!AC18/Premiums!$AC$34</f>
        <v>7.5260113724716845E-6</v>
      </c>
      <c r="Q18" s="20">
        <f>Premiums!AG18/Premiums!$AG$34</f>
        <v>4.1975723961388808E-2</v>
      </c>
      <c r="R18" s="20">
        <f>Premiums!AE18/Premiums!$AE$34</f>
        <v>0</v>
      </c>
      <c r="S18" s="20">
        <f>Premiums!AI18/Premiums!$AI$34</f>
        <v>0</v>
      </c>
      <c r="T18" s="20">
        <f>Premiums!AM18/Premiums!$AM$34</f>
        <v>4.3952306509102059E-3</v>
      </c>
      <c r="U18" s="20">
        <f>Premiums!AO18/Premiums!$AO$34</f>
        <v>7.9327124024749021E-3</v>
      </c>
      <c r="V18" s="20">
        <f>Premiums!AK18/Premiums!$AK$34</f>
        <v>0</v>
      </c>
      <c r="W18" s="20">
        <f>Premiums!AQ18/Premiums!$AQ$34</f>
        <v>0</v>
      </c>
      <c r="X18" s="20">
        <f>Premiums!AU18/Premiums!$AU$34</f>
        <v>1.9284961445496854E-2</v>
      </c>
      <c r="Y18" s="20">
        <f>Premiums!AS18/Premiums!$AS$34</f>
        <v>0</v>
      </c>
      <c r="Z18" s="20">
        <f>Premiums!AW18/Premiums!$AW$34</f>
        <v>2.7397355358550404E-4</v>
      </c>
      <c r="AA18" s="20">
        <f>Premiums!AY18/Premiums!$AY$34</f>
        <v>0</v>
      </c>
      <c r="AB18" s="20">
        <f>Premiums!BA18/Premiums!$BA$34</f>
        <v>0</v>
      </c>
    </row>
    <row r="19" spans="1:28">
      <c r="A19" s="170"/>
      <c r="B19" s="169" t="s">
        <v>53</v>
      </c>
      <c r="C19" s="20">
        <f>Premiums!E19/Premiums!$E$34</f>
        <v>8.9351114125717467E-3</v>
      </c>
      <c r="D19" s="20">
        <f>Premiums!C19/Premiums!$C$34</f>
        <v>2.638712912633016E-2</v>
      </c>
      <c r="E19" s="20">
        <f>Premiums!G19/Premiums!$G$34</f>
        <v>0</v>
      </c>
      <c r="F19" s="20">
        <f>Premiums!I19/Premiums!$I$34</f>
        <v>1.1804556310310063E-2</v>
      </c>
      <c r="G19" s="20">
        <f>Premiums!K19/Premiums!$K$34</f>
        <v>1.2811128531611498E-2</v>
      </c>
      <c r="H19" s="20">
        <f>Premiums!M19/Premiums!$M$34</f>
        <v>1.4880561871327014E-3</v>
      </c>
      <c r="I19" s="20">
        <f>Premiums!Q19/Premiums!$Q$34</f>
        <v>1.4142848589097983E-2</v>
      </c>
      <c r="J19" s="20">
        <f>Premiums!O19/Premiums!$O$34</f>
        <v>9.7310084905216747E-3</v>
      </c>
      <c r="K19" s="20">
        <f>Premiums!S19/Premiums!$S$34</f>
        <v>2.1508430205080388E-3</v>
      </c>
      <c r="L19" s="20">
        <f>Premiums!U19/Premiums!$U$34</f>
        <v>0</v>
      </c>
      <c r="M19" s="20">
        <f>Premiums!W19/Premiums!$W$34</f>
        <v>6.3399868635829498E-2</v>
      </c>
      <c r="N19" s="20">
        <f>Premiums!Y19/Premiums!$Y$34</f>
        <v>1.9525730517333702E-3</v>
      </c>
      <c r="O19" s="20">
        <f>Premiums!AA19/Premiums!$AA$34</f>
        <v>7.7574189286186866E-3</v>
      </c>
      <c r="P19" s="20">
        <f>Premiums!AC19/Premiums!$AC$34</f>
        <v>0</v>
      </c>
      <c r="Q19" s="20">
        <f>Premiums!AG19/Premiums!$AG$34</f>
        <v>4.1975723961388808E-2</v>
      </c>
      <c r="R19" s="20">
        <f>Premiums!AE19/Premiums!$AE$34</f>
        <v>0</v>
      </c>
      <c r="S19" s="20">
        <f>Premiums!AI19/Premiums!$AI$34</f>
        <v>0</v>
      </c>
      <c r="T19" s="20">
        <f>Premiums!AM19/Premiums!$AM$34</f>
        <v>4.3952306509102059E-3</v>
      </c>
      <c r="U19" s="20">
        <f>Premiums!AO19/Premiums!$AO$34</f>
        <v>7.9327124024749021E-3</v>
      </c>
      <c r="V19" s="20">
        <f>Premiums!AK19/Premiums!$AK$34</f>
        <v>0</v>
      </c>
      <c r="W19" s="20">
        <f>Premiums!AQ19/Premiums!$AQ$34</f>
        <v>0</v>
      </c>
      <c r="X19" s="20">
        <f>Premiums!AU19/Premiums!$AU$34</f>
        <v>1.9284961445496854E-2</v>
      </c>
      <c r="Y19" s="20">
        <f>Premiums!AS19/Premiums!$AS$34</f>
        <v>0</v>
      </c>
      <c r="Z19" s="20">
        <f>Premiums!AW19/Premiums!$AW$34</f>
        <v>2.7397355358550404E-4</v>
      </c>
      <c r="AA19" s="20">
        <f>Premiums!AY19/Premiums!$AY$34</f>
        <v>0</v>
      </c>
      <c r="AB19" s="20">
        <f>Premiums!BA19/Premiums!$BA$34</f>
        <v>0</v>
      </c>
    </row>
    <row r="20" spans="1:28">
      <c r="A20" s="26"/>
      <c r="B20" s="169" t="s">
        <v>54</v>
      </c>
      <c r="C20" s="20">
        <f>Premiums!E20/Premiums!$E$34</f>
        <v>3.0134772199003704E-5</v>
      </c>
      <c r="D20" s="20">
        <f>Premiums!C20/Premiums!$C$34</f>
        <v>5.362492492244368E-4</v>
      </c>
      <c r="E20" s="20">
        <f>Premiums!G20/Premiums!$G$34</f>
        <v>1.6105020851070451E-4</v>
      </c>
      <c r="F20" s="20">
        <f>Premiums!I20/Premiums!$I$34</f>
        <v>2.6529972101597197E-3</v>
      </c>
      <c r="G20" s="20">
        <f>Premiums!K20/Premiums!$K$34</f>
        <v>3.6999727158965409E-4</v>
      </c>
      <c r="H20" s="20">
        <f>Premiums!M20/Premiums!$M$34</f>
        <v>3.3307265212955701E-3</v>
      </c>
      <c r="I20" s="20">
        <f>Premiums!Q20/Premiums!$Q$34</f>
        <v>2.8883527667833561E-6</v>
      </c>
      <c r="J20" s="20">
        <f>Premiums!O20/Premiums!$O$34</f>
        <v>4.1349097389566596E-4</v>
      </c>
      <c r="K20" s="20">
        <f>Premiums!S20/Premiums!$S$34</f>
        <v>1.2801352013743141E-3</v>
      </c>
      <c r="L20" s="20">
        <f>Premiums!U20/Premiums!$U$34</f>
        <v>0</v>
      </c>
      <c r="M20" s="20">
        <f>Premiums!W20/Premiums!$W$34</f>
        <v>3.7771018414284503E-5</v>
      </c>
      <c r="N20" s="20">
        <f>Premiums!Y20/Premiums!$Y$34</f>
        <v>0</v>
      </c>
      <c r="O20" s="20">
        <f>Premiums!AA20/Premiums!$AA$34</f>
        <v>0</v>
      </c>
      <c r="P20" s="20">
        <f>Premiums!AC20/Premiums!$AC$34</f>
        <v>7.5260113724716845E-6</v>
      </c>
      <c r="Q20" s="20">
        <f>Premiums!AG20/Premiums!$AG$34</f>
        <v>0</v>
      </c>
      <c r="R20" s="20">
        <f>Premiums!AE20/Premiums!$AE$34</f>
        <v>0</v>
      </c>
      <c r="S20" s="20">
        <f>Premiums!AI20/Premiums!$AI$34</f>
        <v>0</v>
      </c>
      <c r="T20" s="20">
        <f>Premiums!AM20/Premiums!$AM$34</f>
        <v>0</v>
      </c>
      <c r="U20" s="20">
        <f>Premiums!AO20/Premiums!$AO$34</f>
        <v>0</v>
      </c>
      <c r="V20" s="20">
        <f>Premiums!AK20/Premiums!$AK$34</f>
        <v>0</v>
      </c>
      <c r="W20" s="20">
        <f>Premiums!AQ20/Premiums!$AQ$34</f>
        <v>0</v>
      </c>
      <c r="X20" s="20">
        <f>Premiums!AU20/Premiums!$AU$34</f>
        <v>0</v>
      </c>
      <c r="Y20" s="20">
        <f>Premiums!AS20/Premiums!$AS$34</f>
        <v>0</v>
      </c>
      <c r="Z20" s="20">
        <f>Premiums!AW20/Premiums!$AW$34</f>
        <v>0</v>
      </c>
      <c r="AA20" s="20">
        <f>Premiums!AY20/Premiums!$AY$34</f>
        <v>0</v>
      </c>
      <c r="AB20" s="20">
        <f>Premiums!BA20/Premiums!$BA$34</f>
        <v>0</v>
      </c>
    </row>
    <row r="21" spans="1:28">
      <c r="A21" s="26">
        <v>10</v>
      </c>
      <c r="B21" s="181" t="s">
        <v>55</v>
      </c>
      <c r="C21" s="20">
        <f>Premiums!E21/Premiums!$E$34</f>
        <v>0.73535711454123331</v>
      </c>
      <c r="D21" s="20">
        <f>Premiums!C21/Premiums!$C$34</f>
        <v>0.20133166032087293</v>
      </c>
      <c r="E21" s="20">
        <f>Premiums!G21/Premiums!$G$34</f>
        <v>0.24620832587059671</v>
      </c>
      <c r="F21" s="20">
        <f>Premiums!I21/Premiums!$I$34</f>
        <v>0.27110903840519368</v>
      </c>
      <c r="G21" s="20">
        <f>Premiums!K21/Premiums!$K$34</f>
        <v>0.12153712684331688</v>
      </c>
      <c r="H21" s="20">
        <f>Premiums!M21/Premiums!$M$34</f>
        <v>0.21971538071379651</v>
      </c>
      <c r="I21" s="20">
        <f>Premiums!Q21/Premiums!$Q$34</f>
        <v>0.75277085542737276</v>
      </c>
      <c r="J21" s="20">
        <f>Premiums!O21/Premiums!$O$34</f>
        <v>0.48705588806388067</v>
      </c>
      <c r="K21" s="20">
        <f>Premiums!S21/Premiums!$S$34</f>
        <v>0.63740874745176557</v>
      </c>
      <c r="L21" s="20">
        <f>Premiums!U21/Premiums!$U$34</f>
        <v>0.95507135287909117</v>
      </c>
      <c r="M21" s="20">
        <f>Premiums!W21/Premiums!$W$34</f>
        <v>0.15559872612372186</v>
      </c>
      <c r="N21" s="20">
        <f>Premiums!Y21/Premiums!$Y$34</f>
        <v>3.4117916168540222E-3</v>
      </c>
      <c r="O21" s="20">
        <f>Premiums!AA21/Premiums!$AA$34</f>
        <v>0.29559301472598815</v>
      </c>
      <c r="P21" s="20">
        <f>Premiums!AC21/Premiums!$AC$34</f>
        <v>0.37733243707666869</v>
      </c>
      <c r="Q21" s="20">
        <f>Premiums!AG21/Premiums!$AG$34</f>
        <v>0</v>
      </c>
      <c r="R21" s="20">
        <f>Premiums!AE21/Premiums!$AE$34</f>
        <v>0</v>
      </c>
      <c r="S21" s="20">
        <f>Premiums!AI21/Premiums!$AI$34</f>
        <v>0</v>
      </c>
      <c r="T21" s="20">
        <f>Premiums!AM21/Premiums!$AM$34</f>
        <v>0</v>
      </c>
      <c r="U21" s="20">
        <f>Premiums!AO21/Premiums!$AO$34</f>
        <v>0.78591557318661875</v>
      </c>
      <c r="V21" s="20">
        <f>Premiums!AK21/Premiums!$AK$34</f>
        <v>0</v>
      </c>
      <c r="W21" s="20">
        <f>Premiums!AQ21/Premiums!$AQ$34</f>
        <v>0</v>
      </c>
      <c r="X21" s="20">
        <f>Premiums!AU21/Premiums!$AU$34</f>
        <v>0</v>
      </c>
      <c r="Y21" s="20">
        <f>Premiums!AS21/Premiums!$AS$34</f>
        <v>0</v>
      </c>
      <c r="Z21" s="20">
        <f>Premiums!AW21/Premiums!$AW$34</f>
        <v>0</v>
      </c>
      <c r="AA21" s="20">
        <f>Premiums!AY21/Premiums!$AY$34</f>
        <v>1.6772170613285824E-2</v>
      </c>
      <c r="AB21" s="20">
        <f>Premiums!BA21/Premiums!$BA$34</f>
        <v>0</v>
      </c>
    </row>
    <row r="22" spans="1:28">
      <c r="A22" s="26"/>
      <c r="B22" s="182" t="s">
        <v>56</v>
      </c>
      <c r="C22" s="20">
        <f>Premiums!E22/Premiums!$E$34</f>
        <v>0.73192041672442332</v>
      </c>
      <c r="D22" s="20">
        <f>Premiums!C22/Premiums!$C$34</f>
        <v>0.20133213041751497</v>
      </c>
      <c r="E22" s="20">
        <f>Premiums!G22/Premiums!$G$34</f>
        <v>0.24118011696925129</v>
      </c>
      <c r="F22" s="20">
        <f>Premiums!I22/Premiums!$I$34</f>
        <v>0.27107626794063805</v>
      </c>
      <c r="G22" s="20">
        <f>Premiums!K22/Premiums!$K$34</f>
        <v>0.11784685584110283</v>
      </c>
      <c r="H22" s="20">
        <f>Premiums!M22/Premiums!$M$34</f>
        <v>0.21013493378125736</v>
      </c>
      <c r="I22" s="20">
        <f>Premiums!Q22/Premiums!$Q$34</f>
        <v>0.72604629359591921</v>
      </c>
      <c r="J22" s="20">
        <f>Premiums!O22/Premiums!$O$34</f>
        <v>0.48705588806388067</v>
      </c>
      <c r="K22" s="20">
        <f>Premiums!S22/Premiums!$S$34</f>
        <v>0.60333905205568006</v>
      </c>
      <c r="L22" s="20">
        <f>Premiums!U22/Premiums!$U$34</f>
        <v>0.95451301113486919</v>
      </c>
      <c r="M22" s="20">
        <f>Premiums!W22/Premiums!$W$34</f>
        <v>0.13496714722264094</v>
      </c>
      <c r="N22" s="20">
        <f>Premiums!Y22/Premiums!$Y$34</f>
        <v>3.4117916168540222E-3</v>
      </c>
      <c r="O22" s="20">
        <f>Premiums!AA22/Premiums!$AA$34</f>
        <v>0.28268399775104297</v>
      </c>
      <c r="P22" s="20">
        <f>Premiums!AC22/Premiums!$AC$34</f>
        <v>0.37733243707666869</v>
      </c>
      <c r="Q22" s="20">
        <f>Premiums!AG22/Premiums!$AG$34</f>
        <v>0</v>
      </c>
      <c r="R22" s="20">
        <f>Premiums!AE22/Premiums!$AE$34</f>
        <v>0</v>
      </c>
      <c r="S22" s="20">
        <f>Premiums!AI22/Premiums!$AI$34</f>
        <v>0</v>
      </c>
      <c r="T22" s="20">
        <f>Premiums!AM22/Premiums!$AM$34</f>
        <v>0</v>
      </c>
      <c r="U22" s="20">
        <f>Premiums!AO22/Premiums!$AO$34</f>
        <v>0.78591557318661875</v>
      </c>
      <c r="V22" s="20">
        <f>Premiums!AK22/Premiums!$AK$34</f>
        <v>0</v>
      </c>
      <c r="W22" s="20">
        <f>Premiums!AQ22/Premiums!$AQ$34</f>
        <v>0</v>
      </c>
      <c r="X22" s="20">
        <f>Premiums!AU22/Premiums!$AU$34</f>
        <v>0</v>
      </c>
      <c r="Y22" s="20">
        <f>Premiums!AS22/Premiums!$AS$34</f>
        <v>0</v>
      </c>
      <c r="Z22" s="20">
        <f>Premiums!AW22/Premiums!$AW$34</f>
        <v>0</v>
      </c>
      <c r="AA22" s="20">
        <f>Premiums!AY22/Premiums!$AY$34</f>
        <v>1.6772170613285824E-2</v>
      </c>
      <c r="AB22" s="20">
        <f>Premiums!BA22/Premiums!$BA$34</f>
        <v>0</v>
      </c>
    </row>
    <row r="23" spans="1:28">
      <c r="A23" s="26"/>
      <c r="B23" s="168" t="s">
        <v>57</v>
      </c>
      <c r="C23" s="20">
        <f>Premiums!E23/Premiums!$E$34</f>
        <v>0</v>
      </c>
      <c r="D23" s="20">
        <f>Premiums!C23/Premiums!$C$34</f>
        <v>-4.7009664199630265E-7</v>
      </c>
      <c r="E23" s="20">
        <f>Premiums!G23/Premiums!$G$34</f>
        <v>2.3544595287725129E-3</v>
      </c>
      <c r="F23" s="20">
        <f>Premiums!I23/Premiums!$I$34</f>
        <v>1.0601863001286351E-10</v>
      </c>
      <c r="G23" s="20">
        <f>Premiums!K23/Premiums!$K$34</f>
        <v>0</v>
      </c>
      <c r="H23" s="20">
        <f>Premiums!M23/Premiums!$M$34</f>
        <v>1.3041756112222679E-5</v>
      </c>
      <c r="I23" s="20">
        <f>Premiums!Q23/Premiums!$Q$34</f>
        <v>0</v>
      </c>
      <c r="J23" s="20">
        <f>Premiums!O23/Premiums!$O$34</f>
        <v>0</v>
      </c>
      <c r="K23" s="20">
        <f>Premiums!S23/Premiums!$S$34</f>
        <v>0</v>
      </c>
      <c r="L23" s="20">
        <f>Premiums!U23/Premiums!$U$34</f>
        <v>0</v>
      </c>
      <c r="M23" s="20">
        <f>Premiums!W23/Premiums!$W$34</f>
        <v>0</v>
      </c>
      <c r="N23" s="20">
        <f>Premiums!Y23/Premiums!$Y$34</f>
        <v>0</v>
      </c>
      <c r="O23" s="20">
        <f>Premiums!AA23/Premiums!$AA$34</f>
        <v>0</v>
      </c>
      <c r="P23" s="20">
        <f>Premiums!AC23/Premiums!$AC$34</f>
        <v>0</v>
      </c>
      <c r="Q23" s="20">
        <f>Premiums!AG23/Premiums!$AG$34</f>
        <v>0</v>
      </c>
      <c r="R23" s="20">
        <f>Premiums!AE23/Premiums!$AE$34</f>
        <v>0</v>
      </c>
      <c r="S23" s="20">
        <f>Premiums!AI23/Premiums!$AI$34</f>
        <v>0</v>
      </c>
      <c r="T23" s="20">
        <f>Premiums!AM23/Premiums!$AM$34</f>
        <v>0</v>
      </c>
      <c r="U23" s="20">
        <f>Premiums!AO23/Premiums!$AO$34</f>
        <v>0</v>
      </c>
      <c r="V23" s="20">
        <f>Premiums!AK23/Premiums!$AK$34</f>
        <v>0</v>
      </c>
      <c r="W23" s="20">
        <f>Premiums!AQ23/Premiums!$AQ$34</f>
        <v>0</v>
      </c>
      <c r="X23" s="20">
        <f>Premiums!AU23/Premiums!$AU$34</f>
        <v>0</v>
      </c>
      <c r="Y23" s="20">
        <f>Premiums!AS23/Premiums!$AS$34</f>
        <v>0</v>
      </c>
      <c r="Z23" s="20">
        <f>Premiums!AW23/Premiums!$AW$34</f>
        <v>0</v>
      </c>
      <c r="AA23" s="20">
        <f>Premiums!AY23/Premiums!$AY$34</f>
        <v>0</v>
      </c>
      <c r="AB23" s="20">
        <f>Premiums!BA23/Premiums!$BA$34</f>
        <v>0</v>
      </c>
    </row>
    <row r="24" spans="1:28">
      <c r="A24" s="26"/>
      <c r="B24" s="167" t="s">
        <v>58</v>
      </c>
      <c r="C24" s="20">
        <f>Premiums!E24/Premiums!$E$34</f>
        <v>3.4366978168100162E-3</v>
      </c>
      <c r="D24" s="20">
        <f>Premiums!C24/Premiums!$C$34</f>
        <v>0</v>
      </c>
      <c r="E24" s="20">
        <f>Premiums!G24/Premiums!$G$34</f>
        <v>2.4124902481589014E-4</v>
      </c>
      <c r="F24" s="20">
        <f>Premiums!I24/Premiums!$I$34</f>
        <v>3.2770358536976109E-5</v>
      </c>
      <c r="G24" s="20">
        <f>Premiums!K24/Premiums!$K$34</f>
        <v>0</v>
      </c>
      <c r="H24" s="20">
        <f>Premiums!M24/Premiums!$M$34</f>
        <v>2.1758905001360499E-7</v>
      </c>
      <c r="I24" s="20">
        <f>Premiums!Q24/Premiums!$Q$34</f>
        <v>2.5450773360963935E-2</v>
      </c>
      <c r="J24" s="20">
        <f>Premiums!O24/Premiums!$O$34</f>
        <v>0</v>
      </c>
      <c r="K24" s="20">
        <f>Premiums!S24/Premiums!$S$34</f>
        <v>2.3009495935252425E-2</v>
      </c>
      <c r="L24" s="20">
        <f>Premiums!U24/Premiums!$U$34</f>
        <v>0</v>
      </c>
      <c r="M24" s="20">
        <f>Premiums!W24/Premiums!$W$34</f>
        <v>7.2244050543959692E-5</v>
      </c>
      <c r="N24" s="20">
        <f>Premiums!Y24/Premiums!$Y$34</f>
        <v>0</v>
      </c>
      <c r="O24" s="20">
        <f>Premiums!AA24/Premiums!$AA$34</f>
        <v>1.0682907550404037E-2</v>
      </c>
      <c r="P24" s="20">
        <f>Premiums!AC24/Premiums!$AC$34</f>
        <v>0</v>
      </c>
      <c r="Q24" s="20">
        <f>Premiums!AG24/Premiums!$AG$34</f>
        <v>0</v>
      </c>
      <c r="R24" s="20">
        <f>Premiums!AE24/Premiums!$AE$34</f>
        <v>0</v>
      </c>
      <c r="S24" s="20">
        <f>Premiums!AI24/Premiums!$AI$34</f>
        <v>0</v>
      </c>
      <c r="T24" s="20">
        <f>Premiums!AM24/Premiums!$AM$34</f>
        <v>0</v>
      </c>
      <c r="U24" s="20">
        <f>Premiums!AO24/Premiums!$AO$34</f>
        <v>0</v>
      </c>
      <c r="V24" s="20">
        <f>Premiums!AK24/Premiums!$AK$34</f>
        <v>0</v>
      </c>
      <c r="W24" s="20">
        <f>Premiums!AQ24/Premiums!$AQ$34</f>
        <v>0</v>
      </c>
      <c r="X24" s="20">
        <f>Premiums!AU24/Premiums!$AU$34</f>
        <v>0</v>
      </c>
      <c r="Y24" s="20">
        <f>Premiums!AS24/Premiums!$AS$34</f>
        <v>0</v>
      </c>
      <c r="Z24" s="20">
        <f>Premiums!AW24/Premiums!$AW$34</f>
        <v>0</v>
      </c>
      <c r="AA24" s="20">
        <f>Premiums!AY24/Premiums!$AY$34</f>
        <v>0</v>
      </c>
      <c r="AB24" s="20">
        <f>Premiums!BA24/Premiums!$BA$34</f>
        <v>0</v>
      </c>
    </row>
    <row r="25" spans="1:28">
      <c r="A25" s="26"/>
      <c r="B25" s="182" t="s">
        <v>59</v>
      </c>
      <c r="C25" s="20">
        <f>Premiums!E25/Premiums!$E$34</f>
        <v>0</v>
      </c>
      <c r="D25" s="20">
        <f>Premiums!C25/Premiums!$C$34</f>
        <v>0</v>
      </c>
      <c r="E25" s="20">
        <f>Premiums!G25/Premiums!$G$34</f>
        <v>2.4325003477569944E-3</v>
      </c>
      <c r="F25" s="20">
        <f>Premiums!I25/Premiums!$I$34</f>
        <v>0</v>
      </c>
      <c r="G25" s="20">
        <f>Premiums!K25/Premiums!$K$34</f>
        <v>3.6902710022140468E-3</v>
      </c>
      <c r="H25" s="20">
        <f>Premiums!M25/Premiums!$M$34</f>
        <v>9.5671875873769314E-3</v>
      </c>
      <c r="I25" s="20">
        <f>Premiums!Q25/Premiums!$Q$34</f>
        <v>1.273788470489622E-3</v>
      </c>
      <c r="J25" s="20">
        <f>Premiums!O25/Premiums!$O$34</f>
        <v>0</v>
      </c>
      <c r="K25" s="20">
        <f>Premiums!S25/Premiums!$S$34</f>
        <v>1.1060199460833118E-2</v>
      </c>
      <c r="L25" s="20">
        <f>Premiums!U25/Premiums!$U$34</f>
        <v>5.5834174422193447E-4</v>
      </c>
      <c r="M25" s="20">
        <f>Premiums!W25/Premiums!$W$34</f>
        <v>2.0559334850536931E-2</v>
      </c>
      <c r="N25" s="20">
        <f>Premiums!Y25/Premiums!$Y$34</f>
        <v>0</v>
      </c>
      <c r="O25" s="20">
        <f>Premiums!AA25/Premiums!$AA$34</f>
        <v>2.2261094245411141E-3</v>
      </c>
      <c r="P25" s="20">
        <f>Premiums!AC25/Premiums!$AC$34</f>
        <v>0</v>
      </c>
      <c r="Q25" s="20">
        <f>Premiums!AG25/Premiums!$AG$34</f>
        <v>0</v>
      </c>
      <c r="R25" s="20">
        <f>Premiums!AE25/Premiums!$AE$34</f>
        <v>0</v>
      </c>
      <c r="S25" s="20">
        <f>Premiums!AI25/Premiums!$AI$34</f>
        <v>0</v>
      </c>
      <c r="T25" s="20">
        <f>Premiums!AM25/Premiums!$AM$34</f>
        <v>0</v>
      </c>
      <c r="U25" s="20">
        <f>Premiums!AO25/Premiums!$AO$34</f>
        <v>0</v>
      </c>
      <c r="V25" s="20">
        <f>Premiums!AK25/Premiums!$AK$34</f>
        <v>0</v>
      </c>
      <c r="W25" s="20">
        <f>Premiums!AQ25/Premiums!$AQ$34</f>
        <v>0</v>
      </c>
      <c r="X25" s="20">
        <f>Premiums!AU25/Premiums!$AU$34</f>
        <v>0</v>
      </c>
      <c r="Y25" s="20">
        <f>Premiums!AS25/Premiums!$AS$34</f>
        <v>0</v>
      </c>
      <c r="Z25" s="20">
        <f>Premiums!AW25/Premiums!$AW$34</f>
        <v>0</v>
      </c>
      <c r="AA25" s="20">
        <f>Premiums!AY25/Premiums!$AY$34</f>
        <v>0</v>
      </c>
      <c r="AB25" s="20">
        <f>Premiums!BA25/Premiums!$BA$34</f>
        <v>0</v>
      </c>
    </row>
    <row r="26" spans="1:28">
      <c r="A26" s="26">
        <v>11</v>
      </c>
      <c r="B26" s="181" t="s">
        <v>60</v>
      </c>
      <c r="C26" s="20">
        <f>Premiums!E26/Premiums!$E$34</f>
        <v>0</v>
      </c>
      <c r="D26" s="20">
        <f>Premiums!C26/Premiums!$C$34</f>
        <v>7.654944689244875E-3</v>
      </c>
      <c r="E26" s="20">
        <f>Premiums!G26/Premiums!$G$34</f>
        <v>3.5402712128328301E-3</v>
      </c>
      <c r="F26" s="20">
        <f>Premiums!I26/Premiums!$I$34</f>
        <v>0</v>
      </c>
      <c r="G26" s="20">
        <f>Premiums!K26/Premiums!$K$34</f>
        <v>2.3766746823412621E-3</v>
      </c>
      <c r="H26" s="20">
        <f>Premiums!M26/Premiums!$M$34</f>
        <v>2.2805695234490984E-3</v>
      </c>
      <c r="I26" s="20">
        <f>Premiums!Q26/Premiums!$Q$34</f>
        <v>2.4101987319886525E-2</v>
      </c>
      <c r="J26" s="20">
        <f>Premiums!O26/Premiums!$O$34</f>
        <v>0</v>
      </c>
      <c r="K26" s="20">
        <f>Premiums!S26/Premiums!$S$34</f>
        <v>0</v>
      </c>
      <c r="L26" s="20">
        <f>Premiums!U26/Premiums!$U$34</f>
        <v>0</v>
      </c>
      <c r="M26" s="20">
        <f>Premiums!W26/Premiums!$W$34</f>
        <v>1.7864948550014966E-5</v>
      </c>
      <c r="N26" s="20">
        <f>Premiums!Y26/Premiums!$Y$34</f>
        <v>0</v>
      </c>
      <c r="O26" s="20">
        <f>Premiums!AA26/Premiums!$AA$34</f>
        <v>0</v>
      </c>
      <c r="P26" s="20">
        <f>Premiums!AC26/Premiums!$AC$34</f>
        <v>0</v>
      </c>
      <c r="Q26" s="20">
        <f>Premiums!AG26/Premiums!$AG$34</f>
        <v>0</v>
      </c>
      <c r="R26" s="20">
        <f>Premiums!AE26/Premiums!$AE$34</f>
        <v>0</v>
      </c>
      <c r="S26" s="20">
        <f>Premiums!AI26/Premiums!$AI$34</f>
        <v>0</v>
      </c>
      <c r="T26" s="20">
        <f>Premiums!AM26/Premiums!$AM$34</f>
        <v>0</v>
      </c>
      <c r="U26" s="20">
        <f>Premiums!AO26/Premiums!$AO$34</f>
        <v>0</v>
      </c>
      <c r="V26" s="20">
        <f>Premiums!AK26/Premiums!$AK$34</f>
        <v>0</v>
      </c>
      <c r="W26" s="20">
        <f>Premiums!AQ26/Premiums!$AQ$34</f>
        <v>0</v>
      </c>
      <c r="X26" s="20">
        <f>Premiums!AU26/Premiums!$AU$34</f>
        <v>0</v>
      </c>
      <c r="Y26" s="20">
        <f>Premiums!AS26/Premiums!$AS$34</f>
        <v>0</v>
      </c>
      <c r="Z26" s="20">
        <f>Premiums!AW26/Premiums!$AW$34</f>
        <v>0</v>
      </c>
      <c r="AA26" s="20">
        <f>Premiums!AY26/Premiums!$AY$34</f>
        <v>0</v>
      </c>
      <c r="AB26" s="20">
        <f>Premiums!BA26/Premiums!$BA$34</f>
        <v>0</v>
      </c>
    </row>
    <row r="27" spans="1:28" ht="16.5" customHeight="1">
      <c r="A27" s="26">
        <v>12</v>
      </c>
      <c r="B27" s="181" t="s">
        <v>61</v>
      </c>
      <c r="C27" s="20">
        <f>Premiums!E27/Premiums!$E$34</f>
        <v>2.8673958825543571E-5</v>
      </c>
      <c r="D27" s="20">
        <f>Premiums!C27/Premiums!$C$34</f>
        <v>4.5048292271479583E-4</v>
      </c>
      <c r="E27" s="20">
        <f>Premiums!G27/Premiums!$G$34</f>
        <v>3.8019146107228668E-4</v>
      </c>
      <c r="F27" s="20">
        <f>Premiums!I27/Premiums!$I$34</f>
        <v>1.2474878234929108E-4</v>
      </c>
      <c r="G27" s="20">
        <f>Premiums!K27/Premiums!$K$34</f>
        <v>5.827212410113608E-3</v>
      </c>
      <c r="H27" s="20">
        <f>Premiums!M27/Premiums!$M$34</f>
        <v>0</v>
      </c>
      <c r="I27" s="20">
        <f>Premiums!Q27/Premiums!$Q$34</f>
        <v>4.9265837802014284E-5</v>
      </c>
      <c r="J27" s="20">
        <f>Premiums!O27/Premiums!$O$34</f>
        <v>0</v>
      </c>
      <c r="K27" s="20">
        <f>Premiums!S27/Premiums!$S$34</f>
        <v>0</v>
      </c>
      <c r="L27" s="20">
        <f>Premiums!U27/Premiums!$U$34</f>
        <v>0</v>
      </c>
      <c r="M27" s="20">
        <f>Premiums!W27/Premiums!$W$34</f>
        <v>9.0578011785228283E-5</v>
      </c>
      <c r="N27" s="20">
        <f>Premiums!Y27/Premiums!$Y$34</f>
        <v>0</v>
      </c>
      <c r="O27" s="20">
        <f>Premiums!AA27/Premiums!$AA$34</f>
        <v>0</v>
      </c>
      <c r="P27" s="20">
        <f>Premiums!AC27/Premiums!$AC$34</f>
        <v>0</v>
      </c>
      <c r="Q27" s="20">
        <f>Premiums!AG27/Premiums!$AG$34</f>
        <v>0</v>
      </c>
      <c r="R27" s="20">
        <f>Premiums!AE27/Premiums!$AE$34</f>
        <v>0</v>
      </c>
      <c r="S27" s="20">
        <f>Premiums!AI27/Premiums!$AI$34</f>
        <v>0</v>
      </c>
      <c r="T27" s="20">
        <f>Premiums!AM27/Premiums!$AM$34</f>
        <v>0</v>
      </c>
      <c r="U27" s="20">
        <f>Premiums!AO27/Premiums!$AO$34</f>
        <v>0</v>
      </c>
      <c r="V27" s="20">
        <f>Premiums!AK27/Premiums!$AK$34</f>
        <v>0</v>
      </c>
      <c r="W27" s="20">
        <f>Premiums!AQ27/Premiums!$AQ$34</f>
        <v>0</v>
      </c>
      <c r="X27" s="20">
        <f>Premiums!AU27/Premiums!$AU$34</f>
        <v>0</v>
      </c>
      <c r="Y27" s="20">
        <f>Premiums!AS27/Premiums!$AS$34</f>
        <v>0</v>
      </c>
      <c r="Z27" s="20">
        <f>Premiums!AW27/Premiums!$AW$34</f>
        <v>0</v>
      </c>
      <c r="AA27" s="20">
        <f>Premiums!AY27/Premiums!$AY$34</f>
        <v>0</v>
      </c>
      <c r="AB27" s="20">
        <f>Premiums!BA27/Premiums!$BA$34</f>
        <v>0</v>
      </c>
    </row>
    <row r="28" spans="1:28">
      <c r="A28" s="26">
        <v>13</v>
      </c>
      <c r="B28" s="181" t="s">
        <v>62</v>
      </c>
      <c r="C28" s="20">
        <f>Premiums!E28/Premiums!$E$34</f>
        <v>9.9027072887825571E-3</v>
      </c>
      <c r="D28" s="20">
        <f>Premiums!C28/Premiums!$C$34</f>
        <v>5.4433853670606193E-2</v>
      </c>
      <c r="E28" s="20">
        <f>Premiums!G28/Premiums!$G$34</f>
        <v>1.3395136861942963E-2</v>
      </c>
      <c r="F28" s="20">
        <f>Premiums!I28/Premiums!$I$34</f>
        <v>1.7906302766323622E-2</v>
      </c>
      <c r="G28" s="20">
        <f>Premiums!K28/Premiums!$K$34</f>
        <v>3.4435228397645477E-2</v>
      </c>
      <c r="H28" s="20">
        <f>Premiums!M28/Premiums!$M$34</f>
        <v>1.5947259945012379E-2</v>
      </c>
      <c r="I28" s="20">
        <f>Premiums!Q28/Premiums!$Q$34</f>
        <v>8.7894320310673915E-3</v>
      </c>
      <c r="J28" s="20">
        <f>Premiums!O28/Premiums!$O$34</f>
        <v>3.7962764707080932E-2</v>
      </c>
      <c r="K28" s="20">
        <f>Premiums!S28/Premiums!$S$34</f>
        <v>2.3685807276827772E-2</v>
      </c>
      <c r="L28" s="20">
        <f>Premiums!U28/Premiums!$U$34</f>
        <v>6.98123174608119E-3</v>
      </c>
      <c r="M28" s="20">
        <f>Premiums!W28/Premiums!$W$34</f>
        <v>4.9631819574969101E-2</v>
      </c>
      <c r="N28" s="20">
        <f>Premiums!Y28/Premiums!$Y$34</f>
        <v>8.5655921028211165E-3</v>
      </c>
      <c r="O28" s="20">
        <f>Premiums!AA28/Premiums!$AA$34</f>
        <v>1.1454781939400182E-2</v>
      </c>
      <c r="P28" s="20">
        <f>Premiums!AC28/Premiums!$AC$34</f>
        <v>1.8140500497007876E-2</v>
      </c>
      <c r="Q28" s="20">
        <f>Premiums!AG28/Premiums!$AG$34</f>
        <v>0</v>
      </c>
      <c r="R28" s="20">
        <f>Premiums!AE28/Premiums!$AE$34</f>
        <v>0</v>
      </c>
      <c r="S28" s="20">
        <f>Premiums!AI28/Premiums!$AI$34</f>
        <v>0</v>
      </c>
      <c r="T28" s="20">
        <f>Premiums!AM28/Premiums!$AM$34</f>
        <v>1.6279302181870115E-2</v>
      </c>
      <c r="U28" s="20">
        <f>Premiums!AO28/Premiums!$AO$34</f>
        <v>7.3242604865551869E-2</v>
      </c>
      <c r="V28" s="20">
        <f>Premiums!AK28/Premiums!$AK$34</f>
        <v>0</v>
      </c>
      <c r="W28" s="20">
        <f>Premiums!AQ28/Premiums!$AQ$34</f>
        <v>0</v>
      </c>
      <c r="X28" s="20">
        <f>Premiums!AU28/Premiums!$AU$34</f>
        <v>0</v>
      </c>
      <c r="Y28" s="20">
        <f>Premiums!AS28/Premiums!$AS$34</f>
        <v>0</v>
      </c>
      <c r="Z28" s="20">
        <f>Premiums!AW28/Premiums!$AW$34</f>
        <v>0</v>
      </c>
      <c r="AA28" s="20">
        <f>Premiums!AY28/Premiums!$AY$34</f>
        <v>4.2836798635317655E-2</v>
      </c>
      <c r="AB28" s="20">
        <f>Premiums!BA28/Premiums!$BA$34</f>
        <v>0</v>
      </c>
    </row>
    <row r="29" spans="1:28">
      <c r="A29" s="26">
        <v>14</v>
      </c>
      <c r="B29" s="181" t="s">
        <v>63</v>
      </c>
      <c r="C29" s="20">
        <f>Premiums!E29/Premiums!$E$34</f>
        <v>0</v>
      </c>
      <c r="D29" s="20">
        <f>Premiums!C29/Premiums!$C$34</f>
        <v>0</v>
      </c>
      <c r="E29" s="20">
        <f>Premiums!G29/Premiums!$G$34</f>
        <v>2.2752129484156125E-3</v>
      </c>
      <c r="F29" s="20">
        <f>Premiums!I29/Premiums!$I$34</f>
        <v>0</v>
      </c>
      <c r="G29" s="20">
        <f>Premiums!K29/Premiums!$K$34</f>
        <v>0</v>
      </c>
      <c r="H29" s="20">
        <f>Premiums!M29/Premiums!$M$34</f>
        <v>0</v>
      </c>
      <c r="I29" s="20">
        <f>Premiums!Q29/Premiums!$Q$34</f>
        <v>0</v>
      </c>
      <c r="J29" s="20">
        <f>Premiums!O29/Premiums!$O$34</f>
        <v>1.5997904645605133E-3</v>
      </c>
      <c r="K29" s="20">
        <f>Premiums!S29/Premiums!$S$34</f>
        <v>0</v>
      </c>
      <c r="L29" s="20">
        <f>Premiums!U29/Premiums!$U$34</f>
        <v>0</v>
      </c>
      <c r="M29" s="20">
        <f>Premiums!W29/Premiums!$W$34</f>
        <v>0</v>
      </c>
      <c r="N29" s="20">
        <f>Premiums!Y29/Premiums!$Y$34</f>
        <v>0</v>
      </c>
      <c r="O29" s="20">
        <f>Premiums!AA29/Premiums!$AA$34</f>
        <v>2.1616398638835157E-4</v>
      </c>
      <c r="P29" s="20">
        <f>Premiums!AC29/Premiums!$AC$34</f>
        <v>0</v>
      </c>
      <c r="Q29" s="20">
        <f>Premiums!AG29/Premiums!$AG$34</f>
        <v>0</v>
      </c>
      <c r="R29" s="20">
        <f>Premiums!AE29/Premiums!$AE$34</f>
        <v>0</v>
      </c>
      <c r="S29" s="20">
        <f>Premiums!AI29/Premiums!$AI$34</f>
        <v>1</v>
      </c>
      <c r="T29" s="20">
        <f>Premiums!AM29/Premiums!$AM$34</f>
        <v>0</v>
      </c>
      <c r="U29" s="20">
        <f>Premiums!AO29/Premiums!$AO$34</f>
        <v>0</v>
      </c>
      <c r="V29" s="20">
        <f>Premiums!AK29/Premiums!$AK$34</f>
        <v>0</v>
      </c>
      <c r="W29" s="20">
        <f>Premiums!AQ29/Premiums!$AQ$34</f>
        <v>0</v>
      </c>
      <c r="X29" s="20">
        <f>Premiums!AU29/Premiums!$AU$34</f>
        <v>0</v>
      </c>
      <c r="Y29" s="20">
        <f>Premiums!AS29/Premiums!$AS$34</f>
        <v>0</v>
      </c>
      <c r="Z29" s="20">
        <f>Premiums!AW29/Premiums!$AW$34</f>
        <v>0</v>
      </c>
      <c r="AA29" s="20">
        <f>Premiums!AY29/Premiums!$AY$34</f>
        <v>0</v>
      </c>
      <c r="AB29" s="20">
        <f>Premiums!BA29/Premiums!$BA$34</f>
        <v>0</v>
      </c>
    </row>
    <row r="30" spans="1:28">
      <c r="A30" s="26">
        <v>15</v>
      </c>
      <c r="B30" s="181" t="s">
        <v>64</v>
      </c>
      <c r="C30" s="20">
        <f>Premiums!E30/Premiums!$E$34</f>
        <v>0</v>
      </c>
      <c r="D30" s="20">
        <f>Premiums!C30/Premiums!$C$34</f>
        <v>0</v>
      </c>
      <c r="E30" s="20">
        <f>Premiums!G30/Premiums!$G$34</f>
        <v>1.8064806075833992E-5</v>
      </c>
      <c r="F30" s="20">
        <f>Premiums!I30/Premiums!$I$34</f>
        <v>0</v>
      </c>
      <c r="G30" s="20">
        <f>Premiums!K30/Premiums!$K$34</f>
        <v>1.432704477347058E-2</v>
      </c>
      <c r="H30" s="20">
        <f>Premiums!M30/Premiums!$M$34</f>
        <v>0</v>
      </c>
      <c r="I30" s="20">
        <f>Premiums!Q30/Premiums!$Q$34</f>
        <v>0</v>
      </c>
      <c r="J30" s="20">
        <f>Premiums!O30/Premiums!$O$34</f>
        <v>7.793956113865938E-2</v>
      </c>
      <c r="K30" s="20">
        <f>Premiums!S30/Premiums!$S$34</f>
        <v>1.8400037788575022E-2</v>
      </c>
      <c r="L30" s="20">
        <f>Premiums!U30/Premiums!$U$34</f>
        <v>3.3468377647394671E-3</v>
      </c>
      <c r="M30" s="20">
        <f>Premiums!W30/Premiums!$W$34</f>
        <v>0</v>
      </c>
      <c r="N30" s="20">
        <f>Premiums!Y30/Premiums!$Y$34</f>
        <v>0</v>
      </c>
      <c r="O30" s="20">
        <f>Premiums!AA30/Premiums!$AA$34</f>
        <v>5.6642915322026579E-3</v>
      </c>
      <c r="P30" s="20">
        <f>Premiums!AC30/Premiums!$AC$34</f>
        <v>0</v>
      </c>
      <c r="Q30" s="20">
        <f>Premiums!AG30/Premiums!$AG$34</f>
        <v>0</v>
      </c>
      <c r="R30" s="20">
        <f>Premiums!AE30/Premiums!$AE$34</f>
        <v>0</v>
      </c>
      <c r="S30" s="20">
        <f>Premiums!AI30/Premiums!$AI$34</f>
        <v>0</v>
      </c>
      <c r="T30" s="20">
        <f>Premiums!AM30/Premiums!$AM$34</f>
        <v>0</v>
      </c>
      <c r="U30" s="20">
        <f>Premiums!AO30/Premiums!$AO$34</f>
        <v>5.235822819506078E-4</v>
      </c>
      <c r="V30" s="20">
        <f>Premiums!AK30/Premiums!$AK$34</f>
        <v>0</v>
      </c>
      <c r="W30" s="20">
        <f>Premiums!AQ30/Premiums!$AQ$34</f>
        <v>0</v>
      </c>
      <c r="X30" s="20">
        <f>Premiums!AU30/Premiums!$AU$34</f>
        <v>0</v>
      </c>
      <c r="Y30" s="20">
        <f>Premiums!AS30/Premiums!$AS$34</f>
        <v>0</v>
      </c>
      <c r="Z30" s="20">
        <f>Premiums!AW30/Premiums!$AW$34</f>
        <v>0</v>
      </c>
      <c r="AA30" s="20">
        <f>Premiums!AY30/Premiums!$AY$34</f>
        <v>0</v>
      </c>
      <c r="AB30" s="20">
        <f>Premiums!BA30/Premiums!$BA$34</f>
        <v>0</v>
      </c>
    </row>
    <row r="31" spans="1:28">
      <c r="A31" s="26">
        <v>16</v>
      </c>
      <c r="B31" s="181" t="s">
        <v>65</v>
      </c>
      <c r="C31" s="20">
        <f>Premiums!E31/Premiums!$E$34</f>
        <v>1.0582249333268164E-3</v>
      </c>
      <c r="D31" s="20">
        <f>Premiums!C31/Premiums!$C$34</f>
        <v>4.2313037581380837E-4</v>
      </c>
      <c r="E31" s="20">
        <f>Premiums!G31/Premiums!$G$34</f>
        <v>2.3367126379616972E-2</v>
      </c>
      <c r="F31" s="20">
        <f>Premiums!I31/Premiums!$I$34</f>
        <v>3.6753879216980846E-3</v>
      </c>
      <c r="G31" s="20">
        <f>Premiums!K31/Premiums!$K$34</f>
        <v>1.2569177795719476E-2</v>
      </c>
      <c r="H31" s="20">
        <f>Premiums!M31/Premiums!$M$34</f>
        <v>3.0446782430267245E-3</v>
      </c>
      <c r="I31" s="20">
        <f>Premiums!Q31/Premiums!$Q$34</f>
        <v>2.3702649184196827E-4</v>
      </c>
      <c r="J31" s="20">
        <f>Premiums!O31/Premiums!$O$34</f>
        <v>4.5249890095252354E-4</v>
      </c>
      <c r="K31" s="20">
        <f>Premiums!S31/Premiums!$S$34</f>
        <v>2.1637344149544383E-2</v>
      </c>
      <c r="L31" s="20">
        <f>Premiums!U31/Premiums!$U$34</f>
        <v>0</v>
      </c>
      <c r="M31" s="20">
        <f>Premiums!W31/Premiums!$W$34</f>
        <v>7.0544120294588772E-2</v>
      </c>
      <c r="N31" s="20">
        <f>Premiums!Y31/Premiums!$Y$34</f>
        <v>1.3620641336152658E-4</v>
      </c>
      <c r="O31" s="20">
        <f>Premiums!AA31/Premiums!$AA$34</f>
        <v>1.37576090393953E-3</v>
      </c>
      <c r="P31" s="20">
        <f>Premiums!AC31/Premiums!$AC$34</f>
        <v>7.6371822052744426E-2</v>
      </c>
      <c r="Q31" s="20">
        <f>Premiums!AG31/Premiums!$AG$34</f>
        <v>1.6181369074091964E-3</v>
      </c>
      <c r="R31" s="20">
        <f>Premiums!AE31/Premiums!$AE$34</f>
        <v>0</v>
      </c>
      <c r="S31" s="20">
        <f>Premiums!AI31/Premiums!$AI$34</f>
        <v>0</v>
      </c>
      <c r="T31" s="20">
        <f>Premiums!AM31/Premiums!$AM$34</f>
        <v>0.37807783373629017</v>
      </c>
      <c r="U31" s="20">
        <f>Premiums!AO31/Premiums!$AO$34</f>
        <v>0</v>
      </c>
      <c r="V31" s="20">
        <f>Premiums!AK31/Premiums!$AK$34</f>
        <v>0</v>
      </c>
      <c r="W31" s="20">
        <f>Premiums!AQ31/Premiums!$AQ$34</f>
        <v>0</v>
      </c>
      <c r="X31" s="20">
        <f>Premiums!AU31/Premiums!$AU$34</f>
        <v>0</v>
      </c>
      <c r="Y31" s="20">
        <f>Premiums!AS31/Premiums!$AS$34</f>
        <v>0</v>
      </c>
      <c r="Z31" s="20">
        <f>Premiums!AW31/Premiums!$AW$34</f>
        <v>3.7455297035379432E-3</v>
      </c>
      <c r="AA31" s="20">
        <f>Premiums!AY31/Premiums!$AY$34</f>
        <v>0</v>
      </c>
      <c r="AB31" s="20">
        <f>Premiums!BA31/Premiums!$BA$34</f>
        <v>0</v>
      </c>
    </row>
    <row r="32" spans="1:28">
      <c r="A32" s="26">
        <v>17</v>
      </c>
      <c r="B32" s="181" t="s">
        <v>66</v>
      </c>
      <c r="C32" s="20">
        <f>Premiums!E32/Premiums!$E$34</f>
        <v>0</v>
      </c>
      <c r="D32" s="20">
        <f>Premiums!C32/Premiums!$C$34</f>
        <v>0</v>
      </c>
      <c r="E32" s="20">
        <f>Premiums!G32/Premiums!$G$34</f>
        <v>0</v>
      </c>
      <c r="F32" s="20">
        <f>Premiums!I32/Premiums!$I$34</f>
        <v>0</v>
      </c>
      <c r="G32" s="20">
        <f>Premiums!K32/Premiums!$K$34</f>
        <v>1.8404081014843599E-5</v>
      </c>
      <c r="H32" s="20">
        <f>Premiums!M32/Premiums!$M$34</f>
        <v>0</v>
      </c>
      <c r="I32" s="20">
        <f>Premiums!Q32/Premiums!$Q$34</f>
        <v>0</v>
      </c>
      <c r="J32" s="20">
        <f>Premiums!O32/Premiums!$O$34</f>
        <v>0</v>
      </c>
      <c r="K32" s="20">
        <f>Premiums!S32/Premiums!$S$34</f>
        <v>0</v>
      </c>
      <c r="L32" s="20">
        <f>Premiums!U32/Premiums!$U$34</f>
        <v>0</v>
      </c>
      <c r="M32" s="20">
        <f>Premiums!W32/Premiums!$W$34</f>
        <v>0</v>
      </c>
      <c r="N32" s="20">
        <f>Premiums!Y32/Premiums!$Y$34</f>
        <v>0</v>
      </c>
      <c r="O32" s="20">
        <f>Premiums!AA32/Premiums!$AA$34</f>
        <v>0</v>
      </c>
      <c r="P32" s="20">
        <f>Premiums!AC32/Premiums!$AC$34</f>
        <v>0</v>
      </c>
      <c r="Q32" s="20">
        <f>Premiums!AG32/Premiums!$AG$34</f>
        <v>0</v>
      </c>
      <c r="R32" s="20">
        <f>Premiums!AE32/Premiums!$AE$34</f>
        <v>0</v>
      </c>
      <c r="S32" s="20">
        <f>Premiums!AI32/Premiums!$AI$34</f>
        <v>0</v>
      </c>
      <c r="T32" s="20">
        <f>Premiums!AM32/Premiums!$AM$34</f>
        <v>0</v>
      </c>
      <c r="U32" s="20">
        <f>Premiums!AO32/Premiums!$AO$34</f>
        <v>0</v>
      </c>
      <c r="V32" s="20">
        <f>Premiums!AK32/Premiums!$AK$34</f>
        <v>0</v>
      </c>
      <c r="W32" s="20">
        <f>Premiums!AQ32/Premiums!$AQ$34</f>
        <v>0</v>
      </c>
      <c r="X32" s="20">
        <f>Premiums!AU32/Premiums!$AU$34</f>
        <v>0</v>
      </c>
      <c r="Y32" s="20">
        <f>Premiums!AS32/Premiums!$AS$34</f>
        <v>0</v>
      </c>
      <c r="Z32" s="20">
        <f>Premiums!AW32/Premiums!$AW$34</f>
        <v>0</v>
      </c>
      <c r="AA32" s="20">
        <f>Premiums!AY32/Premiums!$AY$34</f>
        <v>0</v>
      </c>
      <c r="AB32" s="20">
        <f>Premiums!BA32/Premiums!$BA$34</f>
        <v>0</v>
      </c>
    </row>
    <row r="33" spans="1:28">
      <c r="A33" s="26">
        <v>18</v>
      </c>
      <c r="B33" s="181" t="s">
        <v>67</v>
      </c>
      <c r="C33" s="20">
        <f>Premiums!E33/Premiums!$E$34</f>
        <v>4.6851851421189665E-3</v>
      </c>
      <c r="D33" s="20">
        <f>Premiums!C33/Premiums!$C$34</f>
        <v>7.6923557703054554E-3</v>
      </c>
      <c r="E33" s="20">
        <f>Premiums!G33/Premiums!$G$34</f>
        <v>2.2526792714793728E-2</v>
      </c>
      <c r="F33" s="20">
        <f>Premiums!I33/Premiums!$I$34</f>
        <v>1.5773712738171609E-2</v>
      </c>
      <c r="G33" s="20">
        <f>Premiums!K33/Premiums!$K$34</f>
        <v>1.7112677162213562E-2</v>
      </c>
      <c r="H33" s="20">
        <f>Premiums!M33/Premiums!$M$34</f>
        <v>2.0839465072682584E-2</v>
      </c>
      <c r="I33" s="20">
        <f>Premiums!Q33/Premiums!$Q$34</f>
        <v>6.1630365280300825E-3</v>
      </c>
      <c r="J33" s="20">
        <f>Premiums!O33/Premiums!$O$34</f>
        <v>1.8866901208398887E-2</v>
      </c>
      <c r="K33" s="20">
        <f>Premiums!S33/Premiums!$S$34</f>
        <v>3.1125907039319355E-3</v>
      </c>
      <c r="L33" s="20">
        <f>Premiums!U33/Premiums!$U$34</f>
        <v>7.6513414314083628E-5</v>
      </c>
      <c r="M33" s="20">
        <f>Premiums!W33/Premiums!$W$34</f>
        <v>1.0977669270140077E-3</v>
      </c>
      <c r="N33" s="20">
        <f>Premiums!Y33/Premiums!$Y$34</f>
        <v>0</v>
      </c>
      <c r="O33" s="20">
        <f>Premiums!AA33/Premiums!$AA$34</f>
        <v>5.2832934302799606E-3</v>
      </c>
      <c r="P33" s="20">
        <f>Premiums!AC33/Premiums!$AC$34</f>
        <v>3.4589686280695864E-2</v>
      </c>
      <c r="Q33" s="20">
        <f>Premiums!AG33/Premiums!$AG$34</f>
        <v>3.569077163751691E-2</v>
      </c>
      <c r="R33" s="20">
        <f>Premiums!AE33/Premiums!$AE$34</f>
        <v>0</v>
      </c>
      <c r="S33" s="20">
        <f>Premiums!AI33/Premiums!$AI$34</f>
        <v>0</v>
      </c>
      <c r="T33" s="20">
        <f>Premiums!AM33/Premiums!$AM$34</f>
        <v>0</v>
      </c>
      <c r="U33" s="20">
        <f>Premiums!AO33/Premiums!$AO$34</f>
        <v>0</v>
      </c>
      <c r="V33" s="20">
        <f>Premiums!AK33/Premiums!$AK$34</f>
        <v>0</v>
      </c>
      <c r="W33" s="20">
        <f>Premiums!AQ33/Premiums!$AQ$34</f>
        <v>0</v>
      </c>
      <c r="X33" s="20">
        <f>Premiums!AU33/Premiums!$AU$34</f>
        <v>0</v>
      </c>
      <c r="Y33" s="20">
        <f>Premiums!AS33/Premiums!$AS$34</f>
        <v>0</v>
      </c>
      <c r="Z33" s="20">
        <f>Premiums!AW33/Premiums!$AW$34</f>
        <v>6.4679123039433793E-6</v>
      </c>
      <c r="AA33" s="20">
        <f>Premiums!AY33/Premiums!$AY$34</f>
        <v>0</v>
      </c>
      <c r="AB33" s="20">
        <f>Premiums!BA33/Premiums!$BA$34</f>
        <v>0</v>
      </c>
    </row>
    <row r="34" spans="1:28">
      <c r="C34" s="84"/>
    </row>
    <row r="35" spans="1:28" ht="15.75">
      <c r="A35" s="140" t="s">
        <v>402</v>
      </c>
    </row>
    <row r="36" spans="1:28" ht="15.75">
      <c r="A36" s="2" t="s">
        <v>401</v>
      </c>
    </row>
  </sheetData>
  <mergeCells count="1">
    <mergeCell ref="A2:AB2"/>
  </mergeCells>
  <printOptions horizontalCentered="1"/>
  <pageMargins left="0" right="0" top="0.62992125984251968" bottom="0" header="0" footer="0"/>
  <pageSetup paperSize="9" scale="31"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42"/>
  <sheetViews>
    <sheetView zoomScale="70" zoomScaleNormal="70" workbookViewId="0">
      <selection activeCell="C36" sqref="C36:D36"/>
    </sheetView>
  </sheetViews>
  <sheetFormatPr defaultRowHeight="12.75"/>
  <cols>
    <col min="1" max="1" width="5.42578125" style="2" customWidth="1"/>
    <col min="2" max="2" width="49.7109375" style="4" customWidth="1"/>
    <col min="3" max="54" width="11.140625" style="2" customWidth="1"/>
    <col min="55" max="55" width="10.28515625" style="2" bestFit="1" customWidth="1"/>
    <col min="56" max="56" width="11.140625" style="2" customWidth="1"/>
    <col min="57" max="16384" width="9.140625" style="2"/>
  </cols>
  <sheetData>
    <row r="2" spans="1:56" ht="23.25" customHeight="1">
      <c r="A2" s="368" t="s">
        <v>310</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row>
    <row r="3" spans="1:56" ht="23.25" customHeight="1">
      <c r="A3" s="100"/>
      <c r="B3" s="101"/>
      <c r="E3" s="101"/>
      <c r="F3" s="101"/>
      <c r="G3" s="101"/>
      <c r="H3" s="101"/>
      <c r="I3" s="101"/>
      <c r="J3" s="101"/>
      <c r="K3" s="101"/>
      <c r="L3" s="101"/>
      <c r="M3" s="101"/>
      <c r="N3" s="101"/>
      <c r="O3" s="101"/>
      <c r="P3" s="101"/>
      <c r="S3" s="101"/>
      <c r="T3" s="101"/>
      <c r="U3" s="101"/>
      <c r="V3" s="101"/>
      <c r="W3" s="101"/>
      <c r="X3" s="101"/>
      <c r="Y3" s="101"/>
      <c r="Z3" s="101"/>
      <c r="AA3" s="101"/>
      <c r="AB3" s="101"/>
      <c r="AC3" s="101"/>
      <c r="AD3" s="101"/>
      <c r="AE3" s="101"/>
      <c r="AF3" s="101"/>
      <c r="AI3" s="101"/>
      <c r="AJ3" s="101"/>
      <c r="AK3" s="101"/>
      <c r="AL3" s="101"/>
      <c r="AQ3" s="101"/>
      <c r="AR3" s="101"/>
      <c r="AS3" s="101"/>
      <c r="AT3" s="101"/>
      <c r="AW3" s="101"/>
      <c r="AX3" s="101"/>
      <c r="AY3" s="101"/>
      <c r="AZ3" s="101"/>
      <c r="BA3" s="101"/>
      <c r="BB3" s="101"/>
      <c r="BC3" s="101"/>
      <c r="BD3" s="163" t="s">
        <v>312</v>
      </c>
    </row>
    <row r="4" spans="1:56" s="49" customFormat="1" ht="60.75" customHeight="1">
      <c r="A4" s="370" t="s">
        <v>0</v>
      </c>
      <c r="B4" s="370" t="s">
        <v>95</v>
      </c>
      <c r="C4" s="364" t="s">
        <v>69</v>
      </c>
      <c r="D4" s="365"/>
      <c r="E4" s="364" t="s">
        <v>70</v>
      </c>
      <c r="F4" s="365"/>
      <c r="G4" s="364" t="s">
        <v>71</v>
      </c>
      <c r="H4" s="365"/>
      <c r="I4" s="364" t="s">
        <v>72</v>
      </c>
      <c r="J4" s="365"/>
      <c r="K4" s="364" t="s">
        <v>74</v>
      </c>
      <c r="L4" s="365"/>
      <c r="M4" s="364" t="s">
        <v>76</v>
      </c>
      <c r="N4" s="365"/>
      <c r="O4" s="364" t="s">
        <v>75</v>
      </c>
      <c r="P4" s="365"/>
      <c r="Q4" s="364" t="s">
        <v>73</v>
      </c>
      <c r="R4" s="365"/>
      <c r="S4" s="364" t="s">
        <v>77</v>
      </c>
      <c r="T4" s="365"/>
      <c r="U4" s="364" t="s">
        <v>79</v>
      </c>
      <c r="V4" s="365"/>
      <c r="W4" s="364" t="s">
        <v>78</v>
      </c>
      <c r="X4" s="365"/>
      <c r="Y4" s="364" t="s">
        <v>80</v>
      </c>
      <c r="Z4" s="365"/>
      <c r="AA4" s="364" t="s">
        <v>81</v>
      </c>
      <c r="AB4" s="365"/>
      <c r="AC4" s="364" t="s">
        <v>83</v>
      </c>
      <c r="AD4" s="365"/>
      <c r="AE4" s="364" t="s">
        <v>82</v>
      </c>
      <c r="AF4" s="365"/>
      <c r="AG4" s="364" t="s">
        <v>84</v>
      </c>
      <c r="AH4" s="365"/>
      <c r="AI4" s="364" t="s">
        <v>86</v>
      </c>
      <c r="AJ4" s="365"/>
      <c r="AK4" s="364" t="s">
        <v>90</v>
      </c>
      <c r="AL4" s="365"/>
      <c r="AM4" s="364" t="s">
        <v>88</v>
      </c>
      <c r="AN4" s="365"/>
      <c r="AO4" s="364" t="s">
        <v>89</v>
      </c>
      <c r="AP4" s="365"/>
      <c r="AQ4" s="364" t="s">
        <v>85</v>
      </c>
      <c r="AR4" s="365"/>
      <c r="AS4" s="364" t="s">
        <v>91</v>
      </c>
      <c r="AT4" s="365"/>
      <c r="AU4" s="364" t="s">
        <v>94</v>
      </c>
      <c r="AV4" s="365"/>
      <c r="AW4" s="364" t="s">
        <v>92</v>
      </c>
      <c r="AX4" s="365"/>
      <c r="AY4" s="364" t="s">
        <v>87</v>
      </c>
      <c r="AZ4" s="365"/>
      <c r="BA4" s="364" t="s">
        <v>93</v>
      </c>
      <c r="BB4" s="365"/>
      <c r="BC4" s="363" t="s">
        <v>38</v>
      </c>
      <c r="BD4" s="363"/>
    </row>
    <row r="5" spans="1:56" s="164" customFormat="1" ht="51" customHeight="1">
      <c r="A5" s="371"/>
      <c r="B5" s="371"/>
      <c r="C5" s="79" t="str">
        <f>Premiums!E4</f>
        <v>total</v>
      </c>
      <c r="D5" s="165" t="str">
        <f>Premiums!F4</f>
        <v>inward reinsurance</v>
      </c>
      <c r="E5" s="79" t="str">
        <f>Premiums!C4</f>
        <v>total</v>
      </c>
      <c r="F5" s="165" t="str">
        <f>Premiums!D4</f>
        <v>inward reinsurance</v>
      </c>
      <c r="G5" s="79" t="str">
        <f>Premiums!G4</f>
        <v>total</v>
      </c>
      <c r="H5" s="165" t="str">
        <f>Premiums!H4</f>
        <v>inward reinsurance</v>
      </c>
      <c r="I5" s="79" t="str">
        <f>Premiums!I4</f>
        <v>total</v>
      </c>
      <c r="J5" s="165" t="str">
        <f>Premiums!J4</f>
        <v>inward reinsurance</v>
      </c>
      <c r="K5" s="79" t="str">
        <f>Premiums!K4</f>
        <v>total</v>
      </c>
      <c r="L5" s="165" t="str">
        <f>Premiums!L4</f>
        <v>inward reinsurance</v>
      </c>
      <c r="M5" s="79" t="str">
        <f>Premiums!M4</f>
        <v>total</v>
      </c>
      <c r="N5" s="165" t="str">
        <f>Premiums!N4</f>
        <v>inward reinsurance</v>
      </c>
      <c r="O5" s="79" t="str">
        <f>Premiums!Q4</f>
        <v>total</v>
      </c>
      <c r="P5" s="165" t="str">
        <f>Premiums!R4</f>
        <v>inward reinsurance</v>
      </c>
      <c r="Q5" s="79" t="str">
        <f>Premiums!O4</f>
        <v>total</v>
      </c>
      <c r="R5" s="165" t="str">
        <f>Premiums!P4</f>
        <v>inward reinsurance</v>
      </c>
      <c r="S5" s="79" t="str">
        <f>Premiums!S4</f>
        <v>total</v>
      </c>
      <c r="T5" s="165" t="str">
        <f>Premiums!T4</f>
        <v>inward reinsurance</v>
      </c>
      <c r="U5" s="79" t="str">
        <f>Premiums!U4</f>
        <v>total</v>
      </c>
      <c r="V5" s="165" t="str">
        <f>Premiums!V4</f>
        <v>inward reinsurance</v>
      </c>
      <c r="W5" s="79" t="str">
        <f>Premiums!W4</f>
        <v>total</v>
      </c>
      <c r="X5" s="165" t="str">
        <f>Premiums!X4</f>
        <v>inward reinsurance</v>
      </c>
      <c r="Y5" s="79" t="str">
        <f>Premiums!Y4</f>
        <v>total</v>
      </c>
      <c r="Z5" s="165" t="str">
        <f>Premiums!Z4</f>
        <v>inward reinsurance</v>
      </c>
      <c r="AA5" s="79" t="str">
        <f>Premiums!AA4</f>
        <v>total</v>
      </c>
      <c r="AB5" s="165" t="str">
        <f>Premiums!AB4</f>
        <v>inward reinsurance</v>
      </c>
      <c r="AC5" s="79" t="str">
        <f>Premiums!AC4</f>
        <v>total</v>
      </c>
      <c r="AD5" s="165" t="str">
        <f>Premiums!AD4</f>
        <v>inward reinsurance</v>
      </c>
      <c r="AE5" s="79" t="str">
        <f>Premiums!AG4</f>
        <v>total</v>
      </c>
      <c r="AF5" s="165" t="str">
        <f>Premiums!AH4</f>
        <v>inward reinsurance</v>
      </c>
      <c r="AG5" s="79" t="str">
        <f>Premiums!AE4</f>
        <v>total</v>
      </c>
      <c r="AH5" s="165" t="str">
        <f>Premiums!AF4</f>
        <v>inward reinsurance</v>
      </c>
      <c r="AI5" s="79" t="str">
        <f>Premiums!AI4</f>
        <v>total</v>
      </c>
      <c r="AJ5" s="165" t="str">
        <f>Premiums!AJ4</f>
        <v>inward reinsurance</v>
      </c>
      <c r="AK5" s="79" t="str">
        <f>Premiums!AM4</f>
        <v>total</v>
      </c>
      <c r="AL5" s="165" t="str">
        <f>Premiums!AN4</f>
        <v>inward reinsurance</v>
      </c>
      <c r="AM5" s="79" t="str">
        <f>Premiums!AO4</f>
        <v>total</v>
      </c>
      <c r="AN5" s="165" t="str">
        <f>Premiums!AP4</f>
        <v>inward reinsurance</v>
      </c>
      <c r="AO5" s="79" t="str">
        <f>Premiums!AK4</f>
        <v>total</v>
      </c>
      <c r="AP5" s="165" t="str">
        <f>Premiums!AL4</f>
        <v>inward reinsurance</v>
      </c>
      <c r="AQ5" s="79" t="str">
        <f>Premiums!AQ4</f>
        <v>total</v>
      </c>
      <c r="AR5" s="165" t="str">
        <f>Premiums!AR4</f>
        <v>inward reinsurance</v>
      </c>
      <c r="AS5" s="79" t="str">
        <f>Premiums!AU4</f>
        <v>total</v>
      </c>
      <c r="AT5" s="165" t="str">
        <f>Premiums!AV4</f>
        <v>inward reinsurance</v>
      </c>
      <c r="AU5" s="79" t="str">
        <f>Premiums!AS4</f>
        <v>total</v>
      </c>
      <c r="AV5" s="165" t="str">
        <f>Premiums!AT4</f>
        <v>inward reinsurance</v>
      </c>
      <c r="AW5" s="79" t="str">
        <f>Premiums!AW4</f>
        <v>total</v>
      </c>
      <c r="AX5" s="165" t="str">
        <f>Premiums!AX4</f>
        <v>inward reinsurance</v>
      </c>
      <c r="AY5" s="79" t="str">
        <f>Premiums!AY4</f>
        <v>total</v>
      </c>
      <c r="AZ5" s="165" t="str">
        <f>Premiums!AZ4</f>
        <v>inward reinsurance</v>
      </c>
      <c r="BA5" s="79" t="str">
        <f>Premiums!BA4</f>
        <v>total</v>
      </c>
      <c r="BB5" s="165" t="str">
        <f>Premiums!BB4</f>
        <v>inward reinsurance</v>
      </c>
      <c r="BC5" s="79" t="str">
        <f>Premiums!BC4</f>
        <v>total</v>
      </c>
      <c r="BD5" s="165" t="str">
        <f>Premiums!BD4</f>
        <v>inward reinsurance</v>
      </c>
    </row>
    <row r="6" spans="1:56" ht="17.25" customHeight="1">
      <c r="A6" s="81">
        <v>1</v>
      </c>
      <c r="B6" s="124" t="s">
        <v>39</v>
      </c>
      <c r="C6" s="48">
        <v>114247</v>
      </c>
      <c r="D6" s="48">
        <v>0</v>
      </c>
      <c r="E6" s="48">
        <v>1581370.0999999999</v>
      </c>
      <c r="F6" s="48">
        <v>5100</v>
      </c>
      <c r="G6" s="48">
        <v>2127836.7200000002</v>
      </c>
      <c r="H6" s="48">
        <v>0</v>
      </c>
      <c r="I6" s="48">
        <v>1562637.2225971883</v>
      </c>
      <c r="J6" s="48">
        <v>0</v>
      </c>
      <c r="K6" s="48">
        <v>524991.48</v>
      </c>
      <c r="L6" s="48">
        <v>97.8</v>
      </c>
      <c r="M6" s="48">
        <v>2805896.6899999995</v>
      </c>
      <c r="N6" s="48">
        <v>0</v>
      </c>
      <c r="O6" s="48">
        <v>122003.2</v>
      </c>
      <c r="P6" s="48">
        <v>0</v>
      </c>
      <c r="Q6" s="48">
        <v>1112971.26</v>
      </c>
      <c r="R6" s="48">
        <v>0</v>
      </c>
      <c r="S6" s="48">
        <v>465694.8</v>
      </c>
      <c r="T6" s="48">
        <v>0</v>
      </c>
      <c r="U6" s="48">
        <v>889.39</v>
      </c>
      <c r="V6" s="48">
        <v>0</v>
      </c>
      <c r="W6" s="48">
        <v>14212.65</v>
      </c>
      <c r="X6" s="48">
        <v>0</v>
      </c>
      <c r="Y6" s="48">
        <v>116041.12</v>
      </c>
      <c r="Z6" s="48">
        <v>0</v>
      </c>
      <c r="AA6" s="48">
        <v>47596.96662617664</v>
      </c>
      <c r="AB6" s="48">
        <v>0</v>
      </c>
      <c r="AC6" s="48">
        <v>140279.04999999999</v>
      </c>
      <c r="AD6" s="48">
        <v>0</v>
      </c>
      <c r="AE6" s="48">
        <v>258156.95</v>
      </c>
      <c r="AF6" s="48">
        <v>0</v>
      </c>
      <c r="AG6" s="48">
        <v>0</v>
      </c>
      <c r="AH6" s="48">
        <v>0</v>
      </c>
      <c r="AI6" s="48">
        <v>0</v>
      </c>
      <c r="AJ6" s="48">
        <v>0</v>
      </c>
      <c r="AK6" s="48">
        <v>0</v>
      </c>
      <c r="AL6" s="48">
        <v>0</v>
      </c>
      <c r="AM6" s="48">
        <v>164.05</v>
      </c>
      <c r="AN6" s="48">
        <v>0</v>
      </c>
      <c r="AO6" s="48">
        <v>62058.630677826135</v>
      </c>
      <c r="AP6" s="48">
        <v>0</v>
      </c>
      <c r="AQ6" s="48">
        <v>10000</v>
      </c>
      <c r="AR6" s="48">
        <v>0</v>
      </c>
      <c r="AS6" s="48">
        <v>2871.12</v>
      </c>
      <c r="AT6" s="48">
        <v>0</v>
      </c>
      <c r="AU6" s="48">
        <v>119672</v>
      </c>
      <c r="AV6" s="48">
        <v>0</v>
      </c>
      <c r="AW6" s="48">
        <v>0</v>
      </c>
      <c r="AX6" s="48">
        <v>0</v>
      </c>
      <c r="AY6" s="48">
        <v>0</v>
      </c>
      <c r="AZ6" s="48">
        <v>0</v>
      </c>
      <c r="BA6" s="48">
        <v>0</v>
      </c>
      <c r="BB6" s="48">
        <v>0</v>
      </c>
      <c r="BC6" s="25">
        <v>11189590.399901191</v>
      </c>
      <c r="BD6" s="25">
        <v>5197.8</v>
      </c>
    </row>
    <row r="7" spans="1:56" ht="38.25" customHeight="1">
      <c r="A7" s="82"/>
      <c r="B7" s="125" t="s">
        <v>40</v>
      </c>
      <c r="C7" s="48">
        <v>0</v>
      </c>
      <c r="D7" s="48">
        <v>0</v>
      </c>
      <c r="E7" s="48">
        <v>667795.6</v>
      </c>
      <c r="F7" s="48">
        <v>5100</v>
      </c>
      <c r="G7" s="48">
        <v>161200</v>
      </c>
      <c r="H7" s="48">
        <v>0</v>
      </c>
      <c r="I7" s="48">
        <v>77267.285167447859</v>
      </c>
      <c r="J7" s="48">
        <v>0</v>
      </c>
      <c r="K7" s="48">
        <v>27700</v>
      </c>
      <c r="L7" s="48">
        <v>0</v>
      </c>
      <c r="M7" s="48">
        <v>36609.919999999998</v>
      </c>
      <c r="N7" s="48">
        <v>0</v>
      </c>
      <c r="O7" s="48">
        <v>0</v>
      </c>
      <c r="P7" s="48">
        <v>0</v>
      </c>
      <c r="Q7" s="48">
        <v>0</v>
      </c>
      <c r="R7" s="48">
        <v>0</v>
      </c>
      <c r="S7" s="48">
        <v>13600</v>
      </c>
      <c r="T7" s="48">
        <v>0</v>
      </c>
      <c r="U7" s="48">
        <v>0</v>
      </c>
      <c r="V7" s="48">
        <v>0</v>
      </c>
      <c r="W7" s="48">
        <v>7041.6</v>
      </c>
      <c r="X7" s="48">
        <v>0</v>
      </c>
      <c r="Y7" s="48">
        <v>0</v>
      </c>
      <c r="Z7" s="48">
        <v>0</v>
      </c>
      <c r="AA7" s="48">
        <v>1345.5580327165796</v>
      </c>
      <c r="AB7" s="48">
        <v>0</v>
      </c>
      <c r="AC7" s="48">
        <v>0</v>
      </c>
      <c r="AD7" s="48">
        <v>0</v>
      </c>
      <c r="AE7" s="48">
        <v>0</v>
      </c>
      <c r="AF7" s="48">
        <v>0</v>
      </c>
      <c r="AG7" s="48">
        <v>0</v>
      </c>
      <c r="AH7" s="48">
        <v>0</v>
      </c>
      <c r="AI7" s="48">
        <v>0</v>
      </c>
      <c r="AJ7" s="48">
        <v>0</v>
      </c>
      <c r="AK7" s="48">
        <v>0</v>
      </c>
      <c r="AL7" s="48">
        <v>0</v>
      </c>
      <c r="AM7" s="48">
        <v>0</v>
      </c>
      <c r="AN7" s="48">
        <v>0</v>
      </c>
      <c r="AO7" s="48">
        <v>0</v>
      </c>
      <c r="AP7" s="48">
        <v>0</v>
      </c>
      <c r="AQ7" s="48">
        <v>0</v>
      </c>
      <c r="AR7" s="48">
        <v>0</v>
      </c>
      <c r="AS7" s="48">
        <v>0</v>
      </c>
      <c r="AT7" s="48">
        <v>0</v>
      </c>
      <c r="AU7" s="48">
        <v>0</v>
      </c>
      <c r="AV7" s="48">
        <v>0</v>
      </c>
      <c r="AW7" s="48">
        <v>0</v>
      </c>
      <c r="AX7" s="48">
        <v>0</v>
      </c>
      <c r="AY7" s="48">
        <v>0</v>
      </c>
      <c r="AZ7" s="48">
        <v>0</v>
      </c>
      <c r="BA7" s="48">
        <v>0</v>
      </c>
      <c r="BB7" s="48">
        <v>0</v>
      </c>
      <c r="BC7" s="25">
        <v>992559.96320016449</v>
      </c>
      <c r="BD7" s="25">
        <v>5100</v>
      </c>
    </row>
    <row r="8" spans="1:56" ht="17.25" customHeight="1">
      <c r="A8" s="81">
        <v>2</v>
      </c>
      <c r="B8" s="124" t="s">
        <v>41</v>
      </c>
      <c r="C8" s="48">
        <v>0</v>
      </c>
      <c r="D8" s="48">
        <v>0</v>
      </c>
      <c r="E8" s="48">
        <v>0</v>
      </c>
      <c r="F8" s="48">
        <v>0</v>
      </c>
      <c r="G8" s="48">
        <v>0</v>
      </c>
      <c r="H8" s="48">
        <v>0</v>
      </c>
      <c r="I8" s="48">
        <v>0</v>
      </c>
      <c r="J8" s="48">
        <v>0</v>
      </c>
      <c r="K8" s="48">
        <v>0</v>
      </c>
      <c r="L8" s="48">
        <v>0</v>
      </c>
      <c r="M8" s="48">
        <v>6032004.049999998</v>
      </c>
      <c r="N8" s="48">
        <v>0</v>
      </c>
      <c r="O8" s="48">
        <v>0</v>
      </c>
      <c r="P8" s="48">
        <v>0</v>
      </c>
      <c r="Q8" s="48">
        <v>2662568.6</v>
      </c>
      <c r="R8" s="48">
        <v>113.4</v>
      </c>
      <c r="S8" s="48">
        <v>19993.199999999997</v>
      </c>
      <c r="T8" s="48">
        <v>0</v>
      </c>
      <c r="U8" s="48">
        <v>974242.95</v>
      </c>
      <c r="V8" s="48">
        <v>0</v>
      </c>
      <c r="W8" s="48">
        <v>0</v>
      </c>
      <c r="X8" s="48">
        <v>0</v>
      </c>
      <c r="Y8" s="48">
        <v>0</v>
      </c>
      <c r="Z8" s="48">
        <v>0</v>
      </c>
      <c r="AA8" s="48">
        <v>666.57207516092933</v>
      </c>
      <c r="AB8" s="48">
        <v>0</v>
      </c>
      <c r="AC8" s="48">
        <v>0</v>
      </c>
      <c r="AD8" s="48">
        <v>0</v>
      </c>
      <c r="AE8" s="48">
        <v>7633142.2599998247</v>
      </c>
      <c r="AF8" s="48">
        <v>0</v>
      </c>
      <c r="AG8" s="48">
        <v>7652386.5700000003</v>
      </c>
      <c r="AH8" s="48">
        <v>0</v>
      </c>
      <c r="AI8" s="48">
        <v>0</v>
      </c>
      <c r="AJ8" s="48">
        <v>0</v>
      </c>
      <c r="AK8" s="48">
        <v>0</v>
      </c>
      <c r="AL8" s="48">
        <v>0</v>
      </c>
      <c r="AM8" s="48">
        <v>171123.10791800029</v>
      </c>
      <c r="AN8" s="48">
        <v>0</v>
      </c>
      <c r="AO8" s="48">
        <v>2126553.8593221721</v>
      </c>
      <c r="AP8" s="48">
        <v>0</v>
      </c>
      <c r="AQ8" s="48">
        <v>1414115.5699999998</v>
      </c>
      <c r="AR8" s="48">
        <v>0</v>
      </c>
      <c r="AS8" s="48">
        <v>289310.67000000185</v>
      </c>
      <c r="AT8" s="48">
        <v>0</v>
      </c>
      <c r="AU8" s="48">
        <v>419851</v>
      </c>
      <c r="AV8" s="48">
        <v>0</v>
      </c>
      <c r="AW8" s="48">
        <v>442059.70999999886</v>
      </c>
      <c r="AX8" s="48">
        <v>0</v>
      </c>
      <c r="AY8" s="48">
        <v>384097.02999994322</v>
      </c>
      <c r="AZ8" s="48">
        <v>0</v>
      </c>
      <c r="BA8" s="48">
        <v>952.4</v>
      </c>
      <c r="BB8" s="48">
        <v>0</v>
      </c>
      <c r="BC8" s="25">
        <v>30223067.549315095</v>
      </c>
      <c r="BD8" s="25">
        <v>113.4</v>
      </c>
    </row>
    <row r="9" spans="1:56" ht="15">
      <c r="A9" s="81">
        <v>3</v>
      </c>
      <c r="B9" s="124" t="s">
        <v>42</v>
      </c>
      <c r="C9" s="48">
        <v>15225438</v>
      </c>
      <c r="D9" s="48">
        <v>0</v>
      </c>
      <c r="E9" s="48">
        <v>52104690.589999966</v>
      </c>
      <c r="F9" s="48">
        <v>0</v>
      </c>
      <c r="G9" s="48">
        <v>61464985.319999993</v>
      </c>
      <c r="H9" s="48">
        <v>0</v>
      </c>
      <c r="I9" s="48">
        <v>50275634.938437603</v>
      </c>
      <c r="J9" s="48">
        <v>0</v>
      </c>
      <c r="K9" s="48">
        <v>49301701.059999853</v>
      </c>
      <c r="L9" s="48">
        <v>0</v>
      </c>
      <c r="M9" s="48">
        <v>20943993.749999989</v>
      </c>
      <c r="N9" s="48">
        <v>0</v>
      </c>
      <c r="O9" s="48">
        <v>14629516.25</v>
      </c>
      <c r="P9" s="48">
        <v>0</v>
      </c>
      <c r="Q9" s="48">
        <v>14661495.808000103</v>
      </c>
      <c r="R9" s="48">
        <v>210395.44</v>
      </c>
      <c r="S9" s="48">
        <v>5137931.719999996</v>
      </c>
      <c r="T9" s="48">
        <v>0</v>
      </c>
      <c r="U9" s="48">
        <v>726518.3</v>
      </c>
      <c r="V9" s="48">
        <v>0</v>
      </c>
      <c r="W9" s="48">
        <v>11079094.728900002</v>
      </c>
      <c r="X9" s="48">
        <v>0</v>
      </c>
      <c r="Y9" s="48">
        <v>149399.83000000002</v>
      </c>
      <c r="Z9" s="48">
        <v>0</v>
      </c>
      <c r="AA9" s="48">
        <v>4795760.9809793672</v>
      </c>
      <c r="AB9" s="48">
        <v>0</v>
      </c>
      <c r="AC9" s="48">
        <v>1219058.2399999988</v>
      </c>
      <c r="AD9" s="48">
        <v>0</v>
      </c>
      <c r="AE9" s="48">
        <v>0</v>
      </c>
      <c r="AF9" s="48">
        <v>0</v>
      </c>
      <c r="AG9" s="48">
        <v>0</v>
      </c>
      <c r="AH9" s="48">
        <v>0</v>
      </c>
      <c r="AI9" s="48">
        <v>0</v>
      </c>
      <c r="AJ9" s="48">
        <v>0</v>
      </c>
      <c r="AK9" s="48">
        <v>0</v>
      </c>
      <c r="AL9" s="48">
        <v>0</v>
      </c>
      <c r="AM9" s="48">
        <v>166038.67000000001</v>
      </c>
      <c r="AN9" s="48">
        <v>0</v>
      </c>
      <c r="AO9" s="48">
        <v>0</v>
      </c>
      <c r="AP9" s="48">
        <v>0</v>
      </c>
      <c r="AQ9" s="48">
        <v>0</v>
      </c>
      <c r="AR9" s="48">
        <v>0</v>
      </c>
      <c r="AS9" s="48">
        <v>0</v>
      </c>
      <c r="AT9" s="48">
        <v>0</v>
      </c>
      <c r="AU9" s="48">
        <v>0</v>
      </c>
      <c r="AV9" s="48">
        <v>0</v>
      </c>
      <c r="AW9" s="48">
        <v>0</v>
      </c>
      <c r="AX9" s="48">
        <v>0</v>
      </c>
      <c r="AY9" s="48">
        <v>0</v>
      </c>
      <c r="AZ9" s="48">
        <v>0</v>
      </c>
      <c r="BA9" s="48">
        <v>0</v>
      </c>
      <c r="BB9" s="48">
        <v>0</v>
      </c>
      <c r="BC9" s="25">
        <v>301881258.18631691</v>
      </c>
      <c r="BD9" s="25">
        <v>210395.44</v>
      </c>
    </row>
    <row r="10" spans="1:56" ht="16.5" customHeight="1">
      <c r="A10" s="81">
        <v>4</v>
      </c>
      <c r="B10" s="124" t="s">
        <v>43</v>
      </c>
      <c r="C10" s="48">
        <v>0</v>
      </c>
      <c r="D10" s="48">
        <v>0</v>
      </c>
      <c r="E10" s="48">
        <v>-34116.229999999996</v>
      </c>
      <c r="F10" s="48">
        <v>0</v>
      </c>
      <c r="G10" s="48">
        <v>0</v>
      </c>
      <c r="H10" s="48">
        <v>0</v>
      </c>
      <c r="I10" s="48">
        <v>17807.224005203669</v>
      </c>
      <c r="J10" s="48">
        <v>0</v>
      </c>
      <c r="K10" s="48">
        <v>-4789.3100000000004</v>
      </c>
      <c r="L10" s="48">
        <v>0</v>
      </c>
      <c r="M10" s="48">
        <v>18610.749999999996</v>
      </c>
      <c r="N10" s="48">
        <v>0</v>
      </c>
      <c r="O10" s="48">
        <v>0</v>
      </c>
      <c r="P10" s="48">
        <v>0</v>
      </c>
      <c r="Q10" s="48">
        <v>0</v>
      </c>
      <c r="R10" s="48">
        <v>0</v>
      </c>
      <c r="S10" s="48">
        <v>0</v>
      </c>
      <c r="T10" s="48">
        <v>0</v>
      </c>
      <c r="U10" s="48">
        <v>0</v>
      </c>
      <c r="V10" s="48">
        <v>0</v>
      </c>
      <c r="W10" s="48">
        <v>0</v>
      </c>
      <c r="X10" s="48">
        <v>0</v>
      </c>
      <c r="Y10" s="48">
        <v>0</v>
      </c>
      <c r="Z10" s="48">
        <v>0</v>
      </c>
      <c r="AA10" s="48">
        <v>0</v>
      </c>
      <c r="AB10" s="48">
        <v>0</v>
      </c>
      <c r="AC10" s="48">
        <v>0</v>
      </c>
      <c r="AD10" s="48">
        <v>0</v>
      </c>
      <c r="AE10" s="48">
        <v>0</v>
      </c>
      <c r="AF10" s="48">
        <v>0</v>
      </c>
      <c r="AG10" s="48">
        <v>0</v>
      </c>
      <c r="AH10" s="48">
        <v>0</v>
      </c>
      <c r="AI10" s="48">
        <v>0</v>
      </c>
      <c r="AJ10" s="48">
        <v>0</v>
      </c>
      <c r="AK10" s="48">
        <v>0</v>
      </c>
      <c r="AL10" s="48">
        <v>0</v>
      </c>
      <c r="AM10" s="48">
        <v>0</v>
      </c>
      <c r="AN10" s="48">
        <v>0</v>
      </c>
      <c r="AO10" s="48">
        <v>0</v>
      </c>
      <c r="AP10" s="48">
        <v>0</v>
      </c>
      <c r="AQ10" s="48">
        <v>0</v>
      </c>
      <c r="AR10" s="48">
        <v>0</v>
      </c>
      <c r="AS10" s="48">
        <v>0</v>
      </c>
      <c r="AT10" s="48">
        <v>0</v>
      </c>
      <c r="AU10" s="48">
        <v>0</v>
      </c>
      <c r="AV10" s="48">
        <v>0</v>
      </c>
      <c r="AW10" s="48">
        <v>0</v>
      </c>
      <c r="AX10" s="48">
        <v>0</v>
      </c>
      <c r="AY10" s="48">
        <v>0</v>
      </c>
      <c r="AZ10" s="48">
        <v>0</v>
      </c>
      <c r="BA10" s="48">
        <v>0</v>
      </c>
      <c r="BB10" s="48">
        <v>0</v>
      </c>
      <c r="BC10" s="25">
        <v>-2487.5659947963322</v>
      </c>
      <c r="BD10" s="25">
        <v>0</v>
      </c>
    </row>
    <row r="11" spans="1:56" ht="16.5" customHeight="1">
      <c r="A11" s="81">
        <v>5</v>
      </c>
      <c r="B11" s="124" t="s">
        <v>44</v>
      </c>
      <c r="C11" s="48">
        <v>0</v>
      </c>
      <c r="D11" s="48">
        <v>0</v>
      </c>
      <c r="E11" s="48">
        <v>24730.27</v>
      </c>
      <c r="F11" s="48">
        <v>730.27</v>
      </c>
      <c r="G11" s="48">
        <v>153269.88</v>
      </c>
      <c r="H11" s="48">
        <v>107034.18</v>
      </c>
      <c r="I11" s="48">
        <v>0</v>
      </c>
      <c r="J11" s="48">
        <v>0</v>
      </c>
      <c r="K11" s="48">
        <v>0</v>
      </c>
      <c r="L11" s="48">
        <v>0</v>
      </c>
      <c r="M11" s="48">
        <v>83088.210000000006</v>
      </c>
      <c r="N11" s="48">
        <v>0</v>
      </c>
      <c r="O11" s="48">
        <v>0</v>
      </c>
      <c r="P11" s="48">
        <v>0</v>
      </c>
      <c r="Q11" s="48">
        <v>79204.05</v>
      </c>
      <c r="R11" s="48">
        <v>0</v>
      </c>
      <c r="S11" s="48">
        <v>0</v>
      </c>
      <c r="T11" s="48">
        <v>0</v>
      </c>
      <c r="U11" s="48">
        <v>0</v>
      </c>
      <c r="V11" s="48">
        <v>0</v>
      </c>
      <c r="W11" s="48">
        <v>0</v>
      </c>
      <c r="X11" s="48">
        <v>0</v>
      </c>
      <c r="Y11" s="48">
        <v>0</v>
      </c>
      <c r="Z11" s="48">
        <v>0</v>
      </c>
      <c r="AA11" s="48">
        <v>2238.9600819709672</v>
      </c>
      <c r="AB11" s="48">
        <v>0</v>
      </c>
      <c r="AC11" s="48">
        <v>0</v>
      </c>
      <c r="AD11" s="48">
        <v>0</v>
      </c>
      <c r="AE11" s="48">
        <v>0</v>
      </c>
      <c r="AF11" s="48">
        <v>0</v>
      </c>
      <c r="AG11" s="48">
        <v>0</v>
      </c>
      <c r="AH11" s="48">
        <v>0</v>
      </c>
      <c r="AI11" s="48">
        <v>0</v>
      </c>
      <c r="AJ11" s="48">
        <v>0</v>
      </c>
      <c r="AK11" s="48">
        <v>0</v>
      </c>
      <c r="AL11" s="48">
        <v>0</v>
      </c>
      <c r="AM11" s="48">
        <v>0</v>
      </c>
      <c r="AN11" s="48">
        <v>0</v>
      </c>
      <c r="AO11" s="48">
        <v>0</v>
      </c>
      <c r="AP11" s="48">
        <v>0</v>
      </c>
      <c r="AQ11" s="48">
        <v>0</v>
      </c>
      <c r="AR11" s="48">
        <v>0</v>
      </c>
      <c r="AS11" s="48">
        <v>0</v>
      </c>
      <c r="AT11" s="48">
        <v>0</v>
      </c>
      <c r="AU11" s="48">
        <v>0</v>
      </c>
      <c r="AV11" s="48">
        <v>0</v>
      </c>
      <c r="AW11" s="48">
        <v>0</v>
      </c>
      <c r="AX11" s="48">
        <v>0</v>
      </c>
      <c r="AY11" s="48">
        <v>0</v>
      </c>
      <c r="AZ11" s="48">
        <v>0</v>
      </c>
      <c r="BA11" s="48">
        <v>0</v>
      </c>
      <c r="BB11" s="48">
        <v>0</v>
      </c>
      <c r="BC11" s="25">
        <v>342531.37008197093</v>
      </c>
      <c r="BD11" s="25">
        <v>107764.45</v>
      </c>
    </row>
    <row r="12" spans="1:56" ht="16.5" customHeight="1">
      <c r="A12" s="81">
        <v>6</v>
      </c>
      <c r="B12" s="124" t="s">
        <v>45</v>
      </c>
      <c r="C12" s="48">
        <v>3897</v>
      </c>
      <c r="D12" s="48">
        <v>0</v>
      </c>
      <c r="E12" s="48">
        <v>4007831.8489713999</v>
      </c>
      <c r="F12" s="48">
        <v>3196195.59</v>
      </c>
      <c r="G12" s="48">
        <v>129159.11</v>
      </c>
      <c r="H12" s="48">
        <v>17432.099999999999</v>
      </c>
      <c r="I12" s="48">
        <v>62128.360972961491</v>
      </c>
      <c r="J12" s="48">
        <v>29446.38</v>
      </c>
      <c r="K12" s="48">
        <v>124657.44</v>
      </c>
      <c r="L12" s="48">
        <v>0</v>
      </c>
      <c r="M12" s="48">
        <v>1246.6500000000001</v>
      </c>
      <c r="N12" s="48">
        <v>0</v>
      </c>
      <c r="O12" s="48">
        <v>0</v>
      </c>
      <c r="P12" s="48">
        <v>0</v>
      </c>
      <c r="Q12" s="48">
        <v>133358.41999999998</v>
      </c>
      <c r="R12" s="48">
        <v>47998.923711799995</v>
      </c>
      <c r="S12" s="48">
        <v>0</v>
      </c>
      <c r="T12" s="48">
        <v>0</v>
      </c>
      <c r="U12" s="48">
        <v>0</v>
      </c>
      <c r="V12" s="48">
        <v>0</v>
      </c>
      <c r="W12" s="48">
        <v>23359.25</v>
      </c>
      <c r="X12" s="48">
        <v>0</v>
      </c>
      <c r="Y12" s="48">
        <v>0</v>
      </c>
      <c r="Z12" s="48">
        <v>0</v>
      </c>
      <c r="AA12" s="48">
        <v>4618.5883526065491</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25">
        <v>4490256.6682969686</v>
      </c>
      <c r="BD12" s="25">
        <v>3291072.9937117998</v>
      </c>
    </row>
    <row r="13" spans="1:56" ht="16.5" customHeight="1">
      <c r="A13" s="81">
        <v>7</v>
      </c>
      <c r="B13" s="124" t="s">
        <v>46</v>
      </c>
      <c r="C13" s="48">
        <v>241</v>
      </c>
      <c r="D13" s="48">
        <v>0</v>
      </c>
      <c r="E13" s="48">
        <v>1469838.4899999995</v>
      </c>
      <c r="F13" s="48">
        <v>0</v>
      </c>
      <c r="G13" s="48">
        <v>266810.12</v>
      </c>
      <c r="H13" s="48">
        <v>0</v>
      </c>
      <c r="I13" s="48">
        <v>1353685.2923478428</v>
      </c>
      <c r="J13" s="48">
        <v>0</v>
      </c>
      <c r="K13" s="48">
        <v>198288.01</v>
      </c>
      <c r="L13" s="48">
        <v>0</v>
      </c>
      <c r="M13" s="48">
        <v>281096.07</v>
      </c>
      <c r="N13" s="48">
        <v>0</v>
      </c>
      <c r="O13" s="48">
        <v>0</v>
      </c>
      <c r="P13" s="48">
        <v>0</v>
      </c>
      <c r="Q13" s="48">
        <v>283637.78863119998</v>
      </c>
      <c r="R13" s="48">
        <v>75832.536024800007</v>
      </c>
      <c r="S13" s="48">
        <v>105582.06999999999</v>
      </c>
      <c r="T13" s="48">
        <v>0</v>
      </c>
      <c r="U13" s="48">
        <v>4286.8599999999997</v>
      </c>
      <c r="V13" s="48">
        <v>0</v>
      </c>
      <c r="W13" s="48">
        <v>281838.35000000003</v>
      </c>
      <c r="X13" s="48">
        <v>0</v>
      </c>
      <c r="Y13" s="48">
        <v>0</v>
      </c>
      <c r="Z13" s="48">
        <v>0</v>
      </c>
      <c r="AA13" s="48">
        <v>1255.4131044054873</v>
      </c>
      <c r="AB13" s="48">
        <v>0</v>
      </c>
      <c r="AC13" s="48">
        <v>63503.080000000009</v>
      </c>
      <c r="AD13" s="48">
        <v>0</v>
      </c>
      <c r="AE13" s="48">
        <v>0</v>
      </c>
      <c r="AF13" s="48">
        <v>0</v>
      </c>
      <c r="AG13" s="48">
        <v>0</v>
      </c>
      <c r="AH13" s="48">
        <v>0</v>
      </c>
      <c r="AI13" s="48">
        <v>0</v>
      </c>
      <c r="AJ13" s="48">
        <v>0</v>
      </c>
      <c r="AK13" s="48">
        <v>0</v>
      </c>
      <c r="AL13" s="48">
        <v>0</v>
      </c>
      <c r="AM13" s="48">
        <v>4911.5</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25">
        <v>4314974.0440834472</v>
      </c>
      <c r="BD13" s="25">
        <v>75832.536024800007</v>
      </c>
    </row>
    <row r="14" spans="1:56" ht="16.5" customHeight="1">
      <c r="A14" s="81">
        <v>8</v>
      </c>
      <c r="B14" s="124" t="s">
        <v>47</v>
      </c>
      <c r="C14" s="48">
        <v>1207918</v>
      </c>
      <c r="D14" s="48">
        <v>0</v>
      </c>
      <c r="E14" s="48">
        <v>9485529.7599999961</v>
      </c>
      <c r="F14" s="48">
        <v>773780.87</v>
      </c>
      <c r="G14" s="48">
        <v>3429335.76</v>
      </c>
      <c r="H14" s="48">
        <v>417041.15</v>
      </c>
      <c r="I14" s="48">
        <v>16127057.933958294</v>
      </c>
      <c r="J14" s="48">
        <v>36082.28</v>
      </c>
      <c r="K14" s="48">
        <v>12036480.810000002</v>
      </c>
      <c r="L14" s="48">
        <v>47252.74</v>
      </c>
      <c r="M14" s="48">
        <v>9447345.2400000002</v>
      </c>
      <c r="N14" s="48">
        <v>188593.96</v>
      </c>
      <c r="O14" s="48">
        <v>10052.469999999999</v>
      </c>
      <c r="P14" s="48">
        <v>0</v>
      </c>
      <c r="Q14" s="48">
        <v>7614133.2967339959</v>
      </c>
      <c r="R14" s="48">
        <v>1335436.9803206001</v>
      </c>
      <c r="S14" s="48">
        <v>2755093.28</v>
      </c>
      <c r="T14" s="48">
        <v>0</v>
      </c>
      <c r="U14" s="48">
        <v>25025.98</v>
      </c>
      <c r="V14" s="48">
        <v>0</v>
      </c>
      <c r="W14" s="48">
        <v>7320720.6500000004</v>
      </c>
      <c r="X14" s="48">
        <v>0</v>
      </c>
      <c r="Y14" s="48">
        <v>622323.80000000005</v>
      </c>
      <c r="Z14" s="48">
        <v>0</v>
      </c>
      <c r="AA14" s="48">
        <v>240455.4329153685</v>
      </c>
      <c r="AB14" s="48">
        <v>0</v>
      </c>
      <c r="AC14" s="48">
        <v>780490.47000000009</v>
      </c>
      <c r="AD14" s="48">
        <v>0</v>
      </c>
      <c r="AE14" s="48">
        <v>82386.916019799901</v>
      </c>
      <c r="AF14" s="48">
        <v>0</v>
      </c>
      <c r="AG14" s="48">
        <v>0</v>
      </c>
      <c r="AH14" s="48">
        <v>0</v>
      </c>
      <c r="AI14" s="48">
        <v>0</v>
      </c>
      <c r="AJ14" s="48">
        <v>0</v>
      </c>
      <c r="AK14" s="48">
        <v>256106.27000000002</v>
      </c>
      <c r="AL14" s="48">
        <v>0</v>
      </c>
      <c r="AM14" s="48">
        <v>331213.77999999997</v>
      </c>
      <c r="AN14" s="48">
        <v>0</v>
      </c>
      <c r="AO14" s="48">
        <v>0</v>
      </c>
      <c r="AP14" s="48">
        <v>0</v>
      </c>
      <c r="AQ14" s="48">
        <v>0</v>
      </c>
      <c r="AR14" s="48">
        <v>0</v>
      </c>
      <c r="AS14" s="48">
        <v>15259.46</v>
      </c>
      <c r="AT14" s="48">
        <v>0</v>
      </c>
      <c r="AU14" s="48">
        <v>0</v>
      </c>
      <c r="AV14" s="48">
        <v>0</v>
      </c>
      <c r="AW14" s="48">
        <v>0</v>
      </c>
      <c r="AX14" s="48">
        <v>0</v>
      </c>
      <c r="AY14" s="48">
        <v>0</v>
      </c>
      <c r="AZ14" s="48">
        <v>0</v>
      </c>
      <c r="BA14" s="48">
        <v>0</v>
      </c>
      <c r="BB14" s="48">
        <v>0</v>
      </c>
      <c r="BC14" s="25">
        <v>71786929.309627444</v>
      </c>
      <c r="BD14" s="25">
        <v>2798187.9803205999</v>
      </c>
    </row>
    <row r="15" spans="1:56" ht="16.5" customHeight="1">
      <c r="A15" s="81"/>
      <c r="B15" s="125" t="s">
        <v>48</v>
      </c>
      <c r="C15" s="48">
        <v>182077</v>
      </c>
      <c r="D15" s="48">
        <v>0</v>
      </c>
      <c r="E15" s="48">
        <v>5981428.9699999951</v>
      </c>
      <c r="F15" s="48">
        <v>773780.87</v>
      </c>
      <c r="G15" s="48">
        <v>941928.25</v>
      </c>
      <c r="H15" s="48">
        <v>0</v>
      </c>
      <c r="I15" s="48">
        <v>7983618.1577130081</v>
      </c>
      <c r="J15" s="48">
        <v>36082.28</v>
      </c>
      <c r="K15" s="48">
        <v>3746168.7400000007</v>
      </c>
      <c r="L15" s="48">
        <v>47252.74</v>
      </c>
      <c r="M15" s="48">
        <v>4146013.71</v>
      </c>
      <c r="N15" s="48">
        <v>188593.96</v>
      </c>
      <c r="O15" s="48">
        <v>10052.469999999999</v>
      </c>
      <c r="P15" s="48">
        <v>0</v>
      </c>
      <c r="Q15" s="48">
        <v>0</v>
      </c>
      <c r="R15" s="48">
        <v>0</v>
      </c>
      <c r="S15" s="48">
        <v>1634908</v>
      </c>
      <c r="T15" s="48">
        <v>0</v>
      </c>
      <c r="U15" s="48">
        <v>0</v>
      </c>
      <c r="V15" s="48">
        <v>0</v>
      </c>
      <c r="W15" s="48">
        <v>4469351.95</v>
      </c>
      <c r="X15" s="48">
        <v>0</v>
      </c>
      <c r="Y15" s="48">
        <v>622323.80000000005</v>
      </c>
      <c r="Z15" s="48">
        <v>0</v>
      </c>
      <c r="AA15" s="48">
        <v>239887.66611230085</v>
      </c>
      <c r="AB15" s="48">
        <v>0</v>
      </c>
      <c r="AC15" s="48">
        <v>355794.01</v>
      </c>
      <c r="AD15" s="48">
        <v>0</v>
      </c>
      <c r="AE15" s="48">
        <v>82386.916019799901</v>
      </c>
      <c r="AF15" s="48">
        <v>0</v>
      </c>
      <c r="AG15" s="48">
        <v>0</v>
      </c>
      <c r="AH15" s="48">
        <v>0</v>
      </c>
      <c r="AI15" s="48">
        <v>0</v>
      </c>
      <c r="AJ15" s="48">
        <v>0</v>
      </c>
      <c r="AK15" s="48">
        <v>0</v>
      </c>
      <c r="AL15" s="48">
        <v>0</v>
      </c>
      <c r="AM15" s="48">
        <v>315188.59999999998</v>
      </c>
      <c r="AN15" s="48">
        <v>0</v>
      </c>
      <c r="AO15" s="48">
        <v>0</v>
      </c>
      <c r="AP15" s="48">
        <v>0</v>
      </c>
      <c r="AQ15" s="48">
        <v>0</v>
      </c>
      <c r="AR15" s="48">
        <v>0</v>
      </c>
      <c r="AS15" s="48">
        <v>15259.46</v>
      </c>
      <c r="AT15" s="48">
        <v>0</v>
      </c>
      <c r="AU15" s="48">
        <v>0</v>
      </c>
      <c r="AV15" s="48">
        <v>0</v>
      </c>
      <c r="AW15" s="48">
        <v>0</v>
      </c>
      <c r="AX15" s="48">
        <v>0</v>
      </c>
      <c r="AY15" s="48">
        <v>0</v>
      </c>
      <c r="AZ15" s="48">
        <v>0</v>
      </c>
      <c r="BA15" s="48">
        <v>0</v>
      </c>
      <c r="BB15" s="48">
        <v>0</v>
      </c>
      <c r="BC15" s="25">
        <v>30726387.699845109</v>
      </c>
      <c r="BD15" s="25">
        <v>1045709.85</v>
      </c>
    </row>
    <row r="16" spans="1:56" ht="15.75">
      <c r="A16" s="81"/>
      <c r="B16" s="125" t="s">
        <v>49</v>
      </c>
      <c r="C16" s="48">
        <v>87664</v>
      </c>
      <c r="D16" s="48">
        <v>0</v>
      </c>
      <c r="E16" s="48">
        <v>2004264.7700000005</v>
      </c>
      <c r="F16" s="48">
        <v>0</v>
      </c>
      <c r="G16" s="48">
        <v>1539664.71</v>
      </c>
      <c r="H16" s="48">
        <v>415235.87</v>
      </c>
      <c r="I16" s="48">
        <v>4240569.605787809</v>
      </c>
      <c r="J16" s="48">
        <v>0</v>
      </c>
      <c r="K16" s="48">
        <v>5658160.8600000013</v>
      </c>
      <c r="L16" s="48">
        <v>0</v>
      </c>
      <c r="M16" s="48">
        <v>1810996.9100000001</v>
      </c>
      <c r="N16" s="48">
        <v>0</v>
      </c>
      <c r="O16" s="48">
        <v>0</v>
      </c>
      <c r="P16" s="48">
        <v>0</v>
      </c>
      <c r="Q16" s="48">
        <v>7259770.2967339959</v>
      </c>
      <c r="R16" s="48">
        <v>1335436.9803206001</v>
      </c>
      <c r="S16" s="48">
        <v>113638.35999999999</v>
      </c>
      <c r="T16" s="48">
        <v>0</v>
      </c>
      <c r="U16" s="48">
        <v>25025.98</v>
      </c>
      <c r="V16" s="48">
        <v>0</v>
      </c>
      <c r="W16" s="48">
        <v>1029636.6899999997</v>
      </c>
      <c r="X16" s="48">
        <v>0</v>
      </c>
      <c r="Y16" s="48">
        <v>0</v>
      </c>
      <c r="Z16" s="48">
        <v>0</v>
      </c>
      <c r="AA16" s="48">
        <v>0</v>
      </c>
      <c r="AB16" s="48">
        <v>0</v>
      </c>
      <c r="AC16" s="48">
        <v>424696.46000000014</v>
      </c>
      <c r="AD16" s="48">
        <v>0</v>
      </c>
      <c r="AE16" s="48">
        <v>0</v>
      </c>
      <c r="AF16" s="48">
        <v>0</v>
      </c>
      <c r="AG16" s="48">
        <v>0</v>
      </c>
      <c r="AH16" s="48">
        <v>0</v>
      </c>
      <c r="AI16" s="48">
        <v>0</v>
      </c>
      <c r="AJ16" s="48">
        <v>0</v>
      </c>
      <c r="AK16" s="48">
        <v>256106.27000000002</v>
      </c>
      <c r="AL16" s="48">
        <v>0</v>
      </c>
      <c r="AM16" s="48">
        <v>16025.179999999998</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25">
        <v>24466220.092521805</v>
      </c>
      <c r="BD16" s="25">
        <v>1750672.8503206</v>
      </c>
    </row>
    <row r="17" spans="1:56" s="12" customFormat="1" ht="16.5" customHeight="1">
      <c r="A17" s="82"/>
      <c r="B17" s="125" t="s">
        <v>50</v>
      </c>
      <c r="C17" s="48">
        <v>807</v>
      </c>
      <c r="D17" s="48">
        <v>0</v>
      </c>
      <c r="E17" s="48">
        <v>0</v>
      </c>
      <c r="F17" s="48">
        <v>0</v>
      </c>
      <c r="G17" s="48">
        <v>8932</v>
      </c>
      <c r="H17" s="48">
        <v>1805.28</v>
      </c>
      <c r="I17" s="48">
        <v>1055704.1020841573</v>
      </c>
      <c r="J17" s="48">
        <v>0</v>
      </c>
      <c r="K17" s="48">
        <v>-49056.399999999965</v>
      </c>
      <c r="L17" s="48">
        <v>0</v>
      </c>
      <c r="M17" s="48">
        <v>867806.75000000012</v>
      </c>
      <c r="N17" s="48">
        <v>0</v>
      </c>
      <c r="O17" s="48">
        <v>0</v>
      </c>
      <c r="P17" s="48">
        <v>0</v>
      </c>
      <c r="Q17" s="48">
        <v>0</v>
      </c>
      <c r="R17" s="48">
        <v>0</v>
      </c>
      <c r="S17" s="48">
        <v>205422.74000000002</v>
      </c>
      <c r="T17" s="48">
        <v>0</v>
      </c>
      <c r="U17" s="48">
        <v>0</v>
      </c>
      <c r="V17" s="48">
        <v>0</v>
      </c>
      <c r="W17" s="48">
        <v>534376.03</v>
      </c>
      <c r="X17" s="48">
        <v>0</v>
      </c>
      <c r="Y17" s="48">
        <v>0</v>
      </c>
      <c r="Z17" s="48">
        <v>0</v>
      </c>
      <c r="AA17" s="48">
        <v>374.09776702335506</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25">
        <v>2624366.319851181</v>
      </c>
      <c r="BD17" s="25">
        <v>1805.28</v>
      </c>
    </row>
    <row r="18" spans="1:56" s="12" customFormat="1" ht="16.5" customHeight="1">
      <c r="A18" s="82"/>
      <c r="B18" s="125" t="s">
        <v>51</v>
      </c>
      <c r="C18" s="48">
        <v>937370</v>
      </c>
      <c r="D18" s="48">
        <v>0</v>
      </c>
      <c r="E18" s="48">
        <v>1499836.02</v>
      </c>
      <c r="F18" s="48">
        <v>0</v>
      </c>
      <c r="G18" s="48">
        <v>938810.8</v>
      </c>
      <c r="H18" s="48">
        <v>0</v>
      </c>
      <c r="I18" s="48">
        <v>2847166.0683733192</v>
      </c>
      <c r="J18" s="48">
        <v>0</v>
      </c>
      <c r="K18" s="48">
        <v>2681207.6099999994</v>
      </c>
      <c r="L18" s="48">
        <v>0</v>
      </c>
      <c r="M18" s="48">
        <v>2622527.87</v>
      </c>
      <c r="N18" s="48">
        <v>0</v>
      </c>
      <c r="O18" s="48">
        <v>0</v>
      </c>
      <c r="P18" s="48">
        <v>0</v>
      </c>
      <c r="Q18" s="48">
        <v>354363</v>
      </c>
      <c r="R18" s="48">
        <v>0</v>
      </c>
      <c r="S18" s="48">
        <v>801124.17999999993</v>
      </c>
      <c r="T18" s="48">
        <v>0</v>
      </c>
      <c r="U18" s="48">
        <v>0</v>
      </c>
      <c r="V18" s="48">
        <v>0</v>
      </c>
      <c r="W18" s="48">
        <v>1287355.98</v>
      </c>
      <c r="X18" s="48">
        <v>0</v>
      </c>
      <c r="Y18" s="48">
        <v>0</v>
      </c>
      <c r="Z18" s="48">
        <v>0</v>
      </c>
      <c r="AA18" s="48">
        <v>193.66903604430885</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25">
        <v>13969955.197409363</v>
      </c>
      <c r="BD18" s="25">
        <v>0</v>
      </c>
    </row>
    <row r="19" spans="1:56" s="12" customFormat="1" ht="15">
      <c r="A19" s="82" t="s">
        <v>32</v>
      </c>
      <c r="B19" s="124" t="s">
        <v>52</v>
      </c>
      <c r="C19" s="48">
        <v>171636</v>
      </c>
      <c r="D19" s="48">
        <v>0</v>
      </c>
      <c r="E19" s="48">
        <v>1515885.0300000003</v>
      </c>
      <c r="F19" s="48">
        <v>35593.440000000002</v>
      </c>
      <c r="G19" s="48">
        <v>9771</v>
      </c>
      <c r="H19" s="48">
        <v>0</v>
      </c>
      <c r="I19" s="48">
        <v>216991.36751007172</v>
      </c>
      <c r="J19" s="48">
        <v>0</v>
      </c>
      <c r="K19" s="48">
        <v>352762.95</v>
      </c>
      <c r="L19" s="48">
        <v>0</v>
      </c>
      <c r="M19" s="48">
        <v>265995.52000000002</v>
      </c>
      <c r="N19" s="48">
        <v>0</v>
      </c>
      <c r="O19" s="48">
        <v>251362.14999999994</v>
      </c>
      <c r="P19" s="48">
        <v>0</v>
      </c>
      <c r="Q19" s="48">
        <v>54146.239999999998</v>
      </c>
      <c r="R19" s="48">
        <v>0</v>
      </c>
      <c r="S19" s="48">
        <v>134833.16</v>
      </c>
      <c r="T19" s="48">
        <v>0</v>
      </c>
      <c r="U19" s="48">
        <v>0</v>
      </c>
      <c r="V19" s="48">
        <v>0</v>
      </c>
      <c r="W19" s="48">
        <v>1084529.04</v>
      </c>
      <c r="X19" s="48">
        <v>0</v>
      </c>
      <c r="Y19" s="48">
        <v>21663.5</v>
      </c>
      <c r="Z19" s="48">
        <v>0</v>
      </c>
      <c r="AA19" s="48">
        <v>16202.780555546469</v>
      </c>
      <c r="AB19" s="48">
        <v>0</v>
      </c>
      <c r="AC19" s="48">
        <v>0</v>
      </c>
      <c r="AD19" s="48">
        <v>0</v>
      </c>
      <c r="AE19" s="48">
        <v>50.05</v>
      </c>
      <c r="AF19" s="48">
        <v>0</v>
      </c>
      <c r="AG19" s="48">
        <v>0</v>
      </c>
      <c r="AH19" s="48">
        <v>0</v>
      </c>
      <c r="AI19" s="48">
        <v>0</v>
      </c>
      <c r="AJ19" s="48">
        <v>0</v>
      </c>
      <c r="AK19" s="48">
        <v>0</v>
      </c>
      <c r="AL19" s="48">
        <v>0</v>
      </c>
      <c r="AM19" s="48">
        <v>4075.25</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25">
        <v>4099904.0380656184</v>
      </c>
      <c r="BD19" s="25">
        <v>35593.440000000002</v>
      </c>
    </row>
    <row r="20" spans="1:56" s="12" customFormat="1" ht="15.75">
      <c r="A20" s="82"/>
      <c r="B20" s="125" t="s">
        <v>53</v>
      </c>
      <c r="C20" s="48">
        <v>167960</v>
      </c>
      <c r="D20" s="48">
        <v>0</v>
      </c>
      <c r="E20" s="48">
        <v>1475099.6400000004</v>
      </c>
      <c r="F20" s="48">
        <v>35593.440000000002</v>
      </c>
      <c r="G20" s="48">
        <v>0</v>
      </c>
      <c r="H20" s="48">
        <v>0</v>
      </c>
      <c r="I20" s="48">
        <v>163904.06425911954</v>
      </c>
      <c r="J20" s="48">
        <v>0</v>
      </c>
      <c r="K20" s="48">
        <v>323764.45</v>
      </c>
      <c r="L20" s="48">
        <v>0</v>
      </c>
      <c r="M20" s="48">
        <v>514.34999999999991</v>
      </c>
      <c r="N20" s="48">
        <v>0</v>
      </c>
      <c r="O20" s="48">
        <v>251362.14999999994</v>
      </c>
      <c r="P20" s="48">
        <v>0</v>
      </c>
      <c r="Q20" s="48">
        <v>53102.239999999998</v>
      </c>
      <c r="R20" s="48">
        <v>0</v>
      </c>
      <c r="S20" s="48">
        <v>57426.96</v>
      </c>
      <c r="T20" s="48">
        <v>0</v>
      </c>
      <c r="U20" s="48">
        <v>0</v>
      </c>
      <c r="V20" s="48">
        <v>0</v>
      </c>
      <c r="W20" s="48">
        <v>1004389.4799999999</v>
      </c>
      <c r="X20" s="48">
        <v>0</v>
      </c>
      <c r="Y20" s="48">
        <v>21663.5</v>
      </c>
      <c r="Z20" s="48">
        <v>0</v>
      </c>
      <c r="AA20" s="48">
        <v>16202.780555546469</v>
      </c>
      <c r="AB20" s="48">
        <v>0</v>
      </c>
      <c r="AC20" s="48">
        <v>0</v>
      </c>
      <c r="AD20" s="48">
        <v>0</v>
      </c>
      <c r="AE20" s="48">
        <v>50.05</v>
      </c>
      <c r="AF20" s="48">
        <v>0</v>
      </c>
      <c r="AG20" s="48">
        <v>0</v>
      </c>
      <c r="AH20" s="48">
        <v>0</v>
      </c>
      <c r="AI20" s="48">
        <v>0</v>
      </c>
      <c r="AJ20" s="48">
        <v>0</v>
      </c>
      <c r="AK20" s="48">
        <v>0</v>
      </c>
      <c r="AL20" s="48">
        <v>0</v>
      </c>
      <c r="AM20" s="48">
        <v>4075.25</v>
      </c>
      <c r="AN20" s="48">
        <v>0</v>
      </c>
      <c r="AO20" s="48">
        <v>0</v>
      </c>
      <c r="AP20" s="48">
        <v>0</v>
      </c>
      <c r="AQ20" s="48">
        <v>0</v>
      </c>
      <c r="AR20" s="48">
        <v>0</v>
      </c>
      <c r="AS20" s="48">
        <v>0</v>
      </c>
      <c r="AT20" s="48">
        <v>0</v>
      </c>
      <c r="AU20" s="48">
        <v>0</v>
      </c>
      <c r="AV20" s="48">
        <v>0</v>
      </c>
      <c r="AW20" s="48">
        <v>0</v>
      </c>
      <c r="AX20" s="48">
        <v>0</v>
      </c>
      <c r="AY20" s="48">
        <v>0</v>
      </c>
      <c r="AZ20" s="48">
        <v>0</v>
      </c>
      <c r="BA20" s="48">
        <v>0</v>
      </c>
      <c r="BB20" s="48">
        <v>0</v>
      </c>
      <c r="BC20" s="25">
        <v>3539514.9148146664</v>
      </c>
      <c r="BD20" s="25">
        <v>35593.440000000002</v>
      </c>
    </row>
    <row r="21" spans="1:56" ht="15.75">
      <c r="A21" s="81"/>
      <c r="B21" s="125" t="s">
        <v>54</v>
      </c>
      <c r="C21" s="48">
        <v>3676</v>
      </c>
      <c r="D21" s="48">
        <v>0</v>
      </c>
      <c r="E21" s="48">
        <v>40785.39</v>
      </c>
      <c r="F21" s="48">
        <v>0</v>
      </c>
      <c r="G21" s="48">
        <v>9771</v>
      </c>
      <c r="H21" s="48">
        <v>0</v>
      </c>
      <c r="I21" s="48">
        <v>53087.303250952187</v>
      </c>
      <c r="J21" s="48">
        <v>0</v>
      </c>
      <c r="K21" s="48">
        <v>28998.5</v>
      </c>
      <c r="L21" s="48">
        <v>0</v>
      </c>
      <c r="M21" s="48">
        <v>265481.17000000004</v>
      </c>
      <c r="N21" s="48">
        <v>0</v>
      </c>
      <c r="O21" s="48">
        <v>0</v>
      </c>
      <c r="P21" s="48">
        <v>0</v>
      </c>
      <c r="Q21" s="48">
        <v>1044</v>
      </c>
      <c r="R21" s="48">
        <v>0</v>
      </c>
      <c r="S21" s="48">
        <v>77406.2</v>
      </c>
      <c r="T21" s="48">
        <v>0</v>
      </c>
      <c r="U21" s="48">
        <v>0</v>
      </c>
      <c r="V21" s="48">
        <v>0</v>
      </c>
      <c r="W21" s="48">
        <v>80139.56</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25">
        <v>560389.12325095222</v>
      </c>
      <c r="BD21" s="25">
        <v>0</v>
      </c>
    </row>
    <row r="22" spans="1:56" ht="15">
      <c r="A22" s="81">
        <v>10</v>
      </c>
      <c r="B22" s="126" t="s">
        <v>55</v>
      </c>
      <c r="C22" s="48">
        <v>83569421</v>
      </c>
      <c r="D22" s="48">
        <v>0</v>
      </c>
      <c r="E22" s="48">
        <v>36875570.550000064</v>
      </c>
      <c r="F22" s="48">
        <v>0</v>
      </c>
      <c r="G22" s="48">
        <v>29581677.98</v>
      </c>
      <c r="H22" s="48">
        <v>0</v>
      </c>
      <c r="I22" s="48">
        <v>30931557.892678887</v>
      </c>
      <c r="J22" s="48">
        <v>0</v>
      </c>
      <c r="K22" s="48">
        <v>12348218.319999995</v>
      </c>
      <c r="L22" s="48">
        <v>213101.28</v>
      </c>
      <c r="M22" s="48">
        <v>20820474.560000006</v>
      </c>
      <c r="N22" s="48">
        <v>0</v>
      </c>
      <c r="O22" s="48">
        <v>48008597.560834907</v>
      </c>
      <c r="P22" s="48">
        <v>0</v>
      </c>
      <c r="Q22" s="48">
        <v>43505878.03699936</v>
      </c>
      <c r="R22" s="48">
        <v>2062542.3399999996</v>
      </c>
      <c r="S22" s="48">
        <v>53668403.92999994</v>
      </c>
      <c r="T22" s="48">
        <v>0</v>
      </c>
      <c r="U22" s="48">
        <v>22538761.879999999</v>
      </c>
      <c r="V22" s="48">
        <v>0</v>
      </c>
      <c r="W22" s="48">
        <v>16180970.876600001</v>
      </c>
      <c r="X22" s="48">
        <v>0</v>
      </c>
      <c r="Y22" s="48">
        <v>293997.10000000003</v>
      </c>
      <c r="Z22" s="48">
        <v>0</v>
      </c>
      <c r="AA22" s="48">
        <v>2262070.9627571288</v>
      </c>
      <c r="AB22" s="48">
        <v>0</v>
      </c>
      <c r="AC22" s="48">
        <v>1016233.8300000002</v>
      </c>
      <c r="AD22" s="48">
        <v>0</v>
      </c>
      <c r="AE22" s="48">
        <v>0</v>
      </c>
      <c r="AF22" s="48">
        <v>0</v>
      </c>
      <c r="AG22" s="48">
        <v>0</v>
      </c>
      <c r="AH22" s="48">
        <v>0</v>
      </c>
      <c r="AI22" s="48">
        <v>0</v>
      </c>
      <c r="AJ22" s="48">
        <v>0</v>
      </c>
      <c r="AK22" s="48">
        <v>0</v>
      </c>
      <c r="AL22" s="48">
        <v>0</v>
      </c>
      <c r="AM22" s="48">
        <v>5322346.7300000004</v>
      </c>
      <c r="AN22" s="48">
        <v>0</v>
      </c>
      <c r="AO22" s="48">
        <v>0</v>
      </c>
      <c r="AP22" s="48">
        <v>0</v>
      </c>
      <c r="AQ22" s="48">
        <v>0</v>
      </c>
      <c r="AR22" s="48">
        <v>0</v>
      </c>
      <c r="AS22" s="48">
        <v>0</v>
      </c>
      <c r="AT22" s="48">
        <v>0</v>
      </c>
      <c r="AU22" s="48">
        <v>0</v>
      </c>
      <c r="AV22" s="48">
        <v>0</v>
      </c>
      <c r="AW22" s="48">
        <v>0</v>
      </c>
      <c r="AX22" s="48">
        <v>0</v>
      </c>
      <c r="AY22" s="48">
        <v>371.91</v>
      </c>
      <c r="AZ22" s="48">
        <v>0</v>
      </c>
      <c r="BA22" s="48">
        <v>0</v>
      </c>
      <c r="BB22" s="48">
        <v>0</v>
      </c>
      <c r="BC22" s="25">
        <v>406924553.11987036</v>
      </c>
      <c r="BD22" s="25">
        <v>2275643.6199999996</v>
      </c>
    </row>
    <row r="23" spans="1:56" ht="16.5" customHeight="1">
      <c r="A23" s="81"/>
      <c r="B23" s="124" t="s">
        <v>56</v>
      </c>
      <c r="C23" s="48">
        <v>83569421</v>
      </c>
      <c r="D23" s="48">
        <v>0</v>
      </c>
      <c r="E23" s="48">
        <v>36155620.060000062</v>
      </c>
      <c r="F23" s="48">
        <v>0</v>
      </c>
      <c r="G23" s="48">
        <v>28735349.93</v>
      </c>
      <c r="H23" s="48">
        <v>0</v>
      </c>
      <c r="I23" s="48">
        <v>30838108.479394026</v>
      </c>
      <c r="J23" s="48">
        <v>0</v>
      </c>
      <c r="K23" s="48">
        <v>11851695.629999995</v>
      </c>
      <c r="L23" s="48">
        <v>213101.28</v>
      </c>
      <c r="M23" s="48">
        <v>20094159.320000004</v>
      </c>
      <c r="N23" s="48">
        <v>0</v>
      </c>
      <c r="O23" s="48">
        <v>47967891.414357103</v>
      </c>
      <c r="P23" s="48">
        <v>0</v>
      </c>
      <c r="Q23" s="48">
        <v>43505878.03699936</v>
      </c>
      <c r="R23" s="48">
        <v>2062542.3399999996</v>
      </c>
      <c r="S23" s="48">
        <v>53031009.269999944</v>
      </c>
      <c r="T23" s="48">
        <v>0</v>
      </c>
      <c r="U23" s="48">
        <v>22536474.439999998</v>
      </c>
      <c r="V23" s="48">
        <v>0</v>
      </c>
      <c r="W23" s="48">
        <v>15809111.696600001</v>
      </c>
      <c r="X23" s="48">
        <v>0</v>
      </c>
      <c r="Y23" s="48">
        <v>293997.10000000003</v>
      </c>
      <c r="Z23" s="48">
        <v>0</v>
      </c>
      <c r="AA23" s="48">
        <v>1953504.6234847493</v>
      </c>
      <c r="AB23" s="48">
        <v>0</v>
      </c>
      <c r="AC23" s="48">
        <v>1016233.8300000002</v>
      </c>
      <c r="AD23" s="48">
        <v>0</v>
      </c>
      <c r="AE23" s="48">
        <v>0</v>
      </c>
      <c r="AF23" s="48">
        <v>0</v>
      </c>
      <c r="AG23" s="48">
        <v>0</v>
      </c>
      <c r="AH23" s="48">
        <v>0</v>
      </c>
      <c r="AI23" s="48">
        <v>0</v>
      </c>
      <c r="AJ23" s="48">
        <v>0</v>
      </c>
      <c r="AK23" s="48">
        <v>0</v>
      </c>
      <c r="AL23" s="48">
        <v>0</v>
      </c>
      <c r="AM23" s="48">
        <v>5303984.1700000009</v>
      </c>
      <c r="AN23" s="48">
        <v>0</v>
      </c>
      <c r="AO23" s="48">
        <v>0</v>
      </c>
      <c r="AP23" s="48">
        <v>0</v>
      </c>
      <c r="AQ23" s="48">
        <v>0</v>
      </c>
      <c r="AR23" s="48">
        <v>0</v>
      </c>
      <c r="AS23" s="48">
        <v>0</v>
      </c>
      <c r="AT23" s="48">
        <v>0</v>
      </c>
      <c r="AU23" s="48">
        <v>0</v>
      </c>
      <c r="AV23" s="48">
        <v>0</v>
      </c>
      <c r="AW23" s="48">
        <v>0</v>
      </c>
      <c r="AX23" s="48">
        <v>0</v>
      </c>
      <c r="AY23" s="48">
        <v>371.91</v>
      </c>
      <c r="AZ23" s="48">
        <v>0</v>
      </c>
      <c r="BA23" s="48">
        <v>0</v>
      </c>
      <c r="BB23" s="48">
        <v>0</v>
      </c>
      <c r="BC23" s="25">
        <v>402662810.91083527</v>
      </c>
      <c r="BD23" s="25">
        <v>2275643.6199999996</v>
      </c>
    </row>
    <row r="24" spans="1:56" ht="16.5" customHeight="1">
      <c r="A24" s="81"/>
      <c r="B24" s="127" t="s">
        <v>57</v>
      </c>
      <c r="C24" s="48">
        <v>0</v>
      </c>
      <c r="D24" s="48">
        <v>0</v>
      </c>
      <c r="E24" s="48">
        <v>719950.48999999976</v>
      </c>
      <c r="F24" s="48">
        <v>0</v>
      </c>
      <c r="G24" s="48">
        <v>562151.79</v>
      </c>
      <c r="H24" s="48">
        <v>0</v>
      </c>
      <c r="I24" s="48">
        <v>93449.413284860668</v>
      </c>
      <c r="J24" s="48">
        <v>0</v>
      </c>
      <c r="K24" s="48">
        <v>22767.48</v>
      </c>
      <c r="L24" s="48">
        <v>0</v>
      </c>
      <c r="M24" s="48">
        <v>66895.67</v>
      </c>
      <c r="N24" s="48">
        <v>0</v>
      </c>
      <c r="O24" s="48">
        <v>0</v>
      </c>
      <c r="P24" s="48">
        <v>0</v>
      </c>
      <c r="Q24" s="48">
        <v>0</v>
      </c>
      <c r="R24" s="48">
        <v>0</v>
      </c>
      <c r="S24" s="48">
        <v>0</v>
      </c>
      <c r="T24" s="48">
        <v>0</v>
      </c>
      <c r="U24" s="48">
        <v>0</v>
      </c>
      <c r="V24" s="48">
        <v>0</v>
      </c>
      <c r="W24" s="48">
        <v>4097.2700000000004</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25">
        <v>1469312.1132848603</v>
      </c>
      <c r="BD24" s="25">
        <v>0</v>
      </c>
    </row>
    <row r="25" spans="1:56" ht="16.5" customHeight="1">
      <c r="A25" s="81"/>
      <c r="B25" s="128" t="s">
        <v>58</v>
      </c>
      <c r="C25" s="48">
        <v>0</v>
      </c>
      <c r="D25" s="48">
        <v>0</v>
      </c>
      <c r="E25" s="48">
        <v>0</v>
      </c>
      <c r="F25" s="48">
        <v>0</v>
      </c>
      <c r="G25" s="48">
        <v>14389.84</v>
      </c>
      <c r="H25" s="48">
        <v>0</v>
      </c>
      <c r="I25" s="48">
        <v>0</v>
      </c>
      <c r="J25" s="48">
        <v>0</v>
      </c>
      <c r="K25" s="48">
        <v>0</v>
      </c>
      <c r="L25" s="48">
        <v>0</v>
      </c>
      <c r="M25" s="48">
        <v>0</v>
      </c>
      <c r="N25" s="48">
        <v>0</v>
      </c>
      <c r="O25" s="48">
        <v>40706.146477800001</v>
      </c>
      <c r="P25" s="48">
        <v>0</v>
      </c>
      <c r="Q25" s="48">
        <v>0</v>
      </c>
      <c r="R25" s="48">
        <v>0</v>
      </c>
      <c r="S25" s="48">
        <v>339473.58</v>
      </c>
      <c r="T25" s="48">
        <v>0</v>
      </c>
      <c r="U25" s="48">
        <v>0</v>
      </c>
      <c r="V25" s="48">
        <v>0</v>
      </c>
      <c r="W25" s="48">
        <v>40</v>
      </c>
      <c r="X25" s="48">
        <v>0</v>
      </c>
      <c r="Y25" s="48">
        <v>0</v>
      </c>
      <c r="Z25" s="48">
        <v>0</v>
      </c>
      <c r="AA25" s="48">
        <v>5212.9459870018463</v>
      </c>
      <c r="AB25" s="48">
        <v>0</v>
      </c>
      <c r="AC25" s="48">
        <v>0</v>
      </c>
      <c r="AD25" s="48">
        <v>0</v>
      </c>
      <c r="AE25" s="48">
        <v>0</v>
      </c>
      <c r="AF25" s="48">
        <v>0</v>
      </c>
      <c r="AG25" s="48">
        <v>0</v>
      </c>
      <c r="AH25" s="48">
        <v>0</v>
      </c>
      <c r="AI25" s="48">
        <v>0</v>
      </c>
      <c r="AJ25" s="48">
        <v>0</v>
      </c>
      <c r="AK25" s="48">
        <v>0</v>
      </c>
      <c r="AL25" s="48">
        <v>0</v>
      </c>
      <c r="AM25" s="48">
        <v>18362.560000000001</v>
      </c>
      <c r="AN25" s="48">
        <v>0</v>
      </c>
      <c r="AO25" s="48">
        <v>0</v>
      </c>
      <c r="AP25" s="48">
        <v>0</v>
      </c>
      <c r="AQ25" s="48">
        <v>0</v>
      </c>
      <c r="AR25" s="48">
        <v>0</v>
      </c>
      <c r="AS25" s="48">
        <v>0</v>
      </c>
      <c r="AT25" s="48">
        <v>0</v>
      </c>
      <c r="AU25" s="48">
        <v>0</v>
      </c>
      <c r="AV25" s="48">
        <v>0</v>
      </c>
      <c r="AW25" s="48">
        <v>0</v>
      </c>
      <c r="AX25" s="48">
        <v>0</v>
      </c>
      <c r="AY25" s="48">
        <v>0</v>
      </c>
      <c r="AZ25" s="48">
        <v>0</v>
      </c>
      <c r="BA25" s="48">
        <v>0</v>
      </c>
      <c r="BB25" s="48">
        <v>0</v>
      </c>
      <c r="BC25" s="25">
        <v>418185.07246480184</v>
      </c>
      <c r="BD25" s="25">
        <v>0</v>
      </c>
    </row>
    <row r="26" spans="1:56" ht="16.5" customHeight="1">
      <c r="A26" s="81"/>
      <c r="B26" s="124" t="s">
        <v>59</v>
      </c>
      <c r="C26" s="48">
        <v>0</v>
      </c>
      <c r="D26" s="48">
        <v>0</v>
      </c>
      <c r="E26" s="48">
        <v>0</v>
      </c>
      <c r="F26" s="48">
        <v>0</v>
      </c>
      <c r="G26" s="48">
        <v>269786.42</v>
      </c>
      <c r="H26" s="48">
        <v>0</v>
      </c>
      <c r="I26" s="48">
        <v>0</v>
      </c>
      <c r="J26" s="48">
        <v>0</v>
      </c>
      <c r="K26" s="48">
        <v>473755.20999999996</v>
      </c>
      <c r="L26" s="48">
        <v>0</v>
      </c>
      <c r="M26" s="48">
        <v>659419.56999999995</v>
      </c>
      <c r="N26" s="48">
        <v>0</v>
      </c>
      <c r="O26" s="48">
        <v>0</v>
      </c>
      <c r="P26" s="48">
        <v>0</v>
      </c>
      <c r="Q26" s="48">
        <v>0</v>
      </c>
      <c r="R26" s="48">
        <v>0</v>
      </c>
      <c r="S26" s="48">
        <v>297921.08000000013</v>
      </c>
      <c r="T26" s="48">
        <v>0</v>
      </c>
      <c r="U26" s="48">
        <v>2287.44</v>
      </c>
      <c r="V26" s="48">
        <v>0</v>
      </c>
      <c r="W26" s="48">
        <v>367721.91000000003</v>
      </c>
      <c r="X26" s="48">
        <v>0</v>
      </c>
      <c r="Y26" s="48">
        <v>0</v>
      </c>
      <c r="Z26" s="48">
        <v>0</v>
      </c>
      <c r="AA26" s="48">
        <v>303353.39328537788</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25">
        <v>2374245.0232853778</v>
      </c>
      <c r="BD26" s="25">
        <v>0</v>
      </c>
    </row>
    <row r="27" spans="1:56" ht="16.5" customHeight="1">
      <c r="A27" s="81">
        <v>11</v>
      </c>
      <c r="B27" s="126" t="s">
        <v>60</v>
      </c>
      <c r="C27" s="48">
        <v>0</v>
      </c>
      <c r="D27" s="48">
        <v>0</v>
      </c>
      <c r="E27" s="48">
        <v>163746.09999999998</v>
      </c>
      <c r="F27" s="48">
        <v>0</v>
      </c>
      <c r="G27" s="48">
        <v>62383</v>
      </c>
      <c r="H27" s="48">
        <v>42347.49</v>
      </c>
      <c r="I27" s="48">
        <v>0</v>
      </c>
      <c r="J27" s="48">
        <v>0</v>
      </c>
      <c r="K27" s="48">
        <v>836874.26</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25">
        <v>1063003.3599999999</v>
      </c>
      <c r="BD27" s="25">
        <v>42347.49</v>
      </c>
    </row>
    <row r="28" spans="1:56" ht="16.5" customHeight="1">
      <c r="A28" s="81">
        <v>12</v>
      </c>
      <c r="B28" s="126" t="s">
        <v>61</v>
      </c>
      <c r="C28" s="48">
        <v>34</v>
      </c>
      <c r="D28" s="48">
        <v>0</v>
      </c>
      <c r="E28" s="48">
        <v>0</v>
      </c>
      <c r="F28" s="48">
        <v>0</v>
      </c>
      <c r="G28" s="48">
        <v>0</v>
      </c>
      <c r="H28" s="48">
        <v>0</v>
      </c>
      <c r="I28" s="48">
        <v>1100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v>0</v>
      </c>
      <c r="AC28" s="48">
        <v>0</v>
      </c>
      <c r="AD28" s="48">
        <v>0</v>
      </c>
      <c r="AE28" s="48">
        <v>0</v>
      </c>
      <c r="AF28" s="48">
        <v>0</v>
      </c>
      <c r="AG28" s="48">
        <v>0</v>
      </c>
      <c r="AH28" s="48">
        <v>0</v>
      </c>
      <c r="AI28" s="48">
        <v>0</v>
      </c>
      <c r="AJ28" s="48">
        <v>0</v>
      </c>
      <c r="AK28" s="48">
        <v>0</v>
      </c>
      <c r="AL28" s="48">
        <v>0</v>
      </c>
      <c r="AM28" s="48">
        <v>0</v>
      </c>
      <c r="AN28" s="48">
        <v>0</v>
      </c>
      <c r="AO28" s="48">
        <v>0</v>
      </c>
      <c r="AP28" s="48">
        <v>0</v>
      </c>
      <c r="AQ28" s="48">
        <v>0</v>
      </c>
      <c r="AR28" s="48">
        <v>0</v>
      </c>
      <c r="AS28" s="48">
        <v>0</v>
      </c>
      <c r="AT28" s="48">
        <v>0</v>
      </c>
      <c r="AU28" s="48">
        <v>0</v>
      </c>
      <c r="AV28" s="48">
        <v>0</v>
      </c>
      <c r="AW28" s="48">
        <v>0</v>
      </c>
      <c r="AX28" s="48">
        <v>0</v>
      </c>
      <c r="AY28" s="48">
        <v>0</v>
      </c>
      <c r="AZ28" s="48">
        <v>0</v>
      </c>
      <c r="BA28" s="48">
        <v>0</v>
      </c>
      <c r="BB28" s="48">
        <v>0</v>
      </c>
      <c r="BC28" s="25">
        <v>1134</v>
      </c>
      <c r="BD28" s="25">
        <v>0</v>
      </c>
    </row>
    <row r="29" spans="1:56" ht="16.5" customHeight="1">
      <c r="A29" s="81">
        <v>13</v>
      </c>
      <c r="B29" s="126" t="s">
        <v>62</v>
      </c>
      <c r="C29" s="48">
        <v>206472</v>
      </c>
      <c r="D29" s="48">
        <v>0</v>
      </c>
      <c r="E29" s="48">
        <v>3006647.1099999989</v>
      </c>
      <c r="F29" s="48">
        <v>135398.01</v>
      </c>
      <c r="G29" s="48">
        <v>216099.09</v>
      </c>
      <c r="H29" s="48">
        <v>58667.92</v>
      </c>
      <c r="I29" s="48">
        <v>542569.14483036462</v>
      </c>
      <c r="J29" s="48">
        <v>0</v>
      </c>
      <c r="K29" s="48">
        <v>1957522.0799999998</v>
      </c>
      <c r="L29" s="48">
        <v>0</v>
      </c>
      <c r="M29" s="48">
        <v>757435.24</v>
      </c>
      <c r="N29" s="48">
        <v>0</v>
      </c>
      <c r="O29" s="48">
        <v>2681.4</v>
      </c>
      <c r="P29" s="48">
        <v>0</v>
      </c>
      <c r="Q29" s="48">
        <v>2130182.5699999989</v>
      </c>
      <c r="R29" s="48">
        <v>0</v>
      </c>
      <c r="S29" s="48">
        <v>70311.08</v>
      </c>
      <c r="T29" s="48">
        <v>0</v>
      </c>
      <c r="U29" s="48">
        <v>166.8</v>
      </c>
      <c r="V29" s="48">
        <v>0</v>
      </c>
      <c r="W29" s="48">
        <v>361069.64</v>
      </c>
      <c r="X29" s="48">
        <v>0</v>
      </c>
      <c r="Y29" s="48">
        <v>8365.619999999999</v>
      </c>
      <c r="Z29" s="48">
        <v>0</v>
      </c>
      <c r="AA29" s="48">
        <v>27106.747579757823</v>
      </c>
      <c r="AB29" s="48">
        <v>0</v>
      </c>
      <c r="AC29" s="48">
        <v>3765.66</v>
      </c>
      <c r="AD29" s="48">
        <v>0</v>
      </c>
      <c r="AE29" s="48">
        <v>0</v>
      </c>
      <c r="AF29" s="48">
        <v>0</v>
      </c>
      <c r="AG29" s="48">
        <v>0</v>
      </c>
      <c r="AH29" s="48">
        <v>0</v>
      </c>
      <c r="AI29" s="48">
        <v>0</v>
      </c>
      <c r="AJ29" s="48">
        <v>0</v>
      </c>
      <c r="AK29" s="48">
        <v>1718.92</v>
      </c>
      <c r="AL29" s="48">
        <v>0</v>
      </c>
      <c r="AM29" s="48">
        <v>30603.730000000003</v>
      </c>
      <c r="AN29" s="48">
        <v>0</v>
      </c>
      <c r="AO29" s="48">
        <v>0</v>
      </c>
      <c r="AP29" s="48">
        <v>0</v>
      </c>
      <c r="AQ29" s="48">
        <v>0</v>
      </c>
      <c r="AR29" s="48">
        <v>0</v>
      </c>
      <c r="AS29" s="48">
        <v>0</v>
      </c>
      <c r="AT29" s="48">
        <v>0</v>
      </c>
      <c r="AU29" s="48">
        <v>0</v>
      </c>
      <c r="AV29" s="48">
        <v>0</v>
      </c>
      <c r="AW29" s="48">
        <v>0</v>
      </c>
      <c r="AX29" s="48">
        <v>0</v>
      </c>
      <c r="AY29" s="48">
        <v>0</v>
      </c>
      <c r="AZ29" s="48">
        <v>0</v>
      </c>
      <c r="BA29" s="48">
        <v>0</v>
      </c>
      <c r="BB29" s="48">
        <v>0</v>
      </c>
      <c r="BC29" s="25">
        <v>9322716.8324101213</v>
      </c>
      <c r="BD29" s="25">
        <v>194065.93</v>
      </c>
    </row>
    <row r="30" spans="1:56" ht="16.5" customHeight="1">
      <c r="A30" s="81">
        <v>14</v>
      </c>
      <c r="B30" s="126" t="s">
        <v>63</v>
      </c>
      <c r="C30" s="48">
        <v>0</v>
      </c>
      <c r="D30" s="48">
        <v>0</v>
      </c>
      <c r="E30" s="48">
        <v>0</v>
      </c>
      <c r="F30" s="48">
        <v>0</v>
      </c>
      <c r="G30" s="48">
        <v>-901.3900000000001</v>
      </c>
      <c r="H30" s="48">
        <v>0</v>
      </c>
      <c r="I30" s="48">
        <v>148931.21999999997</v>
      </c>
      <c r="J30" s="48">
        <v>0</v>
      </c>
      <c r="K30" s="48">
        <v>0</v>
      </c>
      <c r="L30" s="48">
        <v>0</v>
      </c>
      <c r="M30" s="48">
        <v>0</v>
      </c>
      <c r="N30" s="48">
        <v>0</v>
      </c>
      <c r="O30" s="48">
        <v>0</v>
      </c>
      <c r="P30" s="48">
        <v>0</v>
      </c>
      <c r="Q30" s="48">
        <v>174088.53</v>
      </c>
      <c r="R30" s="48">
        <v>0</v>
      </c>
      <c r="S30" s="48">
        <v>0</v>
      </c>
      <c r="T30" s="48">
        <v>0</v>
      </c>
      <c r="U30" s="48">
        <v>0</v>
      </c>
      <c r="V30" s="48">
        <v>0</v>
      </c>
      <c r="W30" s="48">
        <v>0</v>
      </c>
      <c r="X30" s="48">
        <v>0</v>
      </c>
      <c r="Y30" s="48">
        <v>0</v>
      </c>
      <c r="Z30" s="48">
        <v>0</v>
      </c>
      <c r="AA30" s="48">
        <v>106.55653562307815</v>
      </c>
      <c r="AB30" s="48">
        <v>0</v>
      </c>
      <c r="AC30" s="48">
        <v>0</v>
      </c>
      <c r="AD30" s="48">
        <v>0</v>
      </c>
      <c r="AE30" s="48">
        <v>0</v>
      </c>
      <c r="AF30" s="48">
        <v>0</v>
      </c>
      <c r="AG30" s="48">
        <v>0</v>
      </c>
      <c r="AH30" s="48">
        <v>0</v>
      </c>
      <c r="AI30" s="48">
        <v>2056164.5200000003</v>
      </c>
      <c r="AJ30" s="48">
        <v>0</v>
      </c>
      <c r="AK30" s="48">
        <v>0</v>
      </c>
      <c r="AL30" s="48">
        <v>0</v>
      </c>
      <c r="AM30" s="48">
        <v>0</v>
      </c>
      <c r="AN30" s="48">
        <v>0</v>
      </c>
      <c r="AO30" s="48">
        <v>0</v>
      </c>
      <c r="AP30" s="48">
        <v>0</v>
      </c>
      <c r="AQ30" s="48">
        <v>0</v>
      </c>
      <c r="AR30" s="48">
        <v>0</v>
      </c>
      <c r="AS30" s="48">
        <v>0</v>
      </c>
      <c r="AT30" s="48">
        <v>0</v>
      </c>
      <c r="AU30" s="48">
        <v>0</v>
      </c>
      <c r="AV30" s="48">
        <v>0</v>
      </c>
      <c r="AW30" s="48">
        <v>0</v>
      </c>
      <c r="AX30" s="48">
        <v>0</v>
      </c>
      <c r="AY30" s="48">
        <v>0</v>
      </c>
      <c r="AZ30" s="48">
        <v>0</v>
      </c>
      <c r="BA30" s="48">
        <v>0</v>
      </c>
      <c r="BB30" s="48">
        <v>0</v>
      </c>
      <c r="BC30" s="25">
        <v>2378389.4365356234</v>
      </c>
      <c r="BD30" s="25">
        <v>0</v>
      </c>
    </row>
    <row r="31" spans="1:56" ht="16.5" customHeight="1">
      <c r="A31" s="81">
        <v>15</v>
      </c>
      <c r="B31" s="126" t="s">
        <v>64</v>
      </c>
      <c r="C31" s="48">
        <v>0</v>
      </c>
      <c r="D31" s="48">
        <v>0</v>
      </c>
      <c r="E31" s="48">
        <v>0</v>
      </c>
      <c r="F31" s="48">
        <v>0</v>
      </c>
      <c r="G31" s="48">
        <v>0</v>
      </c>
      <c r="H31" s="48">
        <v>0</v>
      </c>
      <c r="I31" s="48">
        <v>0</v>
      </c>
      <c r="J31" s="48">
        <v>0</v>
      </c>
      <c r="K31" s="48">
        <v>68213.710000000036</v>
      </c>
      <c r="L31" s="48">
        <v>0</v>
      </c>
      <c r="M31" s="48">
        <v>-2141.94</v>
      </c>
      <c r="N31" s="48">
        <v>0</v>
      </c>
      <c r="O31" s="48">
        <v>0</v>
      </c>
      <c r="P31" s="48">
        <v>0</v>
      </c>
      <c r="Q31" s="48">
        <v>223174.35</v>
      </c>
      <c r="R31" s="48">
        <v>0</v>
      </c>
      <c r="S31" s="48">
        <v>0</v>
      </c>
      <c r="T31" s="48">
        <v>0</v>
      </c>
      <c r="U31" s="48">
        <v>0</v>
      </c>
      <c r="V31" s="48">
        <v>0</v>
      </c>
      <c r="W31" s="48">
        <v>0</v>
      </c>
      <c r="X31" s="48">
        <v>0</v>
      </c>
      <c r="Y31" s="48">
        <v>0</v>
      </c>
      <c r="Z31" s="48">
        <v>0</v>
      </c>
      <c r="AA31" s="48">
        <v>3247.9941533956144</v>
      </c>
      <c r="AB31" s="48">
        <v>0</v>
      </c>
      <c r="AC31" s="48">
        <v>0</v>
      </c>
      <c r="AD31" s="48">
        <v>0</v>
      </c>
      <c r="AE31" s="48">
        <v>0</v>
      </c>
      <c r="AF31" s="48">
        <v>0</v>
      </c>
      <c r="AG31" s="48">
        <v>0</v>
      </c>
      <c r="AH31" s="48">
        <v>0</v>
      </c>
      <c r="AI31" s="48">
        <v>0</v>
      </c>
      <c r="AJ31" s="48">
        <v>0</v>
      </c>
      <c r="AK31" s="48">
        <v>0</v>
      </c>
      <c r="AL31" s="48">
        <v>0</v>
      </c>
      <c r="AM31" s="48">
        <v>0</v>
      </c>
      <c r="AN31" s="48">
        <v>0</v>
      </c>
      <c r="AO31" s="48">
        <v>0</v>
      </c>
      <c r="AP31" s="48">
        <v>0</v>
      </c>
      <c r="AQ31" s="48">
        <v>0</v>
      </c>
      <c r="AR31" s="48">
        <v>0</v>
      </c>
      <c r="AS31" s="48">
        <v>0</v>
      </c>
      <c r="AT31" s="48">
        <v>0</v>
      </c>
      <c r="AU31" s="48">
        <v>0</v>
      </c>
      <c r="AV31" s="48">
        <v>0</v>
      </c>
      <c r="AW31" s="48">
        <v>0</v>
      </c>
      <c r="AX31" s="48">
        <v>0</v>
      </c>
      <c r="AY31" s="48">
        <v>0</v>
      </c>
      <c r="AZ31" s="48">
        <v>0</v>
      </c>
      <c r="BA31" s="48">
        <v>0</v>
      </c>
      <c r="BB31" s="48">
        <v>0</v>
      </c>
      <c r="BC31" s="25">
        <v>292494.11415339564</v>
      </c>
      <c r="BD31" s="25">
        <v>0</v>
      </c>
    </row>
    <row r="32" spans="1:56" ht="16.5" customHeight="1">
      <c r="A32" s="81">
        <v>16</v>
      </c>
      <c r="B32" s="126" t="s">
        <v>65</v>
      </c>
      <c r="C32" s="48">
        <v>1272</v>
      </c>
      <c r="D32" s="48">
        <v>0</v>
      </c>
      <c r="E32" s="48">
        <v>25069.690000000002</v>
      </c>
      <c r="F32" s="48">
        <v>0</v>
      </c>
      <c r="G32" s="48">
        <v>0</v>
      </c>
      <c r="H32" s="48">
        <v>0</v>
      </c>
      <c r="I32" s="48">
        <v>-11759.799398719784</v>
      </c>
      <c r="J32" s="48">
        <v>0</v>
      </c>
      <c r="K32" s="48">
        <v>567745.13000000024</v>
      </c>
      <c r="L32" s="48">
        <v>0</v>
      </c>
      <c r="M32" s="48">
        <v>70959.999999999767</v>
      </c>
      <c r="N32" s="48">
        <v>0</v>
      </c>
      <c r="O32" s="48">
        <v>6087.88</v>
      </c>
      <c r="P32" s="48">
        <v>0</v>
      </c>
      <c r="Q32" s="48">
        <v>570.39</v>
      </c>
      <c r="R32" s="48">
        <v>0</v>
      </c>
      <c r="S32" s="48">
        <v>278790.83</v>
      </c>
      <c r="T32" s="48">
        <v>0</v>
      </c>
      <c r="U32" s="48">
        <v>0</v>
      </c>
      <c r="V32" s="48">
        <v>0</v>
      </c>
      <c r="W32" s="48">
        <v>18475.55</v>
      </c>
      <c r="X32" s="48">
        <v>0</v>
      </c>
      <c r="Y32" s="48">
        <v>16941.34</v>
      </c>
      <c r="Z32" s="48">
        <v>0</v>
      </c>
      <c r="AA32" s="48">
        <v>921.81952134031974</v>
      </c>
      <c r="AB32" s="48">
        <v>0</v>
      </c>
      <c r="AC32" s="48">
        <v>69702.559999999998</v>
      </c>
      <c r="AD32" s="48">
        <v>0</v>
      </c>
      <c r="AE32" s="48">
        <v>2577</v>
      </c>
      <c r="AF32" s="48">
        <v>0</v>
      </c>
      <c r="AG32" s="48">
        <v>0</v>
      </c>
      <c r="AH32" s="48">
        <v>0</v>
      </c>
      <c r="AI32" s="48">
        <v>0</v>
      </c>
      <c r="AJ32" s="48">
        <v>0</v>
      </c>
      <c r="AK32" s="48">
        <v>18379.28</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25">
        <v>1065733.6701226206</v>
      </c>
      <c r="BD32" s="25">
        <v>0</v>
      </c>
    </row>
    <row r="33" spans="1:56" ht="16.5" customHeight="1">
      <c r="A33" s="81">
        <v>17</v>
      </c>
      <c r="B33" s="126" t="s">
        <v>66</v>
      </c>
      <c r="C33" s="48">
        <v>0</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25">
        <v>0</v>
      </c>
      <c r="BD33" s="25">
        <v>0</v>
      </c>
    </row>
    <row r="34" spans="1:56" ht="16.5" customHeight="1">
      <c r="A34" s="81">
        <v>18</v>
      </c>
      <c r="B34" s="126" t="s">
        <v>67</v>
      </c>
      <c r="C34" s="48">
        <v>202513</v>
      </c>
      <c r="D34" s="48">
        <v>0</v>
      </c>
      <c r="E34" s="48">
        <v>398282.91000000009</v>
      </c>
      <c r="F34" s="48">
        <v>0</v>
      </c>
      <c r="G34" s="48">
        <v>1609320.69</v>
      </c>
      <c r="H34" s="48">
        <v>0</v>
      </c>
      <c r="I34" s="48">
        <v>555118.14881744026</v>
      </c>
      <c r="J34" s="48">
        <v>0</v>
      </c>
      <c r="K34" s="48">
        <v>1293182.6900000009</v>
      </c>
      <c r="L34" s="48">
        <v>0</v>
      </c>
      <c r="M34" s="48">
        <v>910113.6100000001</v>
      </c>
      <c r="N34" s="48">
        <v>0</v>
      </c>
      <c r="O34" s="48">
        <v>130873.29000000001</v>
      </c>
      <c r="P34" s="48">
        <v>0</v>
      </c>
      <c r="Q34" s="48">
        <v>506757.7992925999</v>
      </c>
      <c r="R34" s="48">
        <v>155.68</v>
      </c>
      <c r="S34" s="48">
        <v>115188.87999999999</v>
      </c>
      <c r="T34" s="48">
        <v>0</v>
      </c>
      <c r="U34" s="48">
        <v>1977.7</v>
      </c>
      <c r="V34" s="48">
        <v>0</v>
      </c>
      <c r="W34" s="48">
        <v>4511.71</v>
      </c>
      <c r="X34" s="48">
        <v>0</v>
      </c>
      <c r="Y34" s="48">
        <v>0</v>
      </c>
      <c r="Z34" s="48">
        <v>0</v>
      </c>
      <c r="AA34" s="48">
        <v>15461.788564752715</v>
      </c>
      <c r="AB34" s="48">
        <v>0</v>
      </c>
      <c r="AC34" s="48">
        <v>264875.11</v>
      </c>
      <c r="AD34" s="48">
        <v>0</v>
      </c>
      <c r="AE34" s="48">
        <v>217014.88541010008</v>
      </c>
      <c r="AF34" s="48">
        <v>0</v>
      </c>
      <c r="AG34" s="48">
        <v>0</v>
      </c>
      <c r="AH34" s="48">
        <v>0</v>
      </c>
      <c r="AI34" s="48">
        <v>0</v>
      </c>
      <c r="AJ34" s="48">
        <v>0</v>
      </c>
      <c r="AK34" s="48">
        <v>0</v>
      </c>
      <c r="AL34" s="48">
        <v>0</v>
      </c>
      <c r="AM34" s="48">
        <v>156.30000000000001</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25">
        <v>6225348.5120848939</v>
      </c>
      <c r="BD34" s="25">
        <v>155.68</v>
      </c>
    </row>
    <row r="35" spans="1:56" s="49" customFormat="1" ht="16.5" customHeight="1">
      <c r="A35" s="372" t="s">
        <v>1</v>
      </c>
      <c r="B35" s="373"/>
      <c r="C35" s="48">
        <v>100703089</v>
      </c>
      <c r="D35" s="48">
        <v>0</v>
      </c>
      <c r="E35" s="48">
        <v>110625076.21897142</v>
      </c>
      <c r="F35" s="48">
        <v>4146798.1799999997</v>
      </c>
      <c r="G35" s="48">
        <v>99049747.279999986</v>
      </c>
      <c r="H35" s="48">
        <v>642522.84000000008</v>
      </c>
      <c r="I35" s="48">
        <v>101783458.94675712</v>
      </c>
      <c r="J35" s="48">
        <v>65528.66</v>
      </c>
      <c r="K35" s="48">
        <v>79605848.629999846</v>
      </c>
      <c r="L35" s="48">
        <v>260451.82</v>
      </c>
      <c r="M35" s="48">
        <v>62436118.399999999</v>
      </c>
      <c r="N35" s="48">
        <v>188593.96</v>
      </c>
      <c r="O35" s="48">
        <v>63161174.200834908</v>
      </c>
      <c r="P35" s="48">
        <v>0</v>
      </c>
      <c r="Q35" s="48">
        <v>73142167.139657244</v>
      </c>
      <c r="R35" s="48">
        <v>3732475.3000572002</v>
      </c>
      <c r="S35" s="48">
        <v>62751822.949999936</v>
      </c>
      <c r="T35" s="48">
        <v>0</v>
      </c>
      <c r="U35" s="48">
        <v>24271869.859999999</v>
      </c>
      <c r="V35" s="48">
        <v>0</v>
      </c>
      <c r="W35" s="48">
        <v>36368782.445500001</v>
      </c>
      <c r="X35" s="48">
        <v>0</v>
      </c>
      <c r="Y35" s="48">
        <v>1228732.3100000005</v>
      </c>
      <c r="Z35" s="48">
        <v>0</v>
      </c>
      <c r="AA35" s="48">
        <v>7417711.5638026008</v>
      </c>
      <c r="AB35" s="48">
        <v>0</v>
      </c>
      <c r="AC35" s="48">
        <v>3557907.9999999995</v>
      </c>
      <c r="AD35" s="48">
        <v>0</v>
      </c>
      <c r="AE35" s="48">
        <v>8193328.061429725</v>
      </c>
      <c r="AF35" s="48">
        <v>0</v>
      </c>
      <c r="AG35" s="48">
        <v>7652386.5700000003</v>
      </c>
      <c r="AH35" s="48">
        <v>0</v>
      </c>
      <c r="AI35" s="48">
        <v>2056164.5200000003</v>
      </c>
      <c r="AJ35" s="48">
        <v>0</v>
      </c>
      <c r="AK35" s="48">
        <v>276204.47000000003</v>
      </c>
      <c r="AL35" s="48">
        <v>0</v>
      </c>
      <c r="AM35" s="48">
        <v>6030633.1179180006</v>
      </c>
      <c r="AN35" s="48">
        <v>0</v>
      </c>
      <c r="AO35" s="48">
        <v>2188612.4899999984</v>
      </c>
      <c r="AP35" s="48">
        <v>0</v>
      </c>
      <c r="AQ35" s="48">
        <v>1424115.5699999998</v>
      </c>
      <c r="AR35" s="48">
        <v>0</v>
      </c>
      <c r="AS35" s="48">
        <v>307441.25000000186</v>
      </c>
      <c r="AT35" s="48">
        <v>0</v>
      </c>
      <c r="AU35" s="48">
        <v>539523</v>
      </c>
      <c r="AV35" s="48">
        <v>0</v>
      </c>
      <c r="AW35" s="48">
        <v>442059.70999999886</v>
      </c>
      <c r="AX35" s="48">
        <v>0</v>
      </c>
      <c r="AY35" s="48">
        <v>384468.93999994319</v>
      </c>
      <c r="AZ35" s="48">
        <v>0</v>
      </c>
      <c r="BA35" s="48">
        <v>952.4</v>
      </c>
      <c r="BB35" s="48">
        <v>0</v>
      </c>
      <c r="BC35" s="25">
        <v>855599397.04487085</v>
      </c>
      <c r="BD35" s="25">
        <v>9036370.7600571997</v>
      </c>
    </row>
    <row r="36" spans="1:56" ht="27" customHeight="1">
      <c r="A36" s="374" t="s">
        <v>311</v>
      </c>
      <c r="B36" s="375"/>
      <c r="C36" s="366">
        <v>100703089</v>
      </c>
      <c r="D36" s="367"/>
      <c r="E36" s="366">
        <v>106478278.03897142</v>
      </c>
      <c r="F36" s="367"/>
      <c r="G36" s="366">
        <v>98407224.439999983</v>
      </c>
      <c r="H36" s="367"/>
      <c r="I36" s="366">
        <v>101717930.28675713</v>
      </c>
      <c r="J36" s="367"/>
      <c r="K36" s="366">
        <v>79345396.809999853</v>
      </c>
      <c r="L36" s="367"/>
      <c r="M36" s="366">
        <v>62247524.439999998</v>
      </c>
      <c r="N36" s="367"/>
      <c r="O36" s="366">
        <v>63161174.200834908</v>
      </c>
      <c r="P36" s="367"/>
      <c r="Q36" s="366">
        <v>69409691.839600042</v>
      </c>
      <c r="R36" s="367"/>
      <c r="S36" s="366">
        <v>62751822.949999936</v>
      </c>
      <c r="T36" s="367"/>
      <c r="U36" s="366">
        <v>24271869.859999999</v>
      </c>
      <c r="V36" s="367"/>
      <c r="W36" s="366">
        <v>36368782.445500001</v>
      </c>
      <c r="X36" s="367"/>
      <c r="Y36" s="366">
        <v>1228732.3100000005</v>
      </c>
      <c r="Z36" s="367"/>
      <c r="AA36" s="366">
        <v>7417711.5638026008</v>
      </c>
      <c r="AB36" s="367"/>
      <c r="AC36" s="366">
        <v>3557907.9999999995</v>
      </c>
      <c r="AD36" s="367"/>
      <c r="AE36" s="366">
        <v>8193328.061429725</v>
      </c>
      <c r="AF36" s="367"/>
      <c r="AG36" s="366">
        <v>7652386.5700000003</v>
      </c>
      <c r="AH36" s="367"/>
      <c r="AI36" s="366">
        <v>2056164.5200000003</v>
      </c>
      <c r="AJ36" s="367"/>
      <c r="AK36" s="366">
        <v>276204.47000000003</v>
      </c>
      <c r="AL36" s="367"/>
      <c r="AM36" s="366">
        <v>6030633.1179180006</v>
      </c>
      <c r="AN36" s="367"/>
      <c r="AO36" s="366">
        <v>2188612.4899999984</v>
      </c>
      <c r="AP36" s="367"/>
      <c r="AQ36" s="366">
        <v>1424115.5699999998</v>
      </c>
      <c r="AR36" s="367"/>
      <c r="AS36" s="366">
        <v>307441.25000000186</v>
      </c>
      <c r="AT36" s="367"/>
      <c r="AU36" s="366">
        <v>539523</v>
      </c>
      <c r="AV36" s="367"/>
      <c r="AW36" s="366">
        <v>442059.70999999886</v>
      </c>
      <c r="AX36" s="367"/>
      <c r="AY36" s="366">
        <v>384468.93999994319</v>
      </c>
      <c r="AZ36" s="367"/>
      <c r="BA36" s="376">
        <v>952.4</v>
      </c>
      <c r="BB36" s="377"/>
      <c r="BC36" s="366">
        <v>846563026.28481364</v>
      </c>
      <c r="BD36" s="367"/>
    </row>
    <row r="37" spans="1:56" ht="16.5" customHeight="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row>
    <row r="38" spans="1:56" ht="16.5" customHeight="1">
      <c r="A38" s="140" t="s">
        <v>402</v>
      </c>
    </row>
    <row r="39" spans="1:56" ht="24.75" customHeight="1">
      <c r="A39" s="2" t="s">
        <v>401</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6" ht="15.75">
      <c r="C40" s="205"/>
      <c r="D40" s="205"/>
      <c r="E40" s="205"/>
      <c r="F40" s="205"/>
      <c r="G40" s="205"/>
      <c r="H40" s="205"/>
      <c r="I40" s="205"/>
      <c r="J40" s="205"/>
      <c r="K40" s="205"/>
      <c r="L40" s="205"/>
    </row>
    <row r="41" spans="1:56" ht="63" customHeight="1">
      <c r="B41" s="2"/>
      <c r="C41" s="205" t="s">
        <v>368</v>
      </c>
      <c r="D41" s="205" t="s">
        <v>369</v>
      </c>
      <c r="E41" s="205" t="s">
        <v>43</v>
      </c>
      <c r="F41" s="205" t="s">
        <v>370</v>
      </c>
      <c r="G41" s="205" t="s">
        <v>371</v>
      </c>
      <c r="H41" s="205" t="s">
        <v>46</v>
      </c>
      <c r="I41" s="205" t="s">
        <v>372</v>
      </c>
      <c r="J41" s="205" t="s">
        <v>62</v>
      </c>
      <c r="K41" s="205" t="s">
        <v>373</v>
      </c>
      <c r="L41" s="205" t="s">
        <v>67</v>
      </c>
      <c r="Q41" s="55"/>
      <c r="R41" s="55"/>
      <c r="S41" s="55"/>
      <c r="T41" s="55"/>
      <c r="U41" s="55"/>
      <c r="V41" s="55"/>
      <c r="X41" s="27"/>
      <c r="Y41" s="21"/>
      <c r="Z41" s="27"/>
      <c r="AA41" s="27"/>
      <c r="AB41" s="27"/>
      <c r="AC41" s="27"/>
      <c r="AD41" s="27"/>
      <c r="AE41" s="21"/>
      <c r="AF41" s="27"/>
      <c r="AH41" s="24"/>
      <c r="AI41" s="1"/>
      <c r="AJ41" s="1"/>
      <c r="AK41" s="1"/>
      <c r="AL41" s="1"/>
      <c r="AM41" s="1"/>
      <c r="AN41" s="1"/>
      <c r="AO41" s="1"/>
      <c r="AP41" s="1"/>
      <c r="AQ41" s="1"/>
      <c r="AR41" s="1"/>
      <c r="AS41" s="1"/>
      <c r="AT41" s="1"/>
      <c r="AU41" s="1"/>
      <c r="AV41" s="1"/>
      <c r="AW41" s="1"/>
      <c r="AX41" s="1"/>
      <c r="AY41" s="1"/>
      <c r="AZ41" s="1"/>
      <c r="BA41" s="1"/>
      <c r="BB41" s="1"/>
    </row>
    <row r="42" spans="1:56">
      <c r="B42" s="2"/>
      <c r="C42" s="19">
        <f>(BC6+BC8)/$BC$35</f>
        <v>4.8401925120857052E-2</v>
      </c>
      <c r="D42" s="19">
        <f>(BC9+BC22)/$BC$35</f>
        <v>0.82843187332098467</v>
      </c>
      <c r="E42" s="19">
        <f>BC10/$BC$35</f>
        <v>-2.9073956846955033E-6</v>
      </c>
      <c r="F42" s="19">
        <f>(BC11+BC27)/$BC$35</f>
        <v>1.6427486215353881E-3</v>
      </c>
      <c r="G42" s="19">
        <f>(BC12+BC28)/$BC$35</f>
        <v>5.2494084074973038E-3</v>
      </c>
      <c r="H42" s="19">
        <f>BC13/$BC$35</f>
        <v>5.0432177243074352E-3</v>
      </c>
      <c r="I42" s="19">
        <f>(BC14+BC19)/BC35</f>
        <v>8.8694351129507937E-2</v>
      </c>
      <c r="J42" s="19">
        <f>BC29/BC35</f>
        <v>1.089612365858318E-2</v>
      </c>
      <c r="K42" s="19">
        <f>(BC30+BC31+BC32+BC33)/BC35</f>
        <v>4.3672508813323505E-3</v>
      </c>
      <c r="L42" s="19">
        <f>BC34/BC35</f>
        <v>7.2760085310794266E-3</v>
      </c>
      <c r="Q42" s="19"/>
      <c r="R42" s="19"/>
      <c r="S42" s="19"/>
      <c r="T42" s="19"/>
      <c r="U42" s="19"/>
      <c r="V42" s="19"/>
      <c r="X42" s="19"/>
      <c r="Z42" s="19"/>
      <c r="AA42" s="19"/>
      <c r="AB42" s="19"/>
      <c r="AC42" s="19"/>
      <c r="AD42" s="19"/>
      <c r="AF42" s="19"/>
      <c r="AH42" s="19"/>
    </row>
  </sheetData>
  <mergeCells count="59">
    <mergeCell ref="S36:T36"/>
    <mergeCell ref="BC36:BD36"/>
    <mergeCell ref="BA36:BB36"/>
    <mergeCell ref="AE36:AF36"/>
    <mergeCell ref="AC36:AD36"/>
    <mergeCell ref="AA36:AB36"/>
    <mergeCell ref="Y36:Z36"/>
    <mergeCell ref="W36:X36"/>
    <mergeCell ref="U36:V36"/>
    <mergeCell ref="AO36:AP36"/>
    <mergeCell ref="AM36:AN36"/>
    <mergeCell ref="AK36:AL36"/>
    <mergeCell ref="AI36:AJ36"/>
    <mergeCell ref="AG36:AH36"/>
    <mergeCell ref="AS36:AT36"/>
    <mergeCell ref="AQ36:AR36"/>
    <mergeCell ref="AU36:AV36"/>
    <mergeCell ref="A2:BD2"/>
    <mergeCell ref="Q36:R36"/>
    <mergeCell ref="O36:P36"/>
    <mergeCell ref="M36:N36"/>
    <mergeCell ref="K36:L36"/>
    <mergeCell ref="I36:J36"/>
    <mergeCell ref="G36:H36"/>
    <mergeCell ref="E36:F36"/>
    <mergeCell ref="C36:D36"/>
    <mergeCell ref="B4:B5"/>
    <mergeCell ref="A4:A5"/>
    <mergeCell ref="A35:B35"/>
    <mergeCell ref="A36:B36"/>
    <mergeCell ref="AY36:AZ36"/>
    <mergeCell ref="AW36:AX36"/>
    <mergeCell ref="E4:F4"/>
    <mergeCell ref="C4:D4"/>
    <mergeCell ref="G4:H4"/>
    <mergeCell ref="I4:J4"/>
    <mergeCell ref="K4:L4"/>
    <mergeCell ref="M4:N4"/>
    <mergeCell ref="Q4:R4"/>
    <mergeCell ref="O4:P4"/>
    <mergeCell ref="S4:T4"/>
    <mergeCell ref="U4:V4"/>
    <mergeCell ref="W4:X4"/>
    <mergeCell ref="Y4:Z4"/>
    <mergeCell ref="AA4:AB4"/>
    <mergeCell ref="AC4:AD4"/>
    <mergeCell ref="AG4:AH4"/>
    <mergeCell ref="AE4:AF4"/>
    <mergeCell ref="AI4:AJ4"/>
    <mergeCell ref="AO4:AP4"/>
    <mergeCell ref="AK4:AL4"/>
    <mergeCell ref="AM4:AN4"/>
    <mergeCell ref="BA4:BB4"/>
    <mergeCell ref="BC4:BD4"/>
    <mergeCell ref="AQ4:AR4"/>
    <mergeCell ref="AU4:AV4"/>
    <mergeCell ref="AS4:AT4"/>
    <mergeCell ref="AW4:AX4"/>
    <mergeCell ref="AY4:AZ4"/>
  </mergeCells>
  <printOptions horizontalCentered="1"/>
  <pageMargins left="0.19685039370078741" right="0.19685039370078741" top="0.59055118110236227" bottom="0.59055118110236227" header="0" footer="0"/>
  <pageSetup paperSize="9" scale="95" orientation="landscape" r:id="rId1"/>
  <headerFooter alignWithMargins="0">
    <oddFooter>Page &amp;P of &amp;N</oddFooter>
  </headerFooter>
  <ignoredErrors>
    <ignoredError sqref="A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6"/>
  <sheetViews>
    <sheetView view="pageBreakPreview" zoomScale="70" zoomScaleNormal="100" zoomScaleSheetLayoutView="70" workbookViewId="0">
      <selection activeCell="B1" sqref="A1:B1"/>
    </sheetView>
  </sheetViews>
  <sheetFormatPr defaultRowHeight="12.75"/>
  <cols>
    <col min="1" max="1" width="5.28515625" style="2" customWidth="1"/>
    <col min="2" max="2" width="39.5703125" style="2" customWidth="1"/>
    <col min="3" max="5" width="12.7109375" style="2" customWidth="1"/>
    <col min="6" max="6" width="15.28515625" style="2" customWidth="1"/>
    <col min="7" max="7" width="12.7109375" style="2" customWidth="1"/>
    <col min="8" max="8" width="13.7109375" style="2" customWidth="1"/>
    <col min="9" max="11" width="12.7109375" style="2" customWidth="1"/>
    <col min="12" max="12" width="14.5703125" style="2" customWidth="1"/>
    <col min="13" max="13" width="14" style="2" customWidth="1"/>
    <col min="14" max="14" width="12.7109375" style="2" customWidth="1"/>
    <col min="15" max="15" width="16.140625" style="2" customWidth="1"/>
    <col min="16" max="16" width="12.7109375" style="2" customWidth="1"/>
    <col min="17" max="17" width="15.5703125" style="2" customWidth="1"/>
    <col min="18" max="19" width="12.7109375" style="2" customWidth="1"/>
    <col min="20" max="20" width="14" style="2" customWidth="1"/>
    <col min="21" max="23" width="12.7109375" style="2" customWidth="1"/>
    <col min="24" max="25" width="14.28515625" style="2" customWidth="1"/>
    <col min="26" max="26" width="12.7109375" style="2" customWidth="1"/>
    <col min="27" max="27" width="14.5703125" style="2" customWidth="1"/>
    <col min="28" max="28" width="14.42578125" style="2" customWidth="1"/>
    <col min="29" max="16384" width="9.140625" style="2"/>
  </cols>
  <sheetData>
    <row r="2" spans="1:28" s="8" customFormat="1" ht="23.25" customHeight="1">
      <c r="A2" s="378" t="s">
        <v>309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row>
    <row r="3" spans="1:28" s="8" customFormat="1" ht="23.25" customHeight="1">
      <c r="B3" s="17"/>
    </row>
    <row r="4" spans="1:28" s="166" customFormat="1" ht="81" customHeight="1">
      <c r="A4" s="53" t="s">
        <v>0</v>
      </c>
      <c r="B4" s="53" t="s">
        <v>95</v>
      </c>
      <c r="C4" s="171" t="s">
        <v>69</v>
      </c>
      <c r="D4" s="171" t="s">
        <v>70</v>
      </c>
      <c r="E4" s="171" t="s">
        <v>71</v>
      </c>
      <c r="F4" s="171" t="s">
        <v>72</v>
      </c>
      <c r="G4" s="171" t="s">
        <v>74</v>
      </c>
      <c r="H4" s="171" t="s">
        <v>76</v>
      </c>
      <c r="I4" s="171" t="s">
        <v>75</v>
      </c>
      <c r="J4" s="171" t="s">
        <v>73</v>
      </c>
      <c r="K4" s="171" t="s">
        <v>77</v>
      </c>
      <c r="L4" s="171" t="s">
        <v>79</v>
      </c>
      <c r="M4" s="171" t="s">
        <v>78</v>
      </c>
      <c r="N4" s="171" t="s">
        <v>80</v>
      </c>
      <c r="O4" s="171" t="s">
        <v>81</v>
      </c>
      <c r="P4" s="171" t="s">
        <v>83</v>
      </c>
      <c r="Q4" s="171" t="s">
        <v>82</v>
      </c>
      <c r="R4" s="171" t="s">
        <v>84</v>
      </c>
      <c r="S4" s="171" t="s">
        <v>86</v>
      </c>
      <c r="T4" s="171" t="s">
        <v>90</v>
      </c>
      <c r="U4" s="171" t="s">
        <v>88</v>
      </c>
      <c r="V4" s="171" t="s">
        <v>89</v>
      </c>
      <c r="W4" s="171" t="s">
        <v>85</v>
      </c>
      <c r="X4" s="171" t="s">
        <v>91</v>
      </c>
      <c r="Y4" s="171" t="s">
        <v>94</v>
      </c>
      <c r="Z4" s="171" t="s">
        <v>92</v>
      </c>
      <c r="AA4" s="171" t="s">
        <v>87</v>
      </c>
      <c r="AB4" s="171" t="s">
        <v>93</v>
      </c>
    </row>
    <row r="5" spans="1:28" ht="17.25" customHeight="1">
      <c r="A5" s="26">
        <v>1</v>
      </c>
      <c r="B5" s="182" t="s">
        <v>39</v>
      </c>
      <c r="C5" s="20">
        <f>Payments!C6/Payments!BC6</f>
        <v>1.0210114572291124E-2</v>
      </c>
      <c r="D5" s="20">
        <f>Payments!E6/Payments!BC6</f>
        <v>0.14132511052540084</v>
      </c>
      <c r="E5" s="20">
        <f>Payments!G6/Payments!BC6</f>
        <v>0.19016216357828344</v>
      </c>
      <c r="F5" s="20">
        <f>Payments!I6/Payments!BC6</f>
        <v>0.13965097619757263</v>
      </c>
      <c r="G5" s="20">
        <f>Payments!K6/Payments!BC6</f>
        <v>4.691784607277813E-2</v>
      </c>
      <c r="H5" s="20">
        <f>Payments!M6/Payments!BC6</f>
        <v>0.25075955327415533</v>
      </c>
      <c r="I5" s="20">
        <f>Payments!O6/Payments!BC6</f>
        <v>1.0903276674102149E-2</v>
      </c>
      <c r="J5" s="20">
        <f>Payments!Q6/Payments!BC6</f>
        <v>9.9464879430245096E-2</v>
      </c>
      <c r="K5" s="20">
        <f>Payments!S6/Payments!BC6</f>
        <v>4.1618574349612678E-2</v>
      </c>
      <c r="L5" s="20">
        <f>Payments!U6/Payments!BC6</f>
        <v>7.9483695847155732E-5</v>
      </c>
      <c r="M5" s="20">
        <f>Payments!W6/Payments!BC6</f>
        <v>1.2701671367814772E-3</v>
      </c>
      <c r="N5" s="20">
        <f>Payments!Y6/Payments!BC6</f>
        <v>1.0370452881012042E-2</v>
      </c>
      <c r="O5" s="20">
        <f>Payments!AA6/Payments!BC6</f>
        <v>4.2536826572844829E-3</v>
      </c>
      <c r="P5" s="20">
        <f>Payments!AC6/Payments!BC6</f>
        <v>1.2536567022260145E-2</v>
      </c>
      <c r="Q5" s="20">
        <f>Payments!AE6/Payments!BC6</f>
        <v>2.3071170683984971E-2</v>
      </c>
      <c r="R5" s="20">
        <f>Payments!AG6/Payments!BC6</f>
        <v>0</v>
      </c>
      <c r="S5" s="20">
        <f>Payments!AI6/Payments!BC6</f>
        <v>0</v>
      </c>
      <c r="T5" s="20">
        <f>Payments!AK6/Payments!BC6</f>
        <v>0</v>
      </c>
      <c r="U5" s="20">
        <f>Payments!AM6/Payments!BC6</f>
        <v>1.4660947732407493E-5</v>
      </c>
      <c r="V5" s="20">
        <f>Payments!AO6/Payments!BC6</f>
        <v>5.546103875113618E-3</v>
      </c>
      <c r="W5" s="20">
        <f>Payments!AQ6/Payments!BC6</f>
        <v>8.9368776180478462E-4</v>
      </c>
      <c r="X5" s="20">
        <f>Payments!AS6/Payments!BC6</f>
        <v>2.5658848066729533E-4</v>
      </c>
      <c r="Y5" s="20">
        <f>Payments!AU6/Payments!BC6</f>
        <v>1.0694940183070219E-2</v>
      </c>
      <c r="Z5" s="20">
        <f>Payments!AW6/Payments!BC6</f>
        <v>0</v>
      </c>
      <c r="AA5" s="20">
        <f>Payments!AY6/Payments!BC6</f>
        <v>0</v>
      </c>
      <c r="AB5" s="20">
        <f>Payments!BA6/Payments!BC6</f>
        <v>0</v>
      </c>
    </row>
    <row r="6" spans="1:28" ht="25.5">
      <c r="A6" s="170"/>
      <c r="B6" s="169" t="s">
        <v>96</v>
      </c>
      <c r="C6" s="20">
        <f>Payments!C7/Payments!BC7</f>
        <v>0</v>
      </c>
      <c r="D6" s="20">
        <f>Payments!E7/Payments!BC7</f>
        <v>0.67280126617935032</v>
      </c>
      <c r="E6" s="20">
        <f>Payments!G7/Payments!BC7</f>
        <v>0.1624083239064637</v>
      </c>
      <c r="F6" s="20">
        <f>Payments!I7/Payments!BC7</f>
        <v>7.784646573727029E-2</v>
      </c>
      <c r="G6" s="20">
        <f>Payments!K7/Payments!BC7</f>
        <v>2.7907633822636752E-2</v>
      </c>
      <c r="H6" s="20">
        <f>Payments!M7/Payments!BC7</f>
        <v>3.6884340853286124E-2</v>
      </c>
      <c r="I6" s="20">
        <f>Payments!O7/Payments!BC7</f>
        <v>0</v>
      </c>
      <c r="J6" s="20">
        <f>Payments!Q7/Payments!BC7</f>
        <v>0</v>
      </c>
      <c r="K6" s="20">
        <f>Payments!S7/Payments!BC7</f>
        <v>1.3701942959850536E-2</v>
      </c>
      <c r="L6" s="20">
        <f>Payments!U7/Payments!BC7</f>
        <v>0</v>
      </c>
      <c r="M6" s="20">
        <f>Payments!W7/Payments!BC7</f>
        <v>7.0943824666237889E-3</v>
      </c>
      <c r="N6" s="20">
        <f>Payments!Y7/Payments!BC7</f>
        <v>0</v>
      </c>
      <c r="O6" s="20">
        <f>Payments!AA7/Payments!BC7</f>
        <v>1.3556440745184761E-3</v>
      </c>
      <c r="P6" s="20">
        <f>Payments!AC7/Payments!BC7</f>
        <v>0</v>
      </c>
      <c r="Q6" s="20">
        <f>Payments!AE7/Payments!BC7</f>
        <v>0</v>
      </c>
      <c r="R6" s="20">
        <f>Payments!AG7/Payments!BC7</f>
        <v>0</v>
      </c>
      <c r="S6" s="20">
        <f>Payments!AI7/Payments!BC7</f>
        <v>0</v>
      </c>
      <c r="T6" s="20">
        <f>Payments!AK7/Payments!BC7</f>
        <v>0</v>
      </c>
      <c r="U6" s="20">
        <f>Payments!AM7/Payments!BC7</f>
        <v>0</v>
      </c>
      <c r="V6" s="20">
        <f>Payments!AO7/Payments!BC7</f>
        <v>0</v>
      </c>
      <c r="W6" s="20">
        <f>Payments!AQ7/Payments!BC7</f>
        <v>0</v>
      </c>
      <c r="X6" s="20">
        <f>Payments!AS7/Payments!BC7</f>
        <v>0</v>
      </c>
      <c r="Y6" s="20">
        <f>Payments!AU7/Payments!BC7</f>
        <v>0</v>
      </c>
      <c r="Z6" s="20">
        <f>Payments!AW7/Payments!BC7</f>
        <v>0</v>
      </c>
      <c r="AA6" s="20">
        <f>Payments!AY7/Payments!BC7</f>
        <v>0</v>
      </c>
      <c r="AB6" s="20">
        <f>Payments!BA7/Payments!BC7</f>
        <v>0</v>
      </c>
    </row>
    <row r="7" spans="1:28" ht="18" customHeight="1">
      <c r="A7" s="26">
        <v>2</v>
      </c>
      <c r="B7" s="182" t="s">
        <v>41</v>
      </c>
      <c r="C7" s="20">
        <f>Payments!C8/Payments!BC8</f>
        <v>0</v>
      </c>
      <c r="D7" s="20">
        <f>Payments!E8/Payments!BC8</f>
        <v>0</v>
      </c>
      <c r="E7" s="20">
        <f>Payments!G8/Payments!BC8</f>
        <v>0</v>
      </c>
      <c r="F7" s="20">
        <f>Payments!I8/Payments!BC8</f>
        <v>0</v>
      </c>
      <c r="G7" s="20">
        <f>Payments!K8/Payments!BC8</f>
        <v>0</v>
      </c>
      <c r="H7" s="20">
        <f>Payments!M8/Payments!BC8</f>
        <v>0.19958278689473044</v>
      </c>
      <c r="I7" s="20">
        <f>Payments!O8/Payments!BC8</f>
        <v>0</v>
      </c>
      <c r="J7" s="20">
        <f>Payments!Q8/Payments!BC8</f>
        <v>8.8097232210313417E-2</v>
      </c>
      <c r="K7" s="20">
        <f>Payments!S8/Payments!BC8</f>
        <v>6.6152120288177289E-4</v>
      </c>
      <c r="L7" s="20">
        <f>Payments!U8/Payments!BC8</f>
        <v>3.2235078335788515E-2</v>
      </c>
      <c r="M7" s="20">
        <f>Payments!W8/Payments!BC8</f>
        <v>0</v>
      </c>
      <c r="N7" s="20">
        <f>Payments!Y8/Payments!BC8</f>
        <v>0</v>
      </c>
      <c r="O7" s="20">
        <f>Payments!AA8/Payments!BC8</f>
        <v>2.2055076774496206E-5</v>
      </c>
      <c r="P7" s="20">
        <f>Payments!AC8/Payments!BC8</f>
        <v>0</v>
      </c>
      <c r="Q7" s="20">
        <f>Payments!AE8/Payments!BC8</f>
        <v>0.25256014292873474</v>
      </c>
      <c r="R7" s="20">
        <f>Payments!AG8/Payments!BC8</f>
        <v>0.25319688537616414</v>
      </c>
      <c r="S7" s="20">
        <f>Payments!AI8/Payments!BC8</f>
        <v>0</v>
      </c>
      <c r="T7" s="20">
        <f>Payments!AK8/Payments!BC8</f>
        <v>0</v>
      </c>
      <c r="U7" s="20">
        <f>Payments!AM8/Payments!BC8</f>
        <v>5.6620032906579739E-3</v>
      </c>
      <c r="V7" s="20">
        <f>Payments!AO8/Payments!BC8</f>
        <v>7.0361946412364207E-2</v>
      </c>
      <c r="W7" s="20">
        <f>Payments!AQ8/Payments!BC8</f>
        <v>4.6789279999211925E-2</v>
      </c>
      <c r="X7" s="20">
        <f>Payments!AS8/Payments!BC8</f>
        <v>9.5725117752502292E-3</v>
      </c>
      <c r="Y7" s="20">
        <f>Payments!AU8/Payments!BC8</f>
        <v>1.389174011919629E-2</v>
      </c>
      <c r="Z7" s="20">
        <f>Payments!AW8/Payments!BC8</f>
        <v>1.4626566587878228E-2</v>
      </c>
      <c r="AA7" s="20">
        <f>Payments!AY8/Payments!BC8</f>
        <v>1.2708737436172242E-2</v>
      </c>
      <c r="AB7" s="20">
        <f>Payments!BA8/Payments!BC8</f>
        <v>3.1512353881549755E-5</v>
      </c>
    </row>
    <row r="8" spans="1:28">
      <c r="A8" s="26">
        <v>3</v>
      </c>
      <c r="B8" s="182" t="s">
        <v>42</v>
      </c>
      <c r="C8" s="20">
        <f>Payments!C9/Payments!BC9</f>
        <v>5.0435187965869252E-2</v>
      </c>
      <c r="D8" s="20">
        <f>Payments!E9/Payments!BC9</f>
        <v>0.17259995172619055</v>
      </c>
      <c r="E8" s="20">
        <f>Payments!G9/Payments!BC9</f>
        <v>0.2036064964392876</v>
      </c>
      <c r="F8" s="20">
        <f>Payments!I9/Payments!BC9</f>
        <v>0.16654109380784474</v>
      </c>
      <c r="G8" s="20">
        <f>Payments!K9/Payments!BC9</f>
        <v>0.16331487869171238</v>
      </c>
      <c r="H8" s="20">
        <f>Payments!M9/Payments!BC9</f>
        <v>6.9378251156862636E-2</v>
      </c>
      <c r="I8" s="20">
        <f>Payments!O9/Payments!BC9</f>
        <v>4.8461160980622607E-2</v>
      </c>
      <c r="J8" s="20">
        <f>Payments!Q9/Payments!BC9</f>
        <v>4.8567095208511525E-2</v>
      </c>
      <c r="K8" s="20">
        <f>Payments!S9/Payments!BC9</f>
        <v>1.7019710832227076E-2</v>
      </c>
      <c r="L8" s="20">
        <f>Payments!U9/Payments!BC9</f>
        <v>2.4066359878214204E-3</v>
      </c>
      <c r="M8" s="20">
        <f>Payments!W9/Payments!BC9</f>
        <v>3.6700174086534844E-2</v>
      </c>
      <c r="N8" s="20">
        <f>Payments!Y9/Payments!BC9</f>
        <v>4.948960094362417E-4</v>
      </c>
      <c r="O8" s="20">
        <f>Payments!AA9/Payments!BC9</f>
        <v>1.5886249480315504E-2</v>
      </c>
      <c r="P8" s="20">
        <f>Payments!AC9/Payments!BC9</f>
        <v>4.0382044494051139E-3</v>
      </c>
      <c r="Q8" s="20">
        <f>Payments!AE9/Payments!BC9</f>
        <v>0</v>
      </c>
      <c r="R8" s="20">
        <f>Payments!AG9/Payments!BC9</f>
        <v>0</v>
      </c>
      <c r="S8" s="20">
        <f>Payments!AI9/Payments!BC9</f>
        <v>0</v>
      </c>
      <c r="T8" s="20">
        <f>Payments!AK9/Payments!BC9</f>
        <v>0</v>
      </c>
      <c r="U8" s="20">
        <f>Payments!AM9/Payments!BC9</f>
        <v>5.5001317735837464E-4</v>
      </c>
      <c r="V8" s="20">
        <f>Payments!AO9/Payments!BC9</f>
        <v>0</v>
      </c>
      <c r="W8" s="20">
        <f>Payments!AQ9/Payments!BC9</f>
        <v>0</v>
      </c>
      <c r="X8" s="20">
        <f>Payments!AS9/Payments!BC9</f>
        <v>0</v>
      </c>
      <c r="Y8" s="20">
        <f>Payments!AU9/Payments!BC9</f>
        <v>0</v>
      </c>
      <c r="Z8" s="20">
        <f>Payments!AW9/Payments!BC9</f>
        <v>0</v>
      </c>
      <c r="AA8" s="20">
        <f>Payments!AY9/Payments!BC9</f>
        <v>0</v>
      </c>
      <c r="AB8" s="20">
        <f>Payments!BA9/Payments!BC9</f>
        <v>0</v>
      </c>
    </row>
    <row r="9" spans="1:28">
      <c r="A9" s="26">
        <v>4</v>
      </c>
      <c r="B9" s="182" t="s">
        <v>43</v>
      </c>
      <c r="C9" s="20">
        <f>Payments!C10/Payments!BC10</f>
        <v>0</v>
      </c>
      <c r="D9" s="20">
        <f>Payments!E10/Payments!BC10</f>
        <v>13.714703477763708</v>
      </c>
      <c r="E9" s="20">
        <f>Payments!G10/Payments!BC10</f>
        <v>0</v>
      </c>
      <c r="F9" s="20">
        <f>Payments!I10/Payments!BC10</f>
        <v>-7.1584930982551169</v>
      </c>
      <c r="G9" s="20">
        <f>Payments!K10/Payments!BC10</f>
        <v>1.9252996744683841</v>
      </c>
      <c r="H9" s="20">
        <f>Payments!M10/Payments!BC10</f>
        <v>-7.4815100539769759</v>
      </c>
      <c r="I9" s="20">
        <f>Payments!O10/Payments!BC10</f>
        <v>0</v>
      </c>
      <c r="J9" s="20">
        <f>Payments!Q10/Payments!BC10</f>
        <v>0</v>
      </c>
      <c r="K9" s="20">
        <f>Payments!S10/Payments!BC10</f>
        <v>0</v>
      </c>
      <c r="L9" s="20">
        <f>Payments!U10/Payments!BC10</f>
        <v>0</v>
      </c>
      <c r="M9" s="20">
        <f>Payments!W10/Payments!BC10</f>
        <v>0</v>
      </c>
      <c r="N9" s="20">
        <f>Payments!Y10/Payments!BC10</f>
        <v>0</v>
      </c>
      <c r="O9" s="20">
        <f>Payments!AA10/Payments!BC10</f>
        <v>0</v>
      </c>
      <c r="P9" s="20">
        <f>Payments!AC10/Payments!BC10</f>
        <v>0</v>
      </c>
      <c r="Q9" s="20">
        <f>Payments!AE10/Payments!BC10</f>
        <v>0</v>
      </c>
      <c r="R9" s="20">
        <f>Payments!AG10/Payments!BC10</f>
        <v>0</v>
      </c>
      <c r="S9" s="20">
        <f>Payments!AI10/Payments!BC10</f>
        <v>0</v>
      </c>
      <c r="T9" s="20">
        <f>Payments!AK10/Payments!BC10</f>
        <v>0</v>
      </c>
      <c r="U9" s="20">
        <f>Payments!AM10/Payments!BC10</f>
        <v>0</v>
      </c>
      <c r="V9" s="20">
        <f>Payments!AO10/Payments!BC10</f>
        <v>0</v>
      </c>
      <c r="W9" s="20">
        <f>Payments!AQ10/Payments!BC10</f>
        <v>0</v>
      </c>
      <c r="X9" s="20">
        <f>Payments!AS10/Payments!BC10</f>
        <v>0</v>
      </c>
      <c r="Y9" s="20">
        <f>Payments!AU10/Payments!BC10</f>
        <v>0</v>
      </c>
      <c r="Z9" s="20">
        <f>Payments!AW10/Payments!BC10</f>
        <v>0</v>
      </c>
      <c r="AA9" s="20">
        <f>Payments!AY10/Payments!BC10</f>
        <v>0</v>
      </c>
      <c r="AB9" s="20">
        <f>Payments!BA10/Payments!BC10</f>
        <v>0</v>
      </c>
    </row>
    <row r="10" spans="1:28">
      <c r="A10" s="26">
        <v>5</v>
      </c>
      <c r="B10" s="182" t="s">
        <v>44</v>
      </c>
      <c r="C10" s="20">
        <f>Payments!C11/Payments!BC11</f>
        <v>0</v>
      </c>
      <c r="D10" s="20">
        <f>Payments!E11/Payments!BC11</f>
        <v>7.2198555110680282E-2</v>
      </c>
      <c r="E10" s="20">
        <f>Payments!G11/Payments!BC11</f>
        <v>0.44746231553425631</v>
      </c>
      <c r="F10" s="20">
        <f>Payments!I11/Payments!BC11</f>
        <v>0</v>
      </c>
      <c r="G10" s="20">
        <f>Payments!K11/Payments!BC11</f>
        <v>0</v>
      </c>
      <c r="H10" s="20">
        <f>Payments!M11/Payments!BC11</f>
        <v>0.24257109642283634</v>
      </c>
      <c r="I10" s="20">
        <f>Payments!O11/Payments!BC11</f>
        <v>0</v>
      </c>
      <c r="J10" s="20">
        <f>Payments!Q11/Payments!BC11</f>
        <v>0.23123152189256632</v>
      </c>
      <c r="K10" s="20">
        <f>Payments!S11/Payments!BC11</f>
        <v>0</v>
      </c>
      <c r="L10" s="20">
        <f>Payments!U11/Payments!BC11</f>
        <v>0</v>
      </c>
      <c r="M10" s="20">
        <f>Payments!W11/Payments!BC11</f>
        <v>0</v>
      </c>
      <c r="N10" s="20">
        <f>Payments!Y11/Payments!BC11</f>
        <v>0</v>
      </c>
      <c r="O10" s="20">
        <f>Payments!AA11/Payments!BC11</f>
        <v>6.5365110396608736E-3</v>
      </c>
      <c r="P10" s="20">
        <f>Payments!AC11/Payments!BC11</f>
        <v>0</v>
      </c>
      <c r="Q10" s="20">
        <f>Payments!AE11/Payments!BC11</f>
        <v>0</v>
      </c>
      <c r="R10" s="20">
        <f>Payments!AG11/Payments!BC11</f>
        <v>0</v>
      </c>
      <c r="S10" s="20">
        <f>Payments!AI11/Payments!BC11</f>
        <v>0</v>
      </c>
      <c r="T10" s="20">
        <f>Payments!AK11/Payments!BC11</f>
        <v>0</v>
      </c>
      <c r="U10" s="20">
        <f>Payments!AM11/Payments!BC11</f>
        <v>0</v>
      </c>
      <c r="V10" s="20">
        <f>Payments!AO11/Payments!BC11</f>
        <v>0</v>
      </c>
      <c r="W10" s="20">
        <f>Payments!AQ11/Payments!BC11</f>
        <v>0</v>
      </c>
      <c r="X10" s="20">
        <f>Payments!AS11/Payments!BC11</f>
        <v>0</v>
      </c>
      <c r="Y10" s="20">
        <f>Payments!AU11/Payments!BC11</f>
        <v>0</v>
      </c>
      <c r="Z10" s="20">
        <f>Payments!AW11/Payments!BC11</f>
        <v>0</v>
      </c>
      <c r="AA10" s="20">
        <f>Payments!AY11/Payments!BC11</f>
        <v>0</v>
      </c>
      <c r="AB10" s="20">
        <f>Payments!BA11/Payments!BC11</f>
        <v>0</v>
      </c>
    </row>
    <row r="11" spans="1:28">
      <c r="A11" s="26">
        <v>6</v>
      </c>
      <c r="B11" s="182" t="s">
        <v>45</v>
      </c>
      <c r="C11" s="20">
        <f>Payments!C12/Payments!BC12</f>
        <v>8.6787911869590868E-4</v>
      </c>
      <c r="D11" s="20">
        <f>Payments!E12/Payments!BC12</f>
        <v>0.8925618611667161</v>
      </c>
      <c r="E11" s="20">
        <f>Payments!G12/Payments!BC12</f>
        <v>2.8764304479945577E-2</v>
      </c>
      <c r="F11" s="20">
        <f>Payments!I12/Payments!BC12</f>
        <v>1.3836260499675419E-2</v>
      </c>
      <c r="G11" s="20">
        <f>Payments!K12/Payments!BC12</f>
        <v>2.7761762680546091E-2</v>
      </c>
      <c r="H11" s="20">
        <f>Payments!M12/Payments!BC12</f>
        <v>2.7763446325949567E-4</v>
      </c>
      <c r="I11" s="20">
        <f>Payments!O12/Payments!BC12</f>
        <v>0</v>
      </c>
      <c r="J11" s="20">
        <f>Payments!Q12/Payments!BC12</f>
        <v>2.9699509371382812E-2</v>
      </c>
      <c r="K11" s="20">
        <f>Payments!S12/Payments!BC12</f>
        <v>0</v>
      </c>
      <c r="L11" s="20">
        <f>Payments!U12/Payments!BC12</f>
        <v>0</v>
      </c>
      <c r="M11" s="20">
        <f>Payments!W12/Payments!BC12</f>
        <v>5.2022081866557358E-3</v>
      </c>
      <c r="N11" s="20">
        <f>Payments!Y12/Payments!BC12</f>
        <v>0</v>
      </c>
      <c r="O11" s="20">
        <f>Payments!AA12/Payments!BC12</f>
        <v>1.0285800331227509E-3</v>
      </c>
      <c r="P11" s="20">
        <f>Payments!AC12/Payments!BC12</f>
        <v>0</v>
      </c>
      <c r="Q11" s="20">
        <f>Payments!AE12/Payments!BC12</f>
        <v>0</v>
      </c>
      <c r="R11" s="20">
        <f>Payments!AG12/Payments!BC12</f>
        <v>0</v>
      </c>
      <c r="S11" s="20">
        <f>Payments!AI12/Payments!BC12</f>
        <v>0</v>
      </c>
      <c r="T11" s="20">
        <f>Payments!AK12/Payments!BC12</f>
        <v>0</v>
      </c>
      <c r="U11" s="20">
        <f>Payments!AM12/Payments!BC12</f>
        <v>0</v>
      </c>
      <c r="V11" s="20">
        <f>Payments!AO12/Payments!BC12</f>
        <v>0</v>
      </c>
      <c r="W11" s="20">
        <f>Payments!AQ12/Payments!BC12</f>
        <v>0</v>
      </c>
      <c r="X11" s="20">
        <f>Payments!AS12/Payments!BC12</f>
        <v>0</v>
      </c>
      <c r="Y11" s="20">
        <f>Payments!AU12/Payments!BC12</f>
        <v>0</v>
      </c>
      <c r="Z11" s="20">
        <f>Payments!AW12/Payments!BC12</f>
        <v>0</v>
      </c>
      <c r="AA11" s="20">
        <f>Payments!AY12/Payments!BC12</f>
        <v>0</v>
      </c>
      <c r="AB11" s="20">
        <f>Payments!BA12/Payments!BC12</f>
        <v>0</v>
      </c>
    </row>
    <row r="12" spans="1:28">
      <c r="A12" s="26">
        <v>7</v>
      </c>
      <c r="B12" s="182" t="s">
        <v>46</v>
      </c>
      <c r="C12" s="20">
        <f>Payments!C13/Payments!BC13</f>
        <v>5.5852016150700006E-5</v>
      </c>
      <c r="D12" s="20">
        <f>Payments!E13/Payments!BC13</f>
        <v>0.34063669328796881</v>
      </c>
      <c r="E12" s="20">
        <f>Payments!G13/Payments!BC13</f>
        <v>6.1833539964357698E-2</v>
      </c>
      <c r="F12" s="20">
        <f>Payments!I13/Payments!BC13</f>
        <v>0.31371806145716502</v>
      </c>
      <c r="G12" s="20">
        <f>Payments!K13/Payments!BC13</f>
        <v>4.5953465298797361E-2</v>
      </c>
      <c r="H12" s="20">
        <f>Payments!M13/Payments!BC13</f>
        <v>6.5144324653685887E-2</v>
      </c>
      <c r="I12" s="20">
        <f>Payments!O13/Payments!BC13</f>
        <v>0</v>
      </c>
      <c r="J12" s="20">
        <f>Payments!Q13/Payments!BC13</f>
        <v>6.5733370753438242E-2</v>
      </c>
      <c r="K12" s="20">
        <f>Payments!S13/Payments!BC13</f>
        <v>2.4468761323088537E-2</v>
      </c>
      <c r="L12" s="20">
        <f>Payments!U13/Payments!BC13</f>
        <v>9.9348453923564224E-4</v>
      </c>
      <c r="M12" s="20">
        <f>Payments!W13/Payments!BC13</f>
        <v>6.5316348863430046E-2</v>
      </c>
      <c r="N12" s="20">
        <f>Payments!Y13/Payments!BC13</f>
        <v>0</v>
      </c>
      <c r="O12" s="20">
        <f>Payments!AA13/Payments!BC13</f>
        <v>2.9094337337367513E-4</v>
      </c>
      <c r="P12" s="20">
        <f>Payments!AC13/Payments!BC13</f>
        <v>1.4716908920245622E-2</v>
      </c>
      <c r="Q12" s="20">
        <f>Payments!AE13/Payments!BC13</f>
        <v>0</v>
      </c>
      <c r="R12" s="20">
        <f>Payments!AG13/Payments!BC13</f>
        <v>0</v>
      </c>
      <c r="S12" s="20">
        <f>Payments!AI13/Payments!BC13</f>
        <v>0</v>
      </c>
      <c r="T12" s="20">
        <f>Payments!AK13/Payments!BC13</f>
        <v>0</v>
      </c>
      <c r="U12" s="20">
        <f>Payments!AM13/Payments!BC13</f>
        <v>1.1382455490629173E-3</v>
      </c>
      <c r="V12" s="20">
        <f>Payments!AO13/Payments!BC13</f>
        <v>0</v>
      </c>
      <c r="W12" s="20">
        <f>Payments!AQ13/Payments!BC13</f>
        <v>0</v>
      </c>
      <c r="X12" s="20">
        <f>Payments!AS13/Payments!BC13</f>
        <v>0</v>
      </c>
      <c r="Y12" s="20">
        <f>Payments!AU13/Payments!BC13</f>
        <v>0</v>
      </c>
      <c r="Z12" s="20">
        <f>Payments!AW13/Payments!BC13</f>
        <v>0</v>
      </c>
      <c r="AA12" s="20">
        <f>Payments!AY13/Payments!BC13</f>
        <v>0</v>
      </c>
      <c r="AB12" s="20">
        <f>Payments!BA13/Payments!BC13</f>
        <v>0</v>
      </c>
    </row>
    <row r="13" spans="1:28">
      <c r="A13" s="26">
        <v>8</v>
      </c>
      <c r="B13" s="182" t="s">
        <v>47</v>
      </c>
      <c r="C13" s="20">
        <f>Payments!C14/Payments!BC14</f>
        <v>1.6826433608687654E-2</v>
      </c>
      <c r="D13" s="20">
        <f>Payments!E14/Payments!BC14</f>
        <v>0.13213449650545059</v>
      </c>
      <c r="E13" s="20">
        <f>Payments!G14/Payments!BC14</f>
        <v>4.7771032874365987E-2</v>
      </c>
      <c r="F13" s="20">
        <f>Payments!I14/Payments!BC14</f>
        <v>0.2246517310191658</v>
      </c>
      <c r="G13" s="20">
        <f>Payments!K14/Payments!BC14</f>
        <v>0.16766953156729847</v>
      </c>
      <c r="H13" s="20">
        <f>Payments!M14/Payments!BC14</f>
        <v>0.13160258184679038</v>
      </c>
      <c r="I13" s="20">
        <f>Payments!O14/Payments!BC14</f>
        <v>1.4003203781906087E-4</v>
      </c>
      <c r="J13" s="20">
        <f>Payments!Q14/Payments!BC14</f>
        <v>0.10606573327427245</v>
      </c>
      <c r="K13" s="20">
        <f>Payments!S14/Payments!BC14</f>
        <v>3.8378759288015825E-2</v>
      </c>
      <c r="L13" s="20">
        <f>Payments!U14/Payments!BC14</f>
        <v>3.4861471636513824E-4</v>
      </c>
      <c r="M13" s="20">
        <f>Payments!W14/Payments!BC14</f>
        <v>0.10197846210171033</v>
      </c>
      <c r="N13" s="20">
        <f>Payments!Y14/Payments!BC14</f>
        <v>8.6690405340480187E-3</v>
      </c>
      <c r="O13" s="20">
        <f>Payments!AA14/Payments!BC14</f>
        <v>3.3495712273504457E-3</v>
      </c>
      <c r="P13" s="20">
        <f>Payments!AC14/Payments!BC14</f>
        <v>1.0872320038006242E-2</v>
      </c>
      <c r="Q13" s="20">
        <f>Payments!AE14/Payments!BC14</f>
        <v>1.1476590071773816E-3</v>
      </c>
      <c r="R13" s="20">
        <f>Payments!AG14/Payments!BC14</f>
        <v>0</v>
      </c>
      <c r="S13" s="20">
        <f>Payments!AI14/Payments!BC14</f>
        <v>0</v>
      </c>
      <c r="T13" s="20">
        <f>Payments!AK14/Payments!BC14</f>
        <v>3.5675891483723521E-3</v>
      </c>
      <c r="U13" s="20">
        <f>Payments!AM14/Payments!BC14</f>
        <v>4.6138452108938502E-3</v>
      </c>
      <c r="V13" s="20">
        <f>Payments!AO14/Payments!BC14</f>
        <v>0</v>
      </c>
      <c r="W13" s="20">
        <f>Payments!AQ14/Payments!BC14</f>
        <v>0</v>
      </c>
      <c r="X13" s="20">
        <f>Payments!AS14/Payments!BC14</f>
        <v>2.1256599421022362E-4</v>
      </c>
      <c r="Y13" s="20">
        <f>Payments!AU14/Payments!BC14</f>
        <v>0</v>
      </c>
      <c r="Z13" s="20">
        <f>Payments!AW14/Payments!BC14</f>
        <v>0</v>
      </c>
      <c r="AA13" s="20">
        <f>Payments!AY14/Payments!BC14</f>
        <v>0</v>
      </c>
      <c r="AB13" s="20">
        <f>Payments!BA14/Payments!BC14</f>
        <v>0</v>
      </c>
    </row>
    <row r="14" spans="1:28">
      <c r="A14" s="26"/>
      <c r="B14" s="169" t="s">
        <v>48</v>
      </c>
      <c r="C14" s="20">
        <f>Payments!C15/Payments!BC15</f>
        <v>5.9257535177465017E-3</v>
      </c>
      <c r="D14" s="20">
        <f>Payments!E15/Payments!BC15</f>
        <v>0.19466749649943874</v>
      </c>
      <c r="E14" s="20">
        <f>Payments!G15/Payments!BC15</f>
        <v>3.0655352630493179E-2</v>
      </c>
      <c r="F14" s="20">
        <f>Payments!I15/Payments!BC15</f>
        <v>0.25982937648584226</v>
      </c>
      <c r="G14" s="20">
        <f>Payments!K15/Payments!BC15</f>
        <v>0.12192024577034433</v>
      </c>
      <c r="H14" s="20">
        <f>Payments!M15/Payments!BC15</f>
        <v>0.13493332670605143</v>
      </c>
      <c r="I14" s="20">
        <f>Payments!O15/Payments!BC15</f>
        <v>3.2716081363676452E-4</v>
      </c>
      <c r="J14" s="20">
        <f>Payments!Q15/Payments!BC15</f>
        <v>0</v>
      </c>
      <c r="K14" s="20">
        <f>Payments!S15/Payments!BC15</f>
        <v>5.3208597638317291E-2</v>
      </c>
      <c r="L14" s="20">
        <f>Payments!U15/Payments!BC15</f>
        <v>0</v>
      </c>
      <c r="M14" s="20">
        <f>Payments!W15/Payments!BC15</f>
        <v>0.14545647193088468</v>
      </c>
      <c r="N14" s="20">
        <f>Payments!Y15/Payments!BC15</f>
        <v>2.0253724781424183E-2</v>
      </c>
      <c r="O14" s="20">
        <f>Payments!AA15/Payments!BC15</f>
        <v>7.8072199197535387E-3</v>
      </c>
      <c r="P14" s="20">
        <f>Payments!AC15/Payments!BC15</f>
        <v>1.1579428518432499E-2</v>
      </c>
      <c r="Q14" s="20">
        <f>Payments!AE15/Payments!BC15</f>
        <v>2.6813082235571484E-3</v>
      </c>
      <c r="R14" s="20">
        <f>Payments!AG15/Payments!BC15</f>
        <v>0</v>
      </c>
      <c r="S14" s="20">
        <f>Payments!AI15/Payments!BC15</f>
        <v>0</v>
      </c>
      <c r="T14" s="20">
        <f>Payments!AK15/Payments!BC15</f>
        <v>0</v>
      </c>
      <c r="U14" s="20">
        <f>Payments!AM15/Payments!BC15</f>
        <v>1.0257912615012302E-2</v>
      </c>
      <c r="V14" s="20">
        <f>Payments!AO15/Payments!BC15</f>
        <v>0</v>
      </c>
      <c r="W14" s="20">
        <f>Payments!AQ15/Payments!BC15</f>
        <v>0</v>
      </c>
      <c r="X14" s="20">
        <f>Payments!AS15/Payments!BC15</f>
        <v>4.9662394906502207E-4</v>
      </c>
      <c r="Y14" s="20">
        <f>Payments!AU15/Payments!BC15</f>
        <v>0</v>
      </c>
      <c r="Z14" s="20">
        <f>Payments!AW15/Payments!BC15</f>
        <v>0</v>
      </c>
      <c r="AA14" s="20">
        <f>Payments!AY15/Payments!BC15</f>
        <v>0</v>
      </c>
      <c r="AB14" s="20">
        <f>Payments!BA15/Payments!BC15</f>
        <v>0</v>
      </c>
    </row>
    <row r="15" spans="1:28">
      <c r="A15" s="26"/>
      <c r="B15" s="169" t="s">
        <v>49</v>
      </c>
      <c r="C15" s="20">
        <f>Payments!C16/Payments!BC16</f>
        <v>3.5830626745156618E-3</v>
      </c>
      <c r="D15" s="20">
        <f>Payments!E16/Payments!BC16</f>
        <v>8.1919673836851156E-2</v>
      </c>
      <c r="E15" s="20">
        <f>Payments!G16/Payments!BC16</f>
        <v>6.2930223965025331E-2</v>
      </c>
      <c r="F15" s="20">
        <f>Payments!I16/Payments!BC16</f>
        <v>0.17332344717539575</v>
      </c>
      <c r="G15" s="20">
        <f>Payments!K16/Payments!BC16</f>
        <v>0.23126420176892956</v>
      </c>
      <c r="H15" s="20">
        <f>Payments!M16/Payments!BC16</f>
        <v>7.4020298319540517E-2</v>
      </c>
      <c r="I15" s="20">
        <f>Payments!O16/Payments!BC16</f>
        <v>0</v>
      </c>
      <c r="J15" s="20">
        <f>Payments!Q16/Payments!BC16</f>
        <v>0.2967262727663017</v>
      </c>
      <c r="K15" s="20">
        <f>Payments!S16/Payments!BC16</f>
        <v>4.6447043952953723E-3</v>
      </c>
      <c r="L15" s="20">
        <f>Payments!U16/Payments!BC16</f>
        <v>1.0228788879263491E-3</v>
      </c>
      <c r="M15" s="20">
        <f>Payments!W16/Payments!BC16</f>
        <v>4.2084011592567673E-2</v>
      </c>
      <c r="N15" s="20">
        <f>Payments!Y16/Payments!BC16</f>
        <v>0</v>
      </c>
      <c r="O15" s="20">
        <f>Payments!AA16/Payments!BC16</f>
        <v>0</v>
      </c>
      <c r="P15" s="20">
        <f>Payments!AC16/Payments!BC16</f>
        <v>1.7358482773144439E-2</v>
      </c>
      <c r="Q15" s="20">
        <f>Payments!AE16/Payments!BC16</f>
        <v>0</v>
      </c>
      <c r="R15" s="20">
        <f>Payments!AG16/Payments!BC16</f>
        <v>0</v>
      </c>
      <c r="S15" s="20">
        <f>Payments!AI16/Payments!BC16</f>
        <v>0</v>
      </c>
      <c r="T15" s="20">
        <f>Payments!AK16/Payments!BC16</f>
        <v>1.0467749780370851E-2</v>
      </c>
      <c r="U15" s="20">
        <f>Payments!AM16/Payments!BC16</f>
        <v>6.5499206413573282E-4</v>
      </c>
      <c r="V15" s="20">
        <f>Payments!AO16/Payments!BC16</f>
        <v>0</v>
      </c>
      <c r="W15" s="20">
        <f>Payments!AQ16/Payments!BC16</f>
        <v>0</v>
      </c>
      <c r="X15" s="20">
        <f>Payments!AS16/Payments!BC16</f>
        <v>0</v>
      </c>
      <c r="Y15" s="20">
        <f>Payments!AU16/Payments!BC16</f>
        <v>0</v>
      </c>
      <c r="Z15" s="20">
        <f>Payments!AW16/Payments!BC16</f>
        <v>0</v>
      </c>
      <c r="AA15" s="20">
        <f>Payments!AY16/Payments!BC16</f>
        <v>0</v>
      </c>
      <c r="AB15" s="20">
        <f>Payments!BA16/Payments!BC16</f>
        <v>0</v>
      </c>
    </row>
    <row r="16" spans="1:28">
      <c r="A16" s="170"/>
      <c r="B16" s="169" t="s">
        <v>50</v>
      </c>
      <c r="C16" s="20">
        <f>Payments!C17/Payments!BC17</f>
        <v>3.075028032084188E-4</v>
      </c>
      <c r="D16" s="20">
        <f>Payments!E17/Payments!BC17</f>
        <v>0</v>
      </c>
      <c r="E16" s="20">
        <f>Payments!G17/Payments!BC17</f>
        <v>3.4034882754121398E-3</v>
      </c>
      <c r="F16" s="20">
        <f>Payments!I17/Payments!BC17</f>
        <v>0.40227010006134462</v>
      </c>
      <c r="G16" s="20">
        <f>Payments!K17/Payments!BC17</f>
        <v>-1.8692664826906402E-2</v>
      </c>
      <c r="H16" s="20">
        <f>Payments!M17/Payments!BC17</f>
        <v>0.33067287269911716</v>
      </c>
      <c r="I16" s="20">
        <f>Payments!O17/Payments!BC17</f>
        <v>0</v>
      </c>
      <c r="J16" s="20">
        <f>Payments!Q17/Payments!BC17</f>
        <v>0</v>
      </c>
      <c r="K16" s="20">
        <f>Payments!S17/Payments!BC17</f>
        <v>7.827517768618858E-2</v>
      </c>
      <c r="L16" s="20">
        <f>Payments!U17/Payments!BC17</f>
        <v>0</v>
      </c>
      <c r="M16" s="20">
        <f>Payments!W17/Payments!BC17</f>
        <v>0.20362097545524921</v>
      </c>
      <c r="N16" s="20">
        <f>Payments!Y17/Payments!BC17</f>
        <v>0</v>
      </c>
      <c r="O16" s="20">
        <f>Payments!AA17/Payments!BC17</f>
        <v>1.4254784638623503E-4</v>
      </c>
      <c r="P16" s="20">
        <f>Payments!AC17/Payments!BC17</f>
        <v>0</v>
      </c>
      <c r="Q16" s="20">
        <f>Payments!AE17/Payments!BC17</f>
        <v>0</v>
      </c>
      <c r="R16" s="20">
        <f>Payments!AG17/Payments!BC17</f>
        <v>0</v>
      </c>
      <c r="S16" s="20">
        <f>Payments!AI17/Payments!BC17</f>
        <v>0</v>
      </c>
      <c r="T16" s="20">
        <f>Payments!AK17/Payments!BC17</f>
        <v>0</v>
      </c>
      <c r="U16" s="20">
        <f>Payments!AM17/Payments!BC17</f>
        <v>0</v>
      </c>
      <c r="V16" s="20">
        <f>Payments!AO17/Payments!BC17</f>
        <v>0</v>
      </c>
      <c r="W16" s="20">
        <f>Payments!AQ17/Payments!BC17</f>
        <v>0</v>
      </c>
      <c r="X16" s="20">
        <f>Payments!AS17/Payments!BC17</f>
        <v>0</v>
      </c>
      <c r="Y16" s="20">
        <f>Payments!AU17/Payments!BC17</f>
        <v>0</v>
      </c>
      <c r="Z16" s="20">
        <f>Payments!AW17/Payments!BC17</f>
        <v>0</v>
      </c>
      <c r="AA16" s="20">
        <f>Payments!AY17/Payments!BC17</f>
        <v>0</v>
      </c>
      <c r="AB16" s="20">
        <f>Payments!BA17/Payments!BC17</f>
        <v>0</v>
      </c>
    </row>
    <row r="17" spans="1:28">
      <c r="A17" s="170"/>
      <c r="B17" s="169" t="s">
        <v>51</v>
      </c>
      <c r="C17" s="20">
        <f>Payments!C18/Payments!BC18</f>
        <v>6.7098998296990175E-2</v>
      </c>
      <c r="D17" s="20">
        <f>Payments!E18/Payments!BC18</f>
        <v>0.10736154832322832</v>
      </c>
      <c r="E17" s="20">
        <f>Payments!G18/Payments!BC18</f>
        <v>6.7202133917658974E-2</v>
      </c>
      <c r="F17" s="20">
        <f>Payments!I18/Payments!BC18</f>
        <v>0.20380638506996124</v>
      </c>
      <c r="G17" s="20">
        <f>Payments!K18/Payments!BC18</f>
        <v>0.19192671501890082</v>
      </c>
      <c r="H17" s="20">
        <f>Payments!M18/Payments!BC18</f>
        <v>0.18772629066744112</v>
      </c>
      <c r="I17" s="20">
        <f>Payments!O18/Payments!BC18</f>
        <v>0</v>
      </c>
      <c r="J17" s="20">
        <f>Payments!Q18/Payments!BC18</f>
        <v>2.5366079918832832E-2</v>
      </c>
      <c r="K17" s="20">
        <f>Payments!S18/Payments!BC18</f>
        <v>5.7346223998525292E-2</v>
      </c>
      <c r="L17" s="20">
        <f>Payments!U18/Payments!BC18</f>
        <v>0</v>
      </c>
      <c r="M17" s="20">
        <f>Payments!W18/Payments!BC18</f>
        <v>9.2151761534548918E-2</v>
      </c>
      <c r="N17" s="20">
        <f>Payments!Y18/Payments!BC18</f>
        <v>0</v>
      </c>
      <c r="O17" s="20">
        <f>Payments!AA18/Payments!BC18</f>
        <v>1.3863253912240428E-5</v>
      </c>
      <c r="P17" s="20">
        <f>Payments!AC18/Payments!BC18</f>
        <v>0</v>
      </c>
      <c r="Q17" s="20">
        <f>Payments!AE18/Payments!BC18</f>
        <v>0</v>
      </c>
      <c r="R17" s="20">
        <f>Payments!AG18/Payments!BC18</f>
        <v>0</v>
      </c>
      <c r="S17" s="20">
        <f>Payments!AI18/Payments!BC18</f>
        <v>0</v>
      </c>
      <c r="T17" s="20">
        <f>Payments!AK18/Payments!BC18</f>
        <v>0</v>
      </c>
      <c r="U17" s="20">
        <f>Payments!AM18/Payments!BC18</f>
        <v>0</v>
      </c>
      <c r="V17" s="20">
        <f>Payments!AO18/Payments!BC18</f>
        <v>0</v>
      </c>
      <c r="W17" s="20">
        <f>Payments!AQ18/Payments!BC18</f>
        <v>0</v>
      </c>
      <c r="X17" s="20">
        <f>Payments!AS18/Payments!BC18</f>
        <v>0</v>
      </c>
      <c r="Y17" s="20">
        <f>Payments!AU18/Payments!BC18</f>
        <v>0</v>
      </c>
      <c r="Z17" s="20">
        <f>Payments!AW18/Payments!BC18</f>
        <v>0</v>
      </c>
      <c r="AA17" s="20">
        <f>Payments!AY18/Payments!BC18</f>
        <v>0</v>
      </c>
      <c r="AB17" s="20">
        <f>Payments!BA18/Payments!BC18</f>
        <v>0</v>
      </c>
    </row>
    <row r="18" spans="1:28">
      <c r="A18" s="170" t="s">
        <v>32</v>
      </c>
      <c r="B18" s="182" t="s">
        <v>52</v>
      </c>
      <c r="C18" s="20">
        <f>Payments!C19/Payments!BC19</f>
        <v>4.1863418852354367E-2</v>
      </c>
      <c r="D18" s="20">
        <f>Payments!E19/Payments!BC19</f>
        <v>0.36973670991460866</v>
      </c>
      <c r="E18" s="20">
        <f>Payments!G19/Payments!BC19</f>
        <v>2.3832265119575992E-3</v>
      </c>
      <c r="F18" s="20">
        <f>Payments!I19/Payments!BC19</f>
        <v>5.2925962533613528E-2</v>
      </c>
      <c r="G18" s="20">
        <f>Payments!K19/Payments!BC19</f>
        <v>8.604175773988057E-2</v>
      </c>
      <c r="H18" s="20">
        <f>Payments!M19/Payments!BC19</f>
        <v>6.4878474600956693E-2</v>
      </c>
      <c r="I18" s="20">
        <f>Payments!O19/Payments!BC19</f>
        <v>6.1309276428478429E-2</v>
      </c>
      <c r="J18" s="20">
        <f>Payments!Q19/Payments!BC19</f>
        <v>1.320670910764702E-2</v>
      </c>
      <c r="K18" s="20">
        <f>Payments!S19/Payments!BC19</f>
        <v>3.288690631491361E-2</v>
      </c>
      <c r="L18" s="20">
        <f>Payments!U19/Payments!BC19</f>
        <v>0</v>
      </c>
      <c r="M18" s="20">
        <f>Payments!W19/Payments!BC19</f>
        <v>0.26452546935993487</v>
      </c>
      <c r="N18" s="20">
        <f>Payments!Y19/Payments!BC19</f>
        <v>5.2839041594302987E-3</v>
      </c>
      <c r="O18" s="20">
        <f>Payments!AA19/Payments!BC19</f>
        <v>3.9519901941878445E-3</v>
      </c>
      <c r="P18" s="20">
        <f>Payments!AC19/Payments!BC19</f>
        <v>0</v>
      </c>
      <c r="Q18" s="20">
        <f>Payments!AE19/Payments!BC19</f>
        <v>1.2207602796385E-5</v>
      </c>
      <c r="R18" s="20">
        <f>Payments!AG19/Payments!BC19</f>
        <v>0</v>
      </c>
      <c r="S18" s="20">
        <f>Payments!AI19/Payments!BC19</f>
        <v>0</v>
      </c>
      <c r="T18" s="20">
        <f>Payments!AK19/Payments!BC19</f>
        <v>0</v>
      </c>
      <c r="U18" s="20">
        <f>Payments!AM19/Payments!BC19</f>
        <v>9.9398667924011932E-4</v>
      </c>
      <c r="V18" s="20">
        <f>Payments!AO19/Payments!BC19</f>
        <v>0</v>
      </c>
      <c r="W18" s="20">
        <f>Payments!AQ19/Payments!BC19</f>
        <v>0</v>
      </c>
      <c r="X18" s="20">
        <f>Payments!AS19/Payments!BC19</f>
        <v>0</v>
      </c>
      <c r="Y18" s="20">
        <f>Payments!AU19/Payments!BC19</f>
        <v>0</v>
      </c>
      <c r="Z18" s="20">
        <f>Payments!AW19/Payments!BC19</f>
        <v>0</v>
      </c>
      <c r="AA18" s="20">
        <f>Payments!AY19/Payments!BC19</f>
        <v>0</v>
      </c>
      <c r="AB18" s="20">
        <f>Payments!BA19/Payments!BC19</f>
        <v>0</v>
      </c>
    </row>
    <row r="19" spans="1:28">
      <c r="A19" s="170"/>
      <c r="B19" s="169" t="s">
        <v>53</v>
      </c>
      <c r="C19" s="20">
        <f>Payments!C20/Payments!BC20</f>
        <v>4.745283013132736E-2</v>
      </c>
      <c r="D19" s="20">
        <f>Payments!E20/Payments!BC20</f>
        <v>0.41675192095559754</v>
      </c>
      <c r="E19" s="20">
        <f>Payments!G20/Payments!BC20</f>
        <v>0</v>
      </c>
      <c r="F19" s="20">
        <f>Payments!I20/Payments!BC20</f>
        <v>4.6306928549191259E-2</v>
      </c>
      <c r="G19" s="20">
        <f>Payments!K20/Payments!BC20</f>
        <v>9.1471418483047337E-2</v>
      </c>
      <c r="H19" s="20">
        <f>Payments!M20/Payments!BC20</f>
        <v>1.4531652285096585E-4</v>
      </c>
      <c r="I19" s="20">
        <f>Payments!O20/Payments!BC20</f>
        <v>7.1015988362676974E-2</v>
      </c>
      <c r="J19" s="20">
        <f>Payments!Q20/Payments!BC20</f>
        <v>1.5002688582477833E-2</v>
      </c>
      <c r="K19" s="20">
        <f>Payments!S20/Payments!BC20</f>
        <v>1.622452832721202E-2</v>
      </c>
      <c r="L19" s="20">
        <f>Payments!U20/Payments!BC20</f>
        <v>0</v>
      </c>
      <c r="M19" s="20">
        <f>Payments!W20/Payments!BC20</f>
        <v>0.28376472600697911</v>
      </c>
      <c r="N19" s="20">
        <f>Payments!Y20/Payments!BC20</f>
        <v>6.1204714548107305E-3</v>
      </c>
      <c r="O19" s="20">
        <f>Payments!AA20/Payments!BC20</f>
        <v>4.5776839328263907E-3</v>
      </c>
      <c r="P19" s="20">
        <f>Payments!AC20/Payments!BC20</f>
        <v>0</v>
      </c>
      <c r="Q19" s="20">
        <f>Payments!AE20/Payments!BC20</f>
        <v>1.4140355727988416E-5</v>
      </c>
      <c r="R19" s="20">
        <f>Payments!AG20/Payments!BC20</f>
        <v>0</v>
      </c>
      <c r="S19" s="20">
        <f>Payments!AI20/Payments!BC20</f>
        <v>0</v>
      </c>
      <c r="T19" s="20">
        <f>Payments!AK20/Payments!BC20</f>
        <v>0</v>
      </c>
      <c r="U19" s="20">
        <f>Payments!AM20/Payments!BC20</f>
        <v>1.1513583352744214E-3</v>
      </c>
      <c r="V19" s="20">
        <f>Payments!AO20/Payments!BC20</f>
        <v>0</v>
      </c>
      <c r="W19" s="20">
        <f>Payments!AQ20/Payments!BC20</f>
        <v>0</v>
      </c>
      <c r="X19" s="20">
        <f>Payments!AS20/Payments!BC20</f>
        <v>0</v>
      </c>
      <c r="Y19" s="20">
        <f>Payments!AU20/Payments!BC20</f>
        <v>0</v>
      </c>
      <c r="Z19" s="20">
        <f>Payments!AW20/Payments!BC20</f>
        <v>0</v>
      </c>
      <c r="AA19" s="20">
        <f>Payments!AY20/Payments!BC20</f>
        <v>0</v>
      </c>
      <c r="AB19" s="20">
        <f>Payments!BA20/Payments!BC20</f>
        <v>0</v>
      </c>
    </row>
    <row r="20" spans="1:28">
      <c r="A20" s="26"/>
      <c r="B20" s="169" t="s">
        <v>54</v>
      </c>
      <c r="C20" s="20">
        <f>Payments!C21/Payments!BC21</f>
        <v>6.5597276026248316E-3</v>
      </c>
      <c r="D20" s="20">
        <f>Payments!E21/Payments!BC21</f>
        <v>7.2780481111757014E-2</v>
      </c>
      <c r="E20" s="20">
        <f>Payments!G21/Payments!BC21</f>
        <v>1.7436098586846364E-2</v>
      </c>
      <c r="F20" s="20">
        <f>Payments!I21/Payments!BC21</f>
        <v>9.4732929402662133E-2</v>
      </c>
      <c r="G20" s="20">
        <f>Payments!K21/Payments!BC21</f>
        <v>5.1747078586701897E-2</v>
      </c>
      <c r="H20" s="20">
        <f>Payments!M21/Payments!BC21</f>
        <v>0.47374433047500969</v>
      </c>
      <c r="I20" s="20">
        <f>Payments!O21/Payments!BC21</f>
        <v>0</v>
      </c>
      <c r="J20" s="20">
        <f>Payments!Q21/Payments!BC21</f>
        <v>1.8629911907345822E-3</v>
      </c>
      <c r="K20" s="20">
        <f>Payments!S21/Payments!BC21</f>
        <v>0.13812937615731724</v>
      </c>
      <c r="L20" s="20">
        <f>Payments!U21/Payments!BC21</f>
        <v>0</v>
      </c>
      <c r="M20" s="20">
        <f>Payments!W21/Payments!BC21</f>
        <v>0.14300698688634625</v>
      </c>
      <c r="N20" s="20">
        <f>Payments!Y21/Payments!BC21</f>
        <v>0</v>
      </c>
      <c r="O20" s="20">
        <f>Payments!AA21/Payments!BC21</f>
        <v>0</v>
      </c>
      <c r="P20" s="20">
        <f>Payments!AC21/Payments!BC21</f>
        <v>0</v>
      </c>
      <c r="Q20" s="20">
        <f>Payments!AE21/Payments!BC21</f>
        <v>0</v>
      </c>
      <c r="R20" s="20">
        <f>Payments!AG21/Payments!BC21</f>
        <v>0</v>
      </c>
      <c r="S20" s="20">
        <f>Payments!AI21/Payments!BC21</f>
        <v>0</v>
      </c>
      <c r="T20" s="20">
        <f>Payments!AK21/Payments!BC21</f>
        <v>0</v>
      </c>
      <c r="U20" s="20">
        <f>Payments!AM21/Payments!BC21</f>
        <v>0</v>
      </c>
      <c r="V20" s="20">
        <f>Payments!AO21/Payments!BC21</f>
        <v>0</v>
      </c>
      <c r="W20" s="20">
        <f>Payments!AQ21/Payments!BC21</f>
        <v>0</v>
      </c>
      <c r="X20" s="20">
        <f>Payments!AS21/Payments!BC21</f>
        <v>0</v>
      </c>
      <c r="Y20" s="20">
        <f>Payments!AU21/Payments!BC21</f>
        <v>0</v>
      </c>
      <c r="Z20" s="20">
        <f>Payments!AW21/Payments!BC21</f>
        <v>0</v>
      </c>
      <c r="AA20" s="20">
        <f>Payments!AY21/Payments!BC21</f>
        <v>0</v>
      </c>
      <c r="AB20" s="20">
        <f>Payments!BA21/Payments!BC21</f>
        <v>0</v>
      </c>
    </row>
    <row r="21" spans="1:28">
      <c r="A21" s="26">
        <v>10</v>
      </c>
      <c r="B21" s="181" t="s">
        <v>55</v>
      </c>
      <c r="C21" s="20">
        <f>Payments!C22/Payments!BC22</f>
        <v>0.20536834250791061</v>
      </c>
      <c r="D21" s="20">
        <f>Payments!E22/Payments!BC22</f>
        <v>9.0620165992140053E-2</v>
      </c>
      <c r="E21" s="20">
        <f>Payments!G22/Payments!BC22</f>
        <v>7.269573131726445E-2</v>
      </c>
      <c r="F21" s="20">
        <f>Payments!I22/Payments!BC22</f>
        <v>7.6013004512822252E-2</v>
      </c>
      <c r="G21" s="20">
        <f>Payments!K22/Payments!BC22</f>
        <v>3.0345227942936395E-2</v>
      </c>
      <c r="H21" s="20">
        <f>Payments!M22/Payments!BC22</f>
        <v>5.1165441850019762E-2</v>
      </c>
      <c r="I21" s="20">
        <f>Payments!O22/Payments!BC22</f>
        <v>0.11797911232624174</v>
      </c>
      <c r="J21" s="20">
        <f>Payments!Q22/Payments!BC22</f>
        <v>0.10691386819360481</v>
      </c>
      <c r="K21" s="20">
        <f>Payments!S22/Payments!BC22</f>
        <v>0.13188784878800491</v>
      </c>
      <c r="L21" s="20">
        <f>Payments!U22/Payments!BC22</f>
        <v>5.5388060777351547E-2</v>
      </c>
      <c r="M21" s="20">
        <f>Payments!W22/Payments!BC22</f>
        <v>3.9764056389670517E-2</v>
      </c>
      <c r="N21" s="20">
        <f>Payments!Y22/Payments!BC22</f>
        <v>7.2248552648381339E-4</v>
      </c>
      <c r="O21" s="20">
        <f>Payments!AA22/Payments!BC22</f>
        <v>5.5589443925512551E-3</v>
      </c>
      <c r="P21" s="20">
        <f>Payments!AC22/Payments!BC22</f>
        <v>2.497351959247939E-3</v>
      </c>
      <c r="Q21" s="20">
        <f>Payments!AE22/Payments!BC22</f>
        <v>0</v>
      </c>
      <c r="R21" s="20">
        <f>Payments!AG22/Payments!BC22</f>
        <v>0</v>
      </c>
      <c r="S21" s="20">
        <f>Payments!AI22/Payments!BC22</f>
        <v>0</v>
      </c>
      <c r="T21" s="20">
        <f>Payments!AK22/Payments!BC22</f>
        <v>0</v>
      </c>
      <c r="U21" s="20">
        <f>Payments!AM22/Payments!BC22</f>
        <v>1.3079443570543562E-2</v>
      </c>
      <c r="V21" s="20">
        <f>Payments!AO22/Payments!BC22</f>
        <v>0</v>
      </c>
      <c r="W21" s="20">
        <f>Payments!AQ22/Payments!BC22</f>
        <v>0</v>
      </c>
      <c r="X21" s="20">
        <f>Payments!AS22/Payments!BC22</f>
        <v>0</v>
      </c>
      <c r="Y21" s="20">
        <f>Payments!AU22/Payments!BC22</f>
        <v>0</v>
      </c>
      <c r="Z21" s="20">
        <f>Payments!AW22/Payments!BC22</f>
        <v>0</v>
      </c>
      <c r="AA21" s="20">
        <f>Payments!AY22/Payments!BC22</f>
        <v>9.1395320618671077E-7</v>
      </c>
      <c r="AB21" s="20">
        <f>Payments!BA22/Payments!BC22</f>
        <v>0</v>
      </c>
    </row>
    <row r="22" spans="1:28">
      <c r="A22" s="26"/>
      <c r="B22" s="182" t="s">
        <v>56</v>
      </c>
      <c r="C22" s="20">
        <f>Payments!C23/Payments!BC23</f>
        <v>0.20754194014332608</v>
      </c>
      <c r="D22" s="20">
        <f>Payments!E23/Payments!BC23</f>
        <v>8.9791306970253781E-2</v>
      </c>
      <c r="E22" s="20">
        <f>Payments!G23/Payments!BC23</f>
        <v>7.1363307341444776E-2</v>
      </c>
      <c r="F22" s="20">
        <f>Payments!I23/Payments!BC23</f>
        <v>7.6585439836465916E-2</v>
      </c>
      <c r="G22" s="20">
        <f>Payments!K23/Payments!BC23</f>
        <v>2.9433300788794244E-2</v>
      </c>
      <c r="H22" s="20">
        <f>Payments!M23/Payments!BC23</f>
        <v>4.9903191393678541E-2</v>
      </c>
      <c r="I22" s="20">
        <f>Payments!O23/Payments!BC23</f>
        <v>0.11912669885220417</v>
      </c>
      <c r="J22" s="20">
        <f>Payments!Q23/Payments!BC23</f>
        <v>0.1080454336932377</v>
      </c>
      <c r="K22" s="20">
        <f>Payments!S23/Payments!BC23</f>
        <v>0.13170078744059383</v>
      </c>
      <c r="L22" s="20">
        <f>Payments!U23/Payments!BC23</f>
        <v>5.5968601592537991E-2</v>
      </c>
      <c r="M22" s="20">
        <f>Payments!W23/Payments!BC23</f>
        <v>3.9261414931364834E-2</v>
      </c>
      <c r="N22" s="20">
        <f>Payments!Y23/Payments!BC23</f>
        <v>7.3013223976400963E-4</v>
      </c>
      <c r="O22" s="20">
        <f>Payments!AA23/Payments!BC23</f>
        <v>4.8514652223925611E-3</v>
      </c>
      <c r="P22" s="20">
        <f>Payments!AC23/Payments!BC23</f>
        <v>2.5237836782126687E-3</v>
      </c>
      <c r="Q22" s="20">
        <f>Payments!AE23/Payments!BC23</f>
        <v>0</v>
      </c>
      <c r="R22" s="20">
        <f>Payments!AG23/Payments!BC23</f>
        <v>0</v>
      </c>
      <c r="S22" s="20">
        <f>Payments!AI23/Payments!BC23</f>
        <v>0</v>
      </c>
      <c r="T22" s="20">
        <f>Payments!AK23/Payments!BC23</f>
        <v>0</v>
      </c>
      <c r="U22" s="20">
        <f>Payments!AM23/Payments!BC23</f>
        <v>1.3172272249334947E-2</v>
      </c>
      <c r="V22" s="20">
        <f>Payments!AO23/Payments!BC23</f>
        <v>0</v>
      </c>
      <c r="W22" s="20">
        <f>Payments!AQ23/Payments!BC23</f>
        <v>0</v>
      </c>
      <c r="X22" s="20">
        <f>Payments!AS23/Payments!BC23</f>
        <v>0</v>
      </c>
      <c r="Y22" s="20">
        <f>Payments!AU23/Payments!BC23</f>
        <v>0</v>
      </c>
      <c r="Z22" s="20">
        <f>Payments!AW23/Payments!BC23</f>
        <v>0</v>
      </c>
      <c r="AA22" s="20">
        <f>Payments!AY23/Payments!BC23</f>
        <v>9.2362639390195611E-7</v>
      </c>
      <c r="AB22" s="20">
        <f>Payments!BA23/Payments!BC23</f>
        <v>0</v>
      </c>
    </row>
    <row r="23" spans="1:28">
      <c r="A23" s="26"/>
      <c r="B23" s="168" t="s">
        <v>57</v>
      </c>
      <c r="C23" s="20">
        <f>Payments!C24/Payments!BC24</f>
        <v>0</v>
      </c>
      <c r="D23" s="20">
        <f>Payments!E24/Payments!BC24</f>
        <v>0.48999152970327459</v>
      </c>
      <c r="E23" s="20">
        <f>Payments!G24/Payments!BC24</f>
        <v>0.38259521916227057</v>
      </c>
      <c r="F23" s="20">
        <f>Payments!I24/Payments!BC24</f>
        <v>6.3600791445148408E-2</v>
      </c>
      <c r="G23" s="20">
        <f>Payments!K24/Payments!BC24</f>
        <v>1.549533267584652E-2</v>
      </c>
      <c r="H23" s="20">
        <f>Payments!M24/Payments!BC24</f>
        <v>4.5528563601401902E-2</v>
      </c>
      <c r="I23" s="20">
        <f>Payments!O24/Payments!BC24</f>
        <v>0</v>
      </c>
      <c r="J23" s="20">
        <f>Payments!Q24/Payments!BC24</f>
        <v>0</v>
      </c>
      <c r="K23" s="20">
        <f>Payments!S24/Payments!BC24</f>
        <v>0</v>
      </c>
      <c r="L23" s="20">
        <f>Payments!U24/Payments!BC24</f>
        <v>0</v>
      </c>
      <c r="M23" s="20">
        <f>Payments!W24/Payments!BC24</f>
        <v>2.7885634120581497E-3</v>
      </c>
      <c r="N23" s="20">
        <f>Payments!Y24/Payments!BC24</f>
        <v>0</v>
      </c>
      <c r="O23" s="20">
        <f>Payments!AA24/Payments!BC24</f>
        <v>0</v>
      </c>
      <c r="P23" s="20">
        <f>Payments!AC24/Payments!BC24</f>
        <v>0</v>
      </c>
      <c r="Q23" s="20">
        <f>Payments!AE24/Payments!BC24</f>
        <v>0</v>
      </c>
      <c r="R23" s="20">
        <f>Payments!AG24/Payments!BC24</f>
        <v>0</v>
      </c>
      <c r="S23" s="20">
        <f>Payments!AI24/Payments!BC24</f>
        <v>0</v>
      </c>
      <c r="T23" s="20">
        <f>Payments!AK24/Payments!BC24</f>
        <v>0</v>
      </c>
      <c r="U23" s="20">
        <f>Payments!AM24/Payments!BC24</f>
        <v>0</v>
      </c>
      <c r="V23" s="20">
        <f>Payments!AO24/Payments!BC24</f>
        <v>0</v>
      </c>
      <c r="W23" s="20">
        <f>Payments!AQ24/Payments!BC24</f>
        <v>0</v>
      </c>
      <c r="X23" s="20">
        <f>Payments!AS24/Payments!BC24</f>
        <v>0</v>
      </c>
      <c r="Y23" s="20">
        <f>Payments!AU24/Payments!BC24</f>
        <v>0</v>
      </c>
      <c r="Z23" s="20">
        <f>Payments!AW24/Payments!BC24</f>
        <v>0</v>
      </c>
      <c r="AA23" s="20">
        <f>Payments!AY24/Payments!BC24</f>
        <v>0</v>
      </c>
      <c r="AB23" s="20">
        <f>Payments!BA24/Payments!BC24</f>
        <v>0</v>
      </c>
    </row>
    <row r="24" spans="1:28">
      <c r="A24" s="26"/>
      <c r="B24" s="167" t="s">
        <v>58</v>
      </c>
      <c r="C24" s="20">
        <f>Payments!C25/Payments!BC25</f>
        <v>0</v>
      </c>
      <c r="D24" s="20">
        <f>Payments!E25/Payments!BC25</f>
        <v>0</v>
      </c>
      <c r="E24" s="20">
        <f>Payments!G25/Payments!BC25</f>
        <v>3.441021917684825E-2</v>
      </c>
      <c r="F24" s="20">
        <f>Payments!I25/Payments!BC25</f>
        <v>0</v>
      </c>
      <c r="G24" s="20">
        <f>Payments!K25/Payments!BC25</f>
        <v>0</v>
      </c>
      <c r="H24" s="20">
        <f>Payments!M25/Payments!BC25</f>
        <v>0</v>
      </c>
      <c r="I24" s="20">
        <f>Payments!O25/Payments!BC25</f>
        <v>9.7340027557359043E-2</v>
      </c>
      <c r="J24" s="20">
        <f>Payments!Q25/Payments!BC25</f>
        <v>0</v>
      </c>
      <c r="K24" s="20">
        <f>Payments!S25/Payments!BC25</f>
        <v>0.81177833058250337</v>
      </c>
      <c r="L24" s="20">
        <f>Payments!U25/Payments!BC25</f>
        <v>0</v>
      </c>
      <c r="M24" s="20">
        <f>Payments!W25/Payments!BC25</f>
        <v>9.5651429555431477E-5</v>
      </c>
      <c r="N24" s="20">
        <f>Payments!Y25/Payments!BC25</f>
        <v>0</v>
      </c>
      <c r="O24" s="20">
        <f>Payments!AA25/Payments!BC25</f>
        <v>1.2465643396299408E-2</v>
      </c>
      <c r="P24" s="20">
        <f>Payments!AC25/Payments!BC25</f>
        <v>0</v>
      </c>
      <c r="Q24" s="20">
        <f>Payments!AE25/Payments!BC25</f>
        <v>0</v>
      </c>
      <c r="R24" s="20">
        <f>Payments!AG25/Payments!BC25</f>
        <v>0</v>
      </c>
      <c r="S24" s="20">
        <f>Payments!AI25/Payments!BC25</f>
        <v>0</v>
      </c>
      <c r="T24" s="20">
        <f>Payments!AK25/Payments!BC25</f>
        <v>0</v>
      </c>
      <c r="U24" s="20">
        <f>Payments!AM25/Payments!BC25</f>
        <v>4.3910127857434596E-2</v>
      </c>
      <c r="V24" s="20">
        <f>Payments!AO25/Payments!BC25</f>
        <v>0</v>
      </c>
      <c r="W24" s="20">
        <f>Payments!AQ25/Payments!BC25</f>
        <v>0</v>
      </c>
      <c r="X24" s="20">
        <f>Payments!AS25/Payments!BC25</f>
        <v>0</v>
      </c>
      <c r="Y24" s="20">
        <f>Payments!AU25/Payments!BC25</f>
        <v>0</v>
      </c>
      <c r="Z24" s="20">
        <f>Payments!AW25/Payments!BC25</f>
        <v>0</v>
      </c>
      <c r="AA24" s="20">
        <f>Payments!AY25/Payments!BC25</f>
        <v>0</v>
      </c>
      <c r="AB24" s="20">
        <f>Payments!BA25/Payments!BC25</f>
        <v>0</v>
      </c>
    </row>
    <row r="25" spans="1:28">
      <c r="A25" s="26"/>
      <c r="B25" s="182" t="s">
        <v>59</v>
      </c>
      <c r="C25" s="20">
        <f>Payments!C26/Payments!BC26</f>
        <v>0</v>
      </c>
      <c r="D25" s="20">
        <f>Payments!E26/Payments!BC26</f>
        <v>0</v>
      </c>
      <c r="E25" s="20">
        <f>Payments!G26/Payments!BC26</f>
        <v>0.11363040349840607</v>
      </c>
      <c r="F25" s="20">
        <f>Payments!I26/Payments!BC26</f>
        <v>0</v>
      </c>
      <c r="G25" s="20">
        <f>Payments!K26/Payments!BC26</f>
        <v>0.19953930843432408</v>
      </c>
      <c r="H25" s="20">
        <f>Payments!M26/Payments!BC26</f>
        <v>0.27773863419013239</v>
      </c>
      <c r="I25" s="20">
        <f>Payments!O26/Payments!BC26</f>
        <v>0</v>
      </c>
      <c r="J25" s="20">
        <f>Payments!Q26/Payments!BC26</f>
        <v>0</v>
      </c>
      <c r="K25" s="20">
        <f>Payments!S26/Payments!BC26</f>
        <v>0.12548034304721836</v>
      </c>
      <c r="L25" s="20">
        <f>Payments!U26/Payments!BC26</f>
        <v>9.6343889428679918E-4</v>
      </c>
      <c r="M25" s="20">
        <f>Payments!W26/Payments!BC26</f>
        <v>0.15487951175787337</v>
      </c>
      <c r="N25" s="20">
        <f>Payments!Y26/Payments!BC26</f>
        <v>0</v>
      </c>
      <c r="O25" s="20">
        <f>Payments!AA26/Payments!BC26</f>
        <v>0.12776836017775897</v>
      </c>
      <c r="P25" s="20">
        <f>Payments!AC26/Payments!BC26</f>
        <v>0</v>
      </c>
      <c r="Q25" s="20">
        <f>Payments!AE26/Payments!BC26</f>
        <v>0</v>
      </c>
      <c r="R25" s="20">
        <f>Payments!AG26/Payments!BC26</f>
        <v>0</v>
      </c>
      <c r="S25" s="20">
        <f>Payments!AI26/Payments!BC26</f>
        <v>0</v>
      </c>
      <c r="T25" s="20">
        <f>Payments!AK26/Payments!BC26</f>
        <v>0</v>
      </c>
      <c r="U25" s="20">
        <f>Payments!AM26/Payments!BC26</f>
        <v>0</v>
      </c>
      <c r="V25" s="20">
        <f>Payments!AO26/Payments!BC26</f>
        <v>0</v>
      </c>
      <c r="W25" s="20">
        <f>Payments!AQ26/Payments!BC26</f>
        <v>0</v>
      </c>
      <c r="X25" s="20">
        <f>Payments!AS26/Payments!BC26</f>
        <v>0</v>
      </c>
      <c r="Y25" s="20">
        <f>Payments!AU26/Payments!BC26</f>
        <v>0</v>
      </c>
      <c r="Z25" s="20">
        <f>Payments!AW26/Payments!BC26</f>
        <v>0</v>
      </c>
      <c r="AA25" s="20">
        <f>Payments!AY26/Payments!BC26</f>
        <v>0</v>
      </c>
      <c r="AB25" s="20">
        <f>Payments!BA26/Payments!BC26</f>
        <v>0</v>
      </c>
    </row>
    <row r="26" spans="1:28">
      <c r="A26" s="26">
        <v>11</v>
      </c>
      <c r="B26" s="181" t="s">
        <v>60</v>
      </c>
      <c r="C26" s="20">
        <f>Payments!C27/Payments!BC27</f>
        <v>0</v>
      </c>
      <c r="D26" s="20">
        <f>Payments!E27/Payments!BC27</f>
        <v>0.15404099945648336</v>
      </c>
      <c r="E26" s="20">
        <f>Payments!G27/Payments!BC27</f>
        <v>5.8685609422720927E-2</v>
      </c>
      <c r="F26" s="20">
        <f>Payments!I27/Payments!BC27</f>
        <v>0</v>
      </c>
      <c r="G26" s="20">
        <f>Payments!K27/Payments!BC27</f>
        <v>0.78727339112079586</v>
      </c>
      <c r="H26" s="20">
        <f>Payments!M27/Payments!BC27</f>
        <v>0</v>
      </c>
      <c r="I26" s="20">
        <f>Payments!O27/Payments!BC27</f>
        <v>0</v>
      </c>
      <c r="J26" s="20">
        <f>Payments!Q27/Payments!BC27</f>
        <v>0</v>
      </c>
      <c r="K26" s="20">
        <f>Payments!S27/Payments!BC27</f>
        <v>0</v>
      </c>
      <c r="L26" s="20">
        <f>Payments!U27/Payments!BC27</f>
        <v>0</v>
      </c>
      <c r="M26" s="20">
        <f>Payments!W27/Payments!BC27</f>
        <v>0</v>
      </c>
      <c r="N26" s="20">
        <f>Payments!Y27/Payments!BC27</f>
        <v>0</v>
      </c>
      <c r="O26" s="20">
        <f>Payments!AA27/Payments!BC27</f>
        <v>0</v>
      </c>
      <c r="P26" s="20">
        <f>Payments!AC27/Payments!BC27</f>
        <v>0</v>
      </c>
      <c r="Q26" s="20">
        <f>Payments!AE27/Payments!BC27</f>
        <v>0</v>
      </c>
      <c r="R26" s="20">
        <f>Payments!AG27/Payments!BC27</f>
        <v>0</v>
      </c>
      <c r="S26" s="20">
        <f>Payments!AI27/Payments!BC27</f>
        <v>0</v>
      </c>
      <c r="T26" s="20">
        <f>Payments!AK27/Payments!BC27</f>
        <v>0</v>
      </c>
      <c r="U26" s="20">
        <f>Payments!AM27/Payments!BC27</f>
        <v>0</v>
      </c>
      <c r="V26" s="20">
        <f>Payments!AO27/Payments!BC27</f>
        <v>0</v>
      </c>
      <c r="W26" s="20">
        <f>Payments!AQ27/Payments!BC27</f>
        <v>0</v>
      </c>
      <c r="X26" s="20">
        <f>Payments!AS27/Payments!BC27</f>
        <v>0</v>
      </c>
      <c r="Y26" s="20">
        <f>Payments!AU27/Payments!BC27</f>
        <v>0</v>
      </c>
      <c r="Z26" s="20">
        <f>Payments!AW27/Payments!BC27</f>
        <v>0</v>
      </c>
      <c r="AA26" s="20">
        <f>Payments!AY27/Payments!BC27</f>
        <v>0</v>
      </c>
      <c r="AB26" s="20">
        <f>Payments!BA27/Payments!BC27</f>
        <v>0</v>
      </c>
    </row>
    <row r="27" spans="1:28">
      <c r="A27" s="26">
        <v>12</v>
      </c>
      <c r="B27" s="181" t="s">
        <v>61</v>
      </c>
      <c r="C27" s="20">
        <f>Payments!C28/Payments!BC28</f>
        <v>2.9982363315696647E-2</v>
      </c>
      <c r="D27" s="20">
        <f>Payments!E28/Payments!BC28</f>
        <v>0</v>
      </c>
      <c r="E27" s="20">
        <f>Payments!G28/Payments!BC28</f>
        <v>0</v>
      </c>
      <c r="F27" s="20">
        <f>Payments!I28/Payments!BC28</f>
        <v>0.9700176366843033</v>
      </c>
      <c r="G27" s="20">
        <f>Payments!K28/Payments!BC28</f>
        <v>0</v>
      </c>
      <c r="H27" s="20">
        <f>Payments!M28/Payments!BC28</f>
        <v>0</v>
      </c>
      <c r="I27" s="20">
        <f>Payments!O28/Payments!BC28</f>
        <v>0</v>
      </c>
      <c r="J27" s="20">
        <f>Payments!Q28/Payments!BC28</f>
        <v>0</v>
      </c>
      <c r="K27" s="20">
        <f>Payments!S28/Payments!BC28</f>
        <v>0</v>
      </c>
      <c r="L27" s="20">
        <f>Payments!U28/Payments!BC28</f>
        <v>0</v>
      </c>
      <c r="M27" s="20">
        <f>Payments!W28/Payments!BC28</f>
        <v>0</v>
      </c>
      <c r="N27" s="20">
        <f>Payments!Y28/Payments!BC28</f>
        <v>0</v>
      </c>
      <c r="O27" s="20">
        <f>Payments!AA28/Payments!BC28</f>
        <v>0</v>
      </c>
      <c r="P27" s="20">
        <f>Payments!AC28/Payments!BC28</f>
        <v>0</v>
      </c>
      <c r="Q27" s="20">
        <f>Payments!AE28/Payments!BC28</f>
        <v>0</v>
      </c>
      <c r="R27" s="20">
        <f>Payments!AG28/Payments!BC28</f>
        <v>0</v>
      </c>
      <c r="S27" s="20">
        <f>Payments!AI28/Payments!BC28</f>
        <v>0</v>
      </c>
      <c r="T27" s="20">
        <f>Payments!AK28/Payments!BC28</f>
        <v>0</v>
      </c>
      <c r="U27" s="20">
        <f>Payments!AM28/Payments!BC28</f>
        <v>0</v>
      </c>
      <c r="V27" s="20">
        <f>Payments!AO28/Payments!BC28</f>
        <v>0</v>
      </c>
      <c r="W27" s="20">
        <f>Payments!AQ28/Payments!BC28</f>
        <v>0</v>
      </c>
      <c r="X27" s="20">
        <f>Payments!AS28/Payments!BC28</f>
        <v>0</v>
      </c>
      <c r="Y27" s="20">
        <f>Payments!AU28/Payments!BC28</f>
        <v>0</v>
      </c>
      <c r="Z27" s="20">
        <f>Payments!AW28/Payments!BC28</f>
        <v>0</v>
      </c>
      <c r="AA27" s="20">
        <f>Payments!AY28/Payments!BC28</f>
        <v>0</v>
      </c>
      <c r="AB27" s="20">
        <f>Payments!BA28/Payments!BC28</f>
        <v>0</v>
      </c>
    </row>
    <row r="28" spans="1:28">
      <c r="A28" s="26">
        <v>13</v>
      </c>
      <c r="B28" s="181" t="s">
        <v>62</v>
      </c>
      <c r="C28" s="20">
        <f>Payments!C29/Payments!BC29</f>
        <v>2.2147192037647954E-2</v>
      </c>
      <c r="D28" s="20">
        <f>Payments!E29/Payments!BC29</f>
        <v>0.32250760846317761</v>
      </c>
      <c r="E28" s="20">
        <f>Payments!G29/Payments!BC29</f>
        <v>2.3179840585604676E-2</v>
      </c>
      <c r="F28" s="20">
        <f>Payments!I29/Payments!BC29</f>
        <v>5.8198608258071369E-2</v>
      </c>
      <c r="G28" s="20">
        <f>Payments!K29/Payments!BC29</f>
        <v>0.20997334952776192</v>
      </c>
      <c r="H28" s="20">
        <f>Payments!M29/Payments!BC29</f>
        <v>8.1246191814686577E-2</v>
      </c>
      <c r="I28" s="20">
        <f>Payments!O29/Payments!BC29</f>
        <v>2.876200198077668E-4</v>
      </c>
      <c r="J28" s="20">
        <f>Payments!Q29/Payments!BC29</f>
        <v>0.2284937543736702</v>
      </c>
      <c r="K28" s="20">
        <f>Payments!S29/Payments!BC29</f>
        <v>7.5419087873146405E-3</v>
      </c>
      <c r="L28" s="20">
        <f>Payments!U29/Payments!BC29</f>
        <v>1.7891780153627025E-5</v>
      </c>
      <c r="M28" s="20">
        <f>Payments!W29/Payments!BC29</f>
        <v>3.8730087644060281E-2</v>
      </c>
      <c r="N28" s="20">
        <f>Payments!Y29/Payments!BC29</f>
        <v>8.9733713362581105E-4</v>
      </c>
      <c r="O28" s="20">
        <f>Payments!AA29/Payments!BC29</f>
        <v>2.9076017288782274E-3</v>
      </c>
      <c r="P28" s="20">
        <f>Payments!AC29/Payments!BC29</f>
        <v>4.0392302669848402E-4</v>
      </c>
      <c r="Q28" s="20">
        <f>Payments!AE29/Payments!BC29</f>
        <v>0</v>
      </c>
      <c r="R28" s="20">
        <f>Payments!AG29/Payments!BC29</f>
        <v>0</v>
      </c>
      <c r="S28" s="20">
        <f>Payments!AI29/Payments!BC29</f>
        <v>0</v>
      </c>
      <c r="T28" s="20">
        <f>Payments!AK29/Payments!BC29</f>
        <v>1.843797286671017E-4</v>
      </c>
      <c r="U28" s="20">
        <f>Payments!AM29/Payments!BC29</f>
        <v>3.2827050901736211E-3</v>
      </c>
      <c r="V28" s="20">
        <f>Payments!AO29/Payments!BC29</f>
        <v>0</v>
      </c>
      <c r="W28" s="20">
        <f>Payments!AQ29/Payments!BC29</f>
        <v>0</v>
      </c>
      <c r="X28" s="20">
        <f>Payments!AS29/Payments!BC29</f>
        <v>0</v>
      </c>
      <c r="Y28" s="20">
        <f>Payments!AU29/Payments!BC29</f>
        <v>0</v>
      </c>
      <c r="Z28" s="20">
        <f>Payments!AW29/Payments!BC29</f>
        <v>0</v>
      </c>
      <c r="AA28" s="20">
        <f>Payments!AY29/Payments!BC29</f>
        <v>0</v>
      </c>
      <c r="AB28" s="20">
        <f>Payments!BA29/Payments!BC29</f>
        <v>0</v>
      </c>
    </row>
    <row r="29" spans="1:28">
      <c r="A29" s="26">
        <v>14</v>
      </c>
      <c r="B29" s="181" t="s">
        <v>63</v>
      </c>
      <c r="C29" s="20">
        <f>Payments!C30/Payments!BC30</f>
        <v>0</v>
      </c>
      <c r="D29" s="20">
        <f>Payments!E30/Payments!BC30</f>
        <v>0</v>
      </c>
      <c r="E29" s="20">
        <f>Payments!G30/Payments!BC30</f>
        <v>-3.789917606230922E-4</v>
      </c>
      <c r="F29" s="20">
        <f>Payments!I30/Payments!BC30</f>
        <v>6.2618517267270621E-2</v>
      </c>
      <c r="G29" s="20">
        <f>Payments!K30/Payments!BC30</f>
        <v>0</v>
      </c>
      <c r="H29" s="20">
        <f>Payments!M30/Payments!BC30</f>
        <v>0</v>
      </c>
      <c r="I29" s="20">
        <f>Payments!O30/Payments!BC30</f>
        <v>0</v>
      </c>
      <c r="J29" s="20">
        <f>Payments!Q30/Payments!BC30</f>
        <v>7.3195973428799965E-2</v>
      </c>
      <c r="K29" s="20">
        <f>Payments!S30/Payments!BC30</f>
        <v>0</v>
      </c>
      <c r="L29" s="20">
        <f>Payments!U30/Payments!BC30</f>
        <v>0</v>
      </c>
      <c r="M29" s="20">
        <f>Payments!W30/Payments!BC30</f>
        <v>0</v>
      </c>
      <c r="N29" s="20">
        <f>Payments!Y30/Payments!BC30</f>
        <v>0</v>
      </c>
      <c r="O29" s="20">
        <f>Payments!AA30/Payments!BC30</f>
        <v>4.4801971445975244E-5</v>
      </c>
      <c r="P29" s="20">
        <f>Payments!AC30/Payments!BC30</f>
        <v>0</v>
      </c>
      <c r="Q29" s="20">
        <f>Payments!AE30/Payments!BC30</f>
        <v>0</v>
      </c>
      <c r="R29" s="20">
        <f>Payments!AG30/Payments!BC30</f>
        <v>0</v>
      </c>
      <c r="S29" s="20">
        <f>Payments!AI30/Payments!BC30</f>
        <v>0.86451969909310655</v>
      </c>
      <c r="T29" s="20">
        <f>Payments!AK30/Payments!BC30</f>
        <v>0</v>
      </c>
      <c r="U29" s="20">
        <f>Payments!AM30/Payments!BC30</f>
        <v>0</v>
      </c>
      <c r="V29" s="20">
        <f>Payments!AO30/Payments!BC30</f>
        <v>0</v>
      </c>
      <c r="W29" s="20">
        <f>Payments!AQ30/Payments!BC30</f>
        <v>0</v>
      </c>
      <c r="X29" s="20">
        <f>Payments!AS30/Payments!BC30</f>
        <v>0</v>
      </c>
      <c r="Y29" s="20">
        <f>Payments!AU30/Payments!BC30</f>
        <v>0</v>
      </c>
      <c r="Z29" s="20">
        <f>Payments!AW30/Payments!BC30</f>
        <v>0</v>
      </c>
      <c r="AA29" s="20">
        <f>Payments!AY30/Payments!BC30</f>
        <v>0</v>
      </c>
      <c r="AB29" s="20">
        <f>Payments!BA30/Payments!BC30</f>
        <v>0</v>
      </c>
    </row>
    <row r="30" spans="1:28">
      <c r="A30" s="26">
        <v>15</v>
      </c>
      <c r="B30" s="181" t="s">
        <v>64</v>
      </c>
      <c r="C30" s="20">
        <f>Payments!C31/Payments!BC31</f>
        <v>0</v>
      </c>
      <c r="D30" s="20">
        <f>Payments!E31/Payments!BC31</f>
        <v>0</v>
      </c>
      <c r="E30" s="20">
        <f>Payments!G31/Payments!BC31</f>
        <v>0</v>
      </c>
      <c r="F30" s="20">
        <f>Payments!I31/Payments!BC31</f>
        <v>0</v>
      </c>
      <c r="G30" s="20">
        <f>Payments!K31/Payments!BC31</f>
        <v>0.23321395781737347</v>
      </c>
      <c r="H30" s="20">
        <f>Payments!M31/Payments!BC31</f>
        <v>-7.3230191527091067E-3</v>
      </c>
      <c r="I30" s="20">
        <f>Payments!O31/Payments!BC31</f>
        <v>0</v>
      </c>
      <c r="J30" s="20">
        <f>Payments!Q31/Payments!BC31</f>
        <v>0.76300458436903251</v>
      </c>
      <c r="K30" s="20">
        <f>Payments!S31/Payments!BC31</f>
        <v>0</v>
      </c>
      <c r="L30" s="20">
        <f>Payments!U31/Payments!BC31</f>
        <v>0</v>
      </c>
      <c r="M30" s="20">
        <f>Payments!W31/Payments!BC31</f>
        <v>0</v>
      </c>
      <c r="N30" s="20">
        <f>Payments!Y31/Payments!BC31</f>
        <v>0</v>
      </c>
      <c r="O30" s="20">
        <f>Payments!AA31/Payments!BC31</f>
        <v>1.1104476966303111E-2</v>
      </c>
      <c r="P30" s="20">
        <f>Payments!AC31/Payments!BC31</f>
        <v>0</v>
      </c>
      <c r="Q30" s="20">
        <f>Payments!AE31/Payments!BC31</f>
        <v>0</v>
      </c>
      <c r="R30" s="20">
        <f>Payments!AG31/Payments!BC31</f>
        <v>0</v>
      </c>
      <c r="S30" s="20">
        <f>Payments!AI31/Payments!BC31</f>
        <v>0</v>
      </c>
      <c r="T30" s="20">
        <f>Payments!AK31/Payments!BC31</f>
        <v>0</v>
      </c>
      <c r="U30" s="20">
        <f>Payments!AM31/Payments!BC31</f>
        <v>0</v>
      </c>
      <c r="V30" s="20">
        <f>Payments!AO31/Payments!BC31</f>
        <v>0</v>
      </c>
      <c r="W30" s="20">
        <f>Payments!AQ31/Payments!BC31</f>
        <v>0</v>
      </c>
      <c r="X30" s="20">
        <f>Payments!AS31/Payments!BC31</f>
        <v>0</v>
      </c>
      <c r="Y30" s="20">
        <f>Payments!AU31/Payments!BC31</f>
        <v>0</v>
      </c>
      <c r="Z30" s="20">
        <f>Payments!AW31/Payments!BC31</f>
        <v>0</v>
      </c>
      <c r="AA30" s="20">
        <f>Payments!AY31/Payments!BC31</f>
        <v>0</v>
      </c>
      <c r="AB30" s="20">
        <f>Payments!BA31/Payments!BC31</f>
        <v>0</v>
      </c>
    </row>
    <row r="31" spans="1:28">
      <c r="A31" s="26">
        <v>16</v>
      </c>
      <c r="B31" s="181" t="s">
        <v>65</v>
      </c>
      <c r="C31" s="20">
        <f>Payments!C32/Payments!BC32</f>
        <v>1.193543974127839E-3</v>
      </c>
      <c r="D31" s="20">
        <f>Payments!E32/Payments!BC32</f>
        <v>2.3523409931409549E-2</v>
      </c>
      <c r="E31" s="20">
        <f>Payments!G32/Payments!BC32</f>
        <v>0</v>
      </c>
      <c r="F31" s="20">
        <f>Payments!I32/Payments!BC32</f>
        <v>-1.1034463607935677E-2</v>
      </c>
      <c r="G31" s="20">
        <f>Payments!K32/Payments!BC32</f>
        <v>0.53272702732069721</v>
      </c>
      <c r="H31" s="20">
        <f>Payments!M32/Payments!BC32</f>
        <v>6.6583239311408152E-2</v>
      </c>
      <c r="I31" s="20">
        <f>Payments!O32/Payments!BC32</f>
        <v>5.7123840324004626E-3</v>
      </c>
      <c r="J31" s="20">
        <f>Payments!Q32/Payments!BC32</f>
        <v>5.3520876368142931E-4</v>
      </c>
      <c r="K31" s="20">
        <f>Payments!S32/Payments!BC32</f>
        <v>0.26159521634323801</v>
      </c>
      <c r="L31" s="20">
        <f>Payments!U32/Payments!BC32</f>
        <v>0</v>
      </c>
      <c r="M31" s="20">
        <f>Payments!W32/Payments!BC32</f>
        <v>1.7335991644023267E-2</v>
      </c>
      <c r="N31" s="20">
        <f>Payments!Y32/Payments!BC32</f>
        <v>1.5896410590134375E-2</v>
      </c>
      <c r="O31" s="20">
        <f>Payments!AA32/Payments!BC32</f>
        <v>8.6496237022731716E-4</v>
      </c>
      <c r="P31" s="20">
        <f>Payments!AC32/Payments!BC32</f>
        <v>6.5403357287173072E-2</v>
      </c>
      <c r="Q31" s="20">
        <f>Payments!AE32/Payments!BC32</f>
        <v>2.4180525324901266E-3</v>
      </c>
      <c r="R31" s="20">
        <f>Payments!AG32/Payments!BC32</f>
        <v>0</v>
      </c>
      <c r="S31" s="20">
        <f>Payments!AI32/Payments!BC32</f>
        <v>0</v>
      </c>
      <c r="T31" s="20">
        <f>Payments!AK32/Payments!BC32</f>
        <v>1.724565950692477E-2</v>
      </c>
      <c r="U31" s="20">
        <f>Payments!AM32/Payments!BC32</f>
        <v>0</v>
      </c>
      <c r="V31" s="20">
        <f>Payments!AO32/Payments!BC32</f>
        <v>0</v>
      </c>
      <c r="W31" s="20">
        <f>Payments!AQ32/Payments!BC32</f>
        <v>0</v>
      </c>
      <c r="X31" s="20">
        <f>Payments!AS32/Payments!BC32</f>
        <v>0</v>
      </c>
      <c r="Y31" s="20">
        <f>Payments!AU32/Payments!BC32</f>
        <v>0</v>
      </c>
      <c r="Z31" s="20">
        <f>Payments!AW32/Payments!BC32</f>
        <v>0</v>
      </c>
      <c r="AA31" s="20">
        <f>Payments!AY32/Payments!BC32</f>
        <v>0</v>
      </c>
      <c r="AB31" s="20">
        <f>Payments!BA32/Payments!BC32</f>
        <v>0</v>
      </c>
    </row>
    <row r="32" spans="1:28">
      <c r="A32" s="26">
        <v>17</v>
      </c>
      <c r="B32" s="181" t="s">
        <v>66</v>
      </c>
      <c r="C32" s="20">
        <f>IFERROR(Payments!C33/Payments!BC33,0)</f>
        <v>0</v>
      </c>
      <c r="D32" s="20">
        <f>IFERROR(Payments!E33/Payments!BC33,0)</f>
        <v>0</v>
      </c>
      <c r="E32" s="20">
        <f>IFERROR(Payments!G33/Payments!BC33,0)</f>
        <v>0</v>
      </c>
      <c r="F32" s="20">
        <f>IFERROR(Payments!I33/Payments!BC33,0)</f>
        <v>0</v>
      </c>
      <c r="G32" s="20">
        <f>IFERROR(Payments!K33/Payments!BC33,0)</f>
        <v>0</v>
      </c>
      <c r="H32" s="20">
        <f>IFERROR(Payments!M33/Payments!BC33,0)</f>
        <v>0</v>
      </c>
      <c r="I32" s="20">
        <f>IFERROR(Payments!O33/Payments!BC33,0)</f>
        <v>0</v>
      </c>
      <c r="J32" s="20">
        <f>IFERROR(Payments!Q33/Payments!BC33,0)</f>
        <v>0</v>
      </c>
      <c r="K32" s="20">
        <f>IFERROR(Payments!S33/Payments!BC33,0)</f>
        <v>0</v>
      </c>
      <c r="L32" s="20">
        <f>IFERROR(Payments!U33/Payments!BC33,0)</f>
        <v>0</v>
      </c>
      <c r="M32" s="20">
        <f>IFERROR(Payments!W33/Payments!BC33,0)</f>
        <v>0</v>
      </c>
      <c r="N32" s="20">
        <f>IFERROR(Payments!Y33/Payments!BC33,0)</f>
        <v>0</v>
      </c>
      <c r="O32" s="20">
        <f>IFERROR(Payments!AA33/Payments!BC33,0)</f>
        <v>0</v>
      </c>
      <c r="P32" s="20">
        <f>IFERROR(Payments!AC33/Payments!BC33,0)</f>
        <v>0</v>
      </c>
      <c r="Q32" s="20">
        <f>IFERROR(Payments!AE33/Payments!BC33,0)</f>
        <v>0</v>
      </c>
      <c r="R32" s="20">
        <f>IFERROR(Payments!AG33/Payments!BC33,0)</f>
        <v>0</v>
      </c>
      <c r="S32" s="20">
        <f>IFERROR(Payments!AI33/Payments!BC33,0)</f>
        <v>0</v>
      </c>
      <c r="T32" s="20">
        <f>IFERROR(Payments!AK33/Payments!BC33,0)</f>
        <v>0</v>
      </c>
      <c r="U32" s="20">
        <f>IFERROR(Payments!AM33/Payments!BC33,0)</f>
        <v>0</v>
      </c>
      <c r="V32" s="20">
        <f>IFERROR(Payments!AO33/Payments!BC33,0)</f>
        <v>0</v>
      </c>
      <c r="W32" s="20">
        <f>IFERROR(Payments!AQ33/Payments!BC33,0)</f>
        <v>0</v>
      </c>
      <c r="X32" s="20">
        <f>IFERROR(Payments!AS33/Payments!BC33,0)</f>
        <v>0</v>
      </c>
      <c r="Y32" s="20">
        <f>IFERROR(Payments!AU33/Payments!BC33,0)</f>
        <v>0</v>
      </c>
      <c r="Z32" s="20">
        <f>IFERROR(Payments!AW33/Payments!BC33,0)</f>
        <v>0</v>
      </c>
      <c r="AA32" s="20">
        <f>IFERROR(Payments!AY33/Payments!BC33,0)</f>
        <v>0</v>
      </c>
      <c r="AB32" s="20">
        <f>IFERROR(Payments!BA33/Payments!BC33,0)</f>
        <v>0</v>
      </c>
    </row>
    <row r="33" spans="1:28">
      <c r="A33" s="26">
        <v>18</v>
      </c>
      <c r="B33" s="181" t="s">
        <v>67</v>
      </c>
      <c r="C33" s="20">
        <f>Payments!C34/Payments!BC34</f>
        <v>3.2530387593059845E-2</v>
      </c>
      <c r="D33" s="20">
        <f>Payments!E34/Payments!BC34</f>
        <v>6.3977608518918663E-2</v>
      </c>
      <c r="E33" s="20">
        <f>Payments!G34/Payments!BC34</f>
        <v>0.25851093908653028</v>
      </c>
      <c r="F33" s="20">
        <f>Payments!I34/Payments!BC34</f>
        <v>8.9170613940701124E-2</v>
      </c>
      <c r="G33" s="20">
        <f>Payments!K34/Payments!BC34</f>
        <v>0.20772856129895753</v>
      </c>
      <c r="H33" s="20">
        <f>Payments!M34/Payments!BC34</f>
        <v>0.14619480471386484</v>
      </c>
      <c r="I33" s="20">
        <f>Payments!O34/Payments!BC34</f>
        <v>2.1022644715543808E-2</v>
      </c>
      <c r="J33" s="20">
        <f>Payments!Q34/Payments!BC34</f>
        <v>8.1402318008198499E-2</v>
      </c>
      <c r="K33" s="20">
        <f>Payments!S34/Payments!BC34</f>
        <v>1.8503201833020393E-2</v>
      </c>
      <c r="L33" s="20">
        <f>Payments!U34/Payments!BC34</f>
        <v>3.176850253701958E-4</v>
      </c>
      <c r="M33" s="20">
        <f>Payments!W34/Payments!BC34</f>
        <v>7.2473211599988164E-4</v>
      </c>
      <c r="N33" s="20">
        <f>Payments!Y34/Payments!BC34</f>
        <v>0</v>
      </c>
      <c r="O33" s="20">
        <f>Payments!AA34/Payments!BC34</f>
        <v>2.4836824050473122E-3</v>
      </c>
      <c r="P33" s="20">
        <f>Payments!AC34/Payments!BC34</f>
        <v>4.2547836395956613E-2</v>
      </c>
      <c r="Q33" s="20">
        <f>Payments!AE34/Payments!BC34</f>
        <v>3.4859877320735082E-2</v>
      </c>
      <c r="R33" s="20">
        <f>Payments!AG34/Payments!BC34</f>
        <v>0</v>
      </c>
      <c r="S33" s="20">
        <f>Payments!AI34/Payments!BC34</f>
        <v>0</v>
      </c>
      <c r="T33" s="20">
        <f>Payments!AK34/Payments!BC34</f>
        <v>0</v>
      </c>
      <c r="U33" s="20">
        <f>Payments!AM34/Payments!BC34</f>
        <v>2.5107028095950651E-5</v>
      </c>
      <c r="V33" s="20">
        <f>Payments!AO34/Payments!BC34</f>
        <v>0</v>
      </c>
      <c r="W33" s="20">
        <f>Payments!AQ34/Payments!BC34</f>
        <v>0</v>
      </c>
      <c r="X33" s="20">
        <f>Payments!AS34/Payments!BC34</f>
        <v>0</v>
      </c>
      <c r="Y33" s="20">
        <f>Payments!AU34/Payments!BC34</f>
        <v>0</v>
      </c>
      <c r="Z33" s="20">
        <f>Payments!AW34/Payments!BC34</f>
        <v>0</v>
      </c>
      <c r="AA33" s="20">
        <f>Payments!AY34/Payments!BC34</f>
        <v>0</v>
      </c>
      <c r="AB33" s="20">
        <f>Payments!BA34/Payments!BC34</f>
        <v>0</v>
      </c>
    </row>
    <row r="35" spans="1:28" ht="15.75">
      <c r="A35" s="140" t="s">
        <v>402</v>
      </c>
    </row>
    <row r="36" spans="1:28" ht="15.75">
      <c r="A36" s="2" t="s">
        <v>401</v>
      </c>
    </row>
  </sheetData>
  <mergeCells count="1">
    <mergeCell ref="A2:AB2"/>
  </mergeCells>
  <printOptions horizontalCentered="1"/>
  <pageMargins left="0" right="0" top="0.51181102362204722" bottom="0" header="0" footer="0"/>
  <pageSetup paperSize="9" scale="3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zoomScale="70" zoomScaleNormal="100" zoomScaleSheetLayoutView="70" workbookViewId="0">
      <pane xSplit="2" ySplit="4" topLeftCell="C5" activePane="bottomRight" state="frozen"/>
      <selection activeCell="B1" sqref="A1:B1"/>
      <selection pane="topRight" activeCell="B1" sqref="A1:B1"/>
      <selection pane="bottomLeft" activeCell="B1" sqref="A1:B1"/>
      <selection pane="bottomRight" activeCell="B1" sqref="A1:B1"/>
    </sheetView>
  </sheetViews>
  <sheetFormatPr defaultRowHeight="12.75"/>
  <cols>
    <col min="1" max="1" width="5.42578125" style="2" customWidth="1"/>
    <col min="2" max="2" width="49.28515625" style="2" bestFit="1" customWidth="1"/>
    <col min="3" max="5" width="12.7109375" style="2" customWidth="1"/>
    <col min="6" max="6" width="14.28515625" style="2" customWidth="1"/>
    <col min="7" max="11" width="12.7109375" style="2" customWidth="1"/>
    <col min="12" max="12" width="14.42578125" style="2" customWidth="1"/>
    <col min="13" max="13" width="14.5703125" style="2" customWidth="1"/>
    <col min="14" max="14" width="12.7109375" style="2" customWidth="1"/>
    <col min="15" max="15" width="14.85546875" style="2" customWidth="1"/>
    <col min="16" max="16" width="14" style="2" customWidth="1"/>
    <col min="17" max="17" width="14.7109375" style="2" customWidth="1"/>
    <col min="18" max="19" width="12.7109375" style="2" customWidth="1"/>
    <col min="20" max="20" width="14" style="2" customWidth="1"/>
    <col min="21" max="23" width="12.7109375" style="2" customWidth="1"/>
    <col min="24" max="25" width="15.28515625" style="2" customWidth="1"/>
    <col min="26" max="26" width="12.7109375" style="2" customWidth="1"/>
    <col min="27" max="27" width="13.7109375" style="2" customWidth="1"/>
    <col min="28" max="28" width="14.5703125" style="2" customWidth="1"/>
    <col min="29" max="16384" width="9.140625" style="2"/>
  </cols>
  <sheetData>
    <row r="1" spans="1:28" ht="23.25" customHeight="1"/>
    <row r="2" spans="1:28" s="8" customFormat="1" ht="22.5" customHeight="1">
      <c r="A2" s="50" t="s">
        <v>308</v>
      </c>
      <c r="B2" s="50"/>
      <c r="C2" s="50"/>
      <c r="D2" s="50"/>
      <c r="E2" s="50"/>
      <c r="F2" s="50"/>
      <c r="G2" s="50"/>
      <c r="H2" s="50"/>
      <c r="I2" s="50"/>
      <c r="J2" s="50"/>
      <c r="K2" s="50"/>
      <c r="L2" s="50"/>
      <c r="M2" s="50"/>
      <c r="N2" s="50"/>
      <c r="O2" s="50"/>
      <c r="P2" s="50"/>
      <c r="Q2" s="50"/>
      <c r="R2" s="50"/>
      <c r="S2" s="50"/>
      <c r="T2" s="50"/>
      <c r="U2" s="50"/>
      <c r="V2" s="50"/>
      <c r="W2" s="50"/>
      <c r="X2" s="50"/>
      <c r="Y2" s="50"/>
      <c r="Z2" s="50"/>
      <c r="AA2" s="50"/>
      <c r="AB2" s="50"/>
    </row>
    <row r="3" spans="1:28" s="8" customFormat="1" ht="23.25" customHeight="1">
      <c r="B3" s="17"/>
    </row>
    <row r="4" spans="1:28" s="54" customFormat="1" ht="81" customHeight="1">
      <c r="A4" s="53" t="s">
        <v>0</v>
      </c>
      <c r="B4" s="53" t="s">
        <v>95</v>
      </c>
      <c r="C4" s="171" t="s">
        <v>69</v>
      </c>
      <c r="D4" s="171" t="s">
        <v>70</v>
      </c>
      <c r="E4" s="171" t="s">
        <v>71</v>
      </c>
      <c r="F4" s="171" t="s">
        <v>72</v>
      </c>
      <c r="G4" s="171" t="s">
        <v>74</v>
      </c>
      <c r="H4" s="171" t="s">
        <v>76</v>
      </c>
      <c r="I4" s="171" t="s">
        <v>75</v>
      </c>
      <c r="J4" s="171" t="s">
        <v>73</v>
      </c>
      <c r="K4" s="171" t="s">
        <v>77</v>
      </c>
      <c r="L4" s="171" t="s">
        <v>79</v>
      </c>
      <c r="M4" s="171" t="s">
        <v>78</v>
      </c>
      <c r="N4" s="171" t="s">
        <v>80</v>
      </c>
      <c r="O4" s="171" t="s">
        <v>81</v>
      </c>
      <c r="P4" s="171" t="s">
        <v>83</v>
      </c>
      <c r="Q4" s="171" t="s">
        <v>82</v>
      </c>
      <c r="R4" s="171" t="s">
        <v>84</v>
      </c>
      <c r="S4" s="171" t="s">
        <v>86</v>
      </c>
      <c r="T4" s="171" t="s">
        <v>90</v>
      </c>
      <c r="U4" s="171" t="s">
        <v>88</v>
      </c>
      <c r="V4" s="171" t="s">
        <v>89</v>
      </c>
      <c r="W4" s="171" t="s">
        <v>85</v>
      </c>
      <c r="X4" s="171" t="s">
        <v>91</v>
      </c>
      <c r="Y4" s="171" t="s">
        <v>94</v>
      </c>
      <c r="Z4" s="171" t="s">
        <v>92</v>
      </c>
      <c r="AA4" s="171" t="s">
        <v>87</v>
      </c>
      <c r="AB4" s="171" t="s">
        <v>93</v>
      </c>
    </row>
    <row r="5" spans="1:28">
      <c r="A5" s="26">
        <v>1</v>
      </c>
      <c r="B5" s="182" t="s">
        <v>39</v>
      </c>
      <c r="C5" s="20">
        <f>Payments!C6/Payments!$C$35</f>
        <v>1.1344935009888325E-3</v>
      </c>
      <c r="D5" s="20">
        <f>Payments!E6/Payments!$E$35</f>
        <v>1.4294861111506345E-2</v>
      </c>
      <c r="E5" s="20">
        <f>Payments!G6/Payments!$G$35</f>
        <v>2.1482505290850454E-2</v>
      </c>
      <c r="F5" s="20">
        <f>Payments!I6/Payments!$I$35</f>
        <v>1.5352565522602283E-2</v>
      </c>
      <c r="G5" s="20">
        <f>Payments!K6/Payments!$K$35</f>
        <v>6.5948857908683161E-3</v>
      </c>
      <c r="H5" s="20">
        <f>Payments!M6/Payments!$M$35</f>
        <v>4.4940280752622817E-2</v>
      </c>
      <c r="I5" s="20">
        <f>Payments!O6/Payments!$O$35</f>
        <v>1.9316170344152227E-3</v>
      </c>
      <c r="J5" s="20">
        <f>Payments!Q6/Payments!$Q$35</f>
        <v>1.5216547492705526E-2</v>
      </c>
      <c r="K5" s="20">
        <f>Payments!S6/Payments!$S$35</f>
        <v>7.4212154819958175E-3</v>
      </c>
      <c r="L5" s="20">
        <f>Payments!U6/Payments!$U$35</f>
        <v>3.6642829956241366E-5</v>
      </c>
      <c r="M5" s="20">
        <f>Payments!W6/Payments!$W$35</f>
        <v>3.9079257110952761E-4</v>
      </c>
      <c r="N5" s="20">
        <f>Payments!Y6/Payments!$Y$35</f>
        <v>9.4439707538902393E-2</v>
      </c>
      <c r="O5" s="20">
        <f>Payments!AA6/Payments!$AA$35</f>
        <v>6.4166645220398166E-3</v>
      </c>
      <c r="P5" s="20">
        <f>Payments!AC6/Payments!$AC$35</f>
        <v>3.9427396661184048E-2</v>
      </c>
      <c r="Q5" s="20">
        <f>Payments!AE6/Payments!$AE$35</f>
        <v>3.1508191551035243E-2</v>
      </c>
      <c r="R5" s="20">
        <f>Payments!AG6/Payments!$AG$35</f>
        <v>0</v>
      </c>
      <c r="S5" s="20">
        <f>Payments!AI6/Payments!$AI$35</f>
        <v>0</v>
      </c>
      <c r="T5" s="20">
        <f>Payments!AK6/Payments!$AK$35</f>
        <v>0</v>
      </c>
      <c r="U5" s="20">
        <f>Payments!AM6/Payments!$AM$35</f>
        <v>2.7202782326880498E-5</v>
      </c>
      <c r="V5" s="20">
        <f>Payments!AO6/Payments!$AO$35</f>
        <v>2.8355239203549543E-2</v>
      </c>
      <c r="W5" s="20">
        <f>Payments!AQ6/Payments!$AQ$35</f>
        <v>7.0219020216175298E-3</v>
      </c>
      <c r="X5" s="20">
        <f>Payments!AS6/Payments!$AS$35</f>
        <v>9.3387598443604516E-3</v>
      </c>
      <c r="Y5" s="20">
        <f>Payments!AU6/Payments!$AU$35</f>
        <v>0.22181074764189848</v>
      </c>
      <c r="Z5" s="20">
        <f>Payments!AW6/Payments!$AW$35</f>
        <v>0</v>
      </c>
      <c r="AA5" s="20">
        <f>Payments!AY6/Payments!$AY$35</f>
        <v>0</v>
      </c>
      <c r="AB5" s="20">
        <f>Payments!BA6/Payments!$BA$35</f>
        <v>0</v>
      </c>
    </row>
    <row r="6" spans="1:28" ht="25.5">
      <c r="A6" s="170"/>
      <c r="B6" s="169" t="s">
        <v>96</v>
      </c>
      <c r="C6" s="20">
        <f>Payments!C7/Payments!$C$35</f>
        <v>0</v>
      </c>
      <c r="D6" s="20">
        <f>Payments!E7/Payments!$E$35</f>
        <v>6.0365662363763214E-3</v>
      </c>
      <c r="E6" s="20">
        <f>Payments!G7/Payments!$G$35</f>
        <v>1.6274650307214799E-3</v>
      </c>
      <c r="F6" s="20">
        <f>Payments!I7/Payments!$I$35</f>
        <v>7.5913400828582901E-4</v>
      </c>
      <c r="G6" s="20">
        <f>Payments!K7/Payments!$K$35</f>
        <v>3.4796438297827684E-4</v>
      </c>
      <c r="H6" s="20">
        <f>Payments!M7/Payments!$M$35</f>
        <v>5.8635803983612153E-4</v>
      </c>
      <c r="I6" s="20">
        <f>Payments!O7/Payments!$O$35</f>
        <v>0</v>
      </c>
      <c r="J6" s="20">
        <f>Payments!Q7/Payments!$Q$35</f>
        <v>0</v>
      </c>
      <c r="K6" s="20">
        <f>Payments!S7/Payments!$S$35</f>
        <v>2.1672677160050556E-4</v>
      </c>
      <c r="L6" s="20">
        <f>Payments!U7/Payments!$U$35</f>
        <v>0</v>
      </c>
      <c r="M6" s="20">
        <f>Payments!W7/Payments!$W$35</f>
        <v>1.9361659991098422E-4</v>
      </c>
      <c r="N6" s="20">
        <f>Payments!Y7/Payments!$Y$35</f>
        <v>0</v>
      </c>
      <c r="O6" s="20">
        <f>Payments!AA7/Payments!$AA$35</f>
        <v>1.8139799871468652E-4</v>
      </c>
      <c r="P6" s="20">
        <f>Payments!AC7/Payments!$AC$35</f>
        <v>0</v>
      </c>
      <c r="Q6" s="20">
        <f>Payments!AE7/Payments!$AE$35</f>
        <v>0</v>
      </c>
      <c r="R6" s="20">
        <f>Payments!AG7/Payments!$AG$35</f>
        <v>0</v>
      </c>
      <c r="S6" s="20">
        <f>Payments!AI7/Payments!$AI$35</f>
        <v>0</v>
      </c>
      <c r="T6" s="20">
        <f>Payments!AK7/Payments!$AK$35</f>
        <v>0</v>
      </c>
      <c r="U6" s="20">
        <f>Payments!AM7/Payments!$AM$35</f>
        <v>0</v>
      </c>
      <c r="V6" s="20">
        <f>Payments!AO7/Payments!$AO$35</f>
        <v>0</v>
      </c>
      <c r="W6" s="20">
        <f>Payments!AQ7/Payments!$AQ$35</f>
        <v>0</v>
      </c>
      <c r="X6" s="20">
        <f>Payments!AS7/Payments!$AS$35</f>
        <v>0</v>
      </c>
      <c r="Y6" s="20">
        <f>Payments!AU7/Payments!$AU$35</f>
        <v>0</v>
      </c>
      <c r="Z6" s="20">
        <f>Payments!AW7/Payments!$AW$35</f>
        <v>0</v>
      </c>
      <c r="AA6" s="20">
        <f>Payments!AY7/Payments!$AY$35</f>
        <v>0</v>
      </c>
      <c r="AB6" s="20">
        <f>Payments!BA7/Payments!$BA$35</f>
        <v>0</v>
      </c>
    </row>
    <row r="7" spans="1:28" ht="17.25" customHeight="1">
      <c r="A7" s="26">
        <v>2</v>
      </c>
      <c r="B7" s="182" t="s">
        <v>41</v>
      </c>
      <c r="C7" s="20">
        <f>Payments!C8/Payments!$C$35</f>
        <v>0</v>
      </c>
      <c r="D7" s="20">
        <f>Payments!E8/Payments!$E$35</f>
        <v>0</v>
      </c>
      <c r="E7" s="20">
        <f>Payments!G8/Payments!$G$35</f>
        <v>0</v>
      </c>
      <c r="F7" s="20">
        <f>Payments!I8/Payments!$I$35</f>
        <v>0</v>
      </c>
      <c r="G7" s="20">
        <f>Payments!K8/Payments!$K$35</f>
        <v>0</v>
      </c>
      <c r="H7" s="20">
        <f>Payments!M8/Payments!$M$35</f>
        <v>9.6610811251200371E-2</v>
      </c>
      <c r="I7" s="20">
        <f>Payments!O8/Payments!$O$35</f>
        <v>0</v>
      </c>
      <c r="J7" s="20">
        <f>Payments!Q8/Payments!$Q$35</f>
        <v>3.6402648487514823E-2</v>
      </c>
      <c r="K7" s="20">
        <f>Payments!S8/Payments!$S$35</f>
        <v>3.186074772031785E-4</v>
      </c>
      <c r="L7" s="20">
        <f>Payments!U8/Payments!$U$35</f>
        <v>4.013876786664676E-2</v>
      </c>
      <c r="M7" s="20">
        <f>Payments!W8/Payments!$W$35</f>
        <v>0</v>
      </c>
      <c r="N7" s="20">
        <f>Payments!Y8/Payments!$Y$35</f>
        <v>0</v>
      </c>
      <c r="O7" s="20">
        <f>Payments!AA8/Payments!$AA$35</f>
        <v>8.9862226298162922E-5</v>
      </c>
      <c r="P7" s="20">
        <f>Payments!AC8/Payments!$AC$35</f>
        <v>0</v>
      </c>
      <c r="Q7" s="20">
        <f>Payments!AE8/Payments!$AE$35</f>
        <v>0.93162902824958427</v>
      </c>
      <c r="R7" s="20">
        <f>Payments!AG8/Payments!$AG$35</f>
        <v>1</v>
      </c>
      <c r="S7" s="20">
        <f>Payments!AI8/Payments!$AI$35</f>
        <v>0</v>
      </c>
      <c r="T7" s="20">
        <f>Payments!AK8/Payments!$AK$35</f>
        <v>0</v>
      </c>
      <c r="U7" s="20">
        <f>Payments!AM8/Payments!$AM$35</f>
        <v>2.8375645570208118E-2</v>
      </c>
      <c r="V7" s="20">
        <f>Payments!AO8/Payments!$AO$35</f>
        <v>0.97164476079645046</v>
      </c>
      <c r="W7" s="20">
        <f>Payments!AQ8/Payments!$AQ$35</f>
        <v>0.99297809797838243</v>
      </c>
      <c r="X7" s="20">
        <f>Payments!AS8/Payments!$AS$35</f>
        <v>0.94102749712343448</v>
      </c>
      <c r="Y7" s="20">
        <f>Payments!AU8/Payments!$AU$35</f>
        <v>0.77818925235810155</v>
      </c>
      <c r="Z7" s="20">
        <f>Payments!AW8/Payments!$AW$35</f>
        <v>1</v>
      </c>
      <c r="AA7" s="20">
        <f>Payments!AY8/Payments!$AY$35</f>
        <v>0.99903266568165416</v>
      </c>
      <c r="AB7" s="20">
        <f>Payments!BA8/Payments!$BA$35</f>
        <v>1</v>
      </c>
    </row>
    <row r="8" spans="1:28">
      <c r="A8" s="26">
        <v>3</v>
      </c>
      <c r="B8" s="182" t="s">
        <v>42</v>
      </c>
      <c r="C8" s="20">
        <f>Payments!C9/Payments!$C$35</f>
        <v>0.1511913701078226</v>
      </c>
      <c r="D8" s="20">
        <f>Payments!E9/Payments!$E$35</f>
        <v>0.47100252827725853</v>
      </c>
      <c r="E8" s="20">
        <f>Payments!G9/Payments!$G$35</f>
        <v>0.62054661428107383</v>
      </c>
      <c r="F8" s="20">
        <f>Payments!I9/Payments!$I$35</f>
        <v>0.49394700729061253</v>
      </c>
      <c r="G8" s="20">
        <f>Payments!K9/Payments!$K$35</f>
        <v>0.61932259888528174</v>
      </c>
      <c r="H8" s="20">
        <f>Payments!M9/Payments!$M$35</f>
        <v>0.33544676201395618</v>
      </c>
      <c r="I8" s="20">
        <f>Payments!O9/Payments!$O$35</f>
        <v>0.23162198035587844</v>
      </c>
      <c r="J8" s="20">
        <f>Payments!Q9/Payments!$Q$35</f>
        <v>0.20045202899177877</v>
      </c>
      <c r="K8" s="20">
        <f>Payments!S9/Payments!$S$35</f>
        <v>8.1877011351428816E-2</v>
      </c>
      <c r="L8" s="20">
        <f>Payments!U9/Payments!$U$35</f>
        <v>2.9932522883096904E-2</v>
      </c>
      <c r="M8" s="20">
        <f>Payments!W9/Payments!$W$35</f>
        <v>0.30463199436226512</v>
      </c>
      <c r="N8" s="20">
        <f>Payments!Y9/Payments!$Y$35</f>
        <v>0.12158859076473699</v>
      </c>
      <c r="O8" s="20">
        <f>Payments!AA9/Payments!$AA$35</f>
        <v>0.64652837195530932</v>
      </c>
      <c r="P8" s="20">
        <f>Payments!AC9/Payments!$AC$35</f>
        <v>0.34263343515346628</v>
      </c>
      <c r="Q8" s="20">
        <f>Payments!AE9/Payments!$AE$35</f>
        <v>0</v>
      </c>
      <c r="R8" s="20">
        <f>Payments!AG9/Payments!$AG$35</f>
        <v>0</v>
      </c>
      <c r="S8" s="20">
        <f>Payments!AI9/Payments!$AI$35</f>
        <v>0</v>
      </c>
      <c r="T8" s="20">
        <f>Payments!AK9/Payments!$AK$35</f>
        <v>0</v>
      </c>
      <c r="U8" s="20">
        <f>Payments!AM9/Payments!$AM$35</f>
        <v>2.7532543723588803E-2</v>
      </c>
      <c r="V8" s="20">
        <f>Payments!AO9/Payments!$AO$35</f>
        <v>0</v>
      </c>
      <c r="W8" s="20">
        <f>Payments!AQ9/Payments!$AQ$35</f>
        <v>0</v>
      </c>
      <c r="X8" s="20">
        <f>Payments!AS9/Payments!$AS$35</f>
        <v>0</v>
      </c>
      <c r="Y8" s="20">
        <f>Payments!AU9/Payments!$AU$35</f>
        <v>0</v>
      </c>
      <c r="Z8" s="20">
        <f>Payments!AW9/Payments!$AW$35</f>
        <v>0</v>
      </c>
      <c r="AA8" s="20">
        <f>Payments!AY9/Payments!$AY$35</f>
        <v>0</v>
      </c>
      <c r="AB8" s="20">
        <f>Payments!BA9/Payments!$BA$35</f>
        <v>0</v>
      </c>
    </row>
    <row r="9" spans="1:28" ht="17.25" customHeight="1">
      <c r="A9" s="26">
        <v>4</v>
      </c>
      <c r="B9" s="182" t="s">
        <v>43</v>
      </c>
      <c r="C9" s="20">
        <f>Payments!C10/Payments!$C$35</f>
        <v>0</v>
      </c>
      <c r="D9" s="20">
        <f>Payments!E10/Payments!$E$35</f>
        <v>-3.083950869554231E-4</v>
      </c>
      <c r="E9" s="20">
        <f>Payments!G10/Payments!$G$35</f>
        <v>0</v>
      </c>
      <c r="F9" s="20">
        <f>Payments!I10/Payments!$I$35</f>
        <v>1.749520422028359E-4</v>
      </c>
      <c r="G9" s="20">
        <f>Payments!K10/Payments!$K$35</f>
        <v>-6.0162790579122422E-5</v>
      </c>
      <c r="H9" s="20">
        <f>Payments!M10/Payments!$M$35</f>
        <v>2.980766658293735E-4</v>
      </c>
      <c r="I9" s="20">
        <f>Payments!O10/Payments!$O$35</f>
        <v>0</v>
      </c>
      <c r="J9" s="20">
        <f>Payments!Q10/Payments!$Q$35</f>
        <v>0</v>
      </c>
      <c r="K9" s="20">
        <f>Payments!S10/Payments!$S$35</f>
        <v>0</v>
      </c>
      <c r="L9" s="20">
        <f>Payments!U10/Payments!$U$35</f>
        <v>0</v>
      </c>
      <c r="M9" s="20">
        <f>Payments!W10/Payments!$W$35</f>
        <v>0</v>
      </c>
      <c r="N9" s="20">
        <f>Payments!Y10/Payments!$Y$35</f>
        <v>0</v>
      </c>
      <c r="O9" s="20">
        <f>Payments!AA10/Payments!$AA$35</f>
        <v>0</v>
      </c>
      <c r="P9" s="20">
        <f>Payments!AC10/Payments!$AC$35</f>
        <v>0</v>
      </c>
      <c r="Q9" s="20">
        <f>Payments!AE10/Payments!$AE$35</f>
        <v>0</v>
      </c>
      <c r="R9" s="20">
        <f>Payments!AG10/Payments!$AG$35</f>
        <v>0</v>
      </c>
      <c r="S9" s="20">
        <f>Payments!AI10/Payments!$AI$35</f>
        <v>0</v>
      </c>
      <c r="T9" s="20">
        <f>Payments!AK10/Payments!$AK$35</f>
        <v>0</v>
      </c>
      <c r="U9" s="20">
        <f>Payments!AM10/Payments!$AM$35</f>
        <v>0</v>
      </c>
      <c r="V9" s="20">
        <f>Payments!AO10/Payments!$AO$35</f>
        <v>0</v>
      </c>
      <c r="W9" s="20">
        <f>Payments!AQ10/Payments!$AQ$35</f>
        <v>0</v>
      </c>
      <c r="X9" s="20">
        <f>Payments!AS10/Payments!$AS$35</f>
        <v>0</v>
      </c>
      <c r="Y9" s="20">
        <f>Payments!AU10/Payments!$AU$35</f>
        <v>0</v>
      </c>
      <c r="Z9" s="20">
        <f>Payments!AW10/Payments!$AW$35</f>
        <v>0</v>
      </c>
      <c r="AA9" s="20">
        <f>Payments!AY10/Payments!$AY$35</f>
        <v>0</v>
      </c>
      <c r="AB9" s="20">
        <f>Payments!BA10/Payments!$BA$35</f>
        <v>0</v>
      </c>
    </row>
    <row r="10" spans="1:28" ht="17.25" customHeight="1">
      <c r="A10" s="26">
        <v>5</v>
      </c>
      <c r="B10" s="182" t="s">
        <v>44</v>
      </c>
      <c r="C10" s="20">
        <f>Payments!C11/Payments!$C$35</f>
        <v>0</v>
      </c>
      <c r="D10" s="20">
        <f>Payments!E11/Payments!$E$35</f>
        <v>2.2355030925401463E-4</v>
      </c>
      <c r="E10" s="20">
        <f>Payments!G11/Payments!$G$35</f>
        <v>1.5474030394719452E-3</v>
      </c>
      <c r="F10" s="20">
        <f>Payments!I11/Payments!$I$35</f>
        <v>0</v>
      </c>
      <c r="G10" s="20">
        <f>Payments!K11/Payments!$K$35</f>
        <v>0</v>
      </c>
      <c r="H10" s="20">
        <f>Payments!M11/Payments!$M$35</f>
        <v>1.3307715490526075E-3</v>
      </c>
      <c r="I10" s="20">
        <f>Payments!O11/Payments!$O$35</f>
        <v>0</v>
      </c>
      <c r="J10" s="20">
        <f>Payments!Q11/Payments!$Q$35</f>
        <v>1.082878086573074E-3</v>
      </c>
      <c r="K10" s="20">
        <f>Payments!S11/Payments!$S$35</f>
        <v>0</v>
      </c>
      <c r="L10" s="20">
        <f>Payments!U11/Payments!$U$35</f>
        <v>0</v>
      </c>
      <c r="M10" s="20">
        <f>Payments!W11/Payments!$W$35</f>
        <v>0</v>
      </c>
      <c r="N10" s="20">
        <f>Payments!Y11/Payments!$Y$35</f>
        <v>0</v>
      </c>
      <c r="O10" s="20">
        <f>Payments!AA11/Payments!$AA$35</f>
        <v>3.0183973355027454E-4</v>
      </c>
      <c r="P10" s="20">
        <f>Payments!AC11/Payments!$AC$35</f>
        <v>0</v>
      </c>
      <c r="Q10" s="20">
        <f>Payments!AE11/Payments!$AE$35</f>
        <v>0</v>
      </c>
      <c r="R10" s="20">
        <f>Payments!AG11/Payments!$AG$35</f>
        <v>0</v>
      </c>
      <c r="S10" s="20">
        <f>Payments!AI11/Payments!$AI$35</f>
        <v>0</v>
      </c>
      <c r="T10" s="20">
        <f>Payments!AK11/Payments!$AK$35</f>
        <v>0</v>
      </c>
      <c r="U10" s="20">
        <f>Payments!AM11/Payments!$AM$35</f>
        <v>0</v>
      </c>
      <c r="V10" s="20">
        <f>Payments!AO11/Payments!$AO$35</f>
        <v>0</v>
      </c>
      <c r="W10" s="20">
        <f>Payments!AQ11/Payments!$AQ$35</f>
        <v>0</v>
      </c>
      <c r="X10" s="20">
        <f>Payments!AS11/Payments!$AS$35</f>
        <v>0</v>
      </c>
      <c r="Y10" s="20">
        <f>Payments!AU11/Payments!$AU$35</f>
        <v>0</v>
      </c>
      <c r="Z10" s="20">
        <f>Payments!AW11/Payments!$AW$35</f>
        <v>0</v>
      </c>
      <c r="AA10" s="20">
        <f>Payments!AY11/Payments!$AY$35</f>
        <v>0</v>
      </c>
      <c r="AB10" s="20">
        <f>Payments!BA11/Payments!$BA$35</f>
        <v>0</v>
      </c>
    </row>
    <row r="11" spans="1:28" ht="17.25" customHeight="1">
      <c r="A11" s="26">
        <v>6</v>
      </c>
      <c r="B11" s="182" t="s">
        <v>45</v>
      </c>
      <c r="C11" s="20">
        <f>Payments!C12/Payments!$C$35</f>
        <v>3.869791918696754E-5</v>
      </c>
      <c r="D11" s="20">
        <f>Payments!E12/Payments!$E$35</f>
        <v>3.6228963504063877E-2</v>
      </c>
      <c r="E11" s="20">
        <f>Payments!G12/Payments!$G$35</f>
        <v>1.3039822265763586E-3</v>
      </c>
      <c r="F11" s="20">
        <f>Payments!I12/Payments!$I$35</f>
        <v>6.1039742229099139E-4</v>
      </c>
      <c r="G11" s="20">
        <f>Payments!K12/Payments!$K$35</f>
        <v>1.5659331838718976E-3</v>
      </c>
      <c r="H11" s="20">
        <f>Payments!M12/Payments!$M$35</f>
        <v>1.9966808186461512E-5</v>
      </c>
      <c r="I11" s="20">
        <f>Payments!O12/Payments!$O$35</f>
        <v>0</v>
      </c>
      <c r="J11" s="20">
        <f>Payments!Q12/Payments!$Q$35</f>
        <v>1.8232768485703487E-3</v>
      </c>
      <c r="K11" s="20">
        <f>Payments!S12/Payments!$S$35</f>
        <v>0</v>
      </c>
      <c r="L11" s="20">
        <f>Payments!U12/Payments!$U$35</f>
        <v>0</v>
      </c>
      <c r="M11" s="20">
        <f>Payments!W12/Payments!$W$35</f>
        <v>6.4228848009978672E-4</v>
      </c>
      <c r="N11" s="20">
        <f>Payments!Y12/Payments!$Y$35</f>
        <v>0</v>
      </c>
      <c r="O11" s="20">
        <f>Payments!AA12/Payments!$AA$35</f>
        <v>6.2264329272987873E-4</v>
      </c>
      <c r="P11" s="20">
        <f>Payments!AC12/Payments!$AC$35</f>
        <v>0</v>
      </c>
      <c r="Q11" s="20">
        <f>Payments!AE12/Payments!$AE$35</f>
        <v>0</v>
      </c>
      <c r="R11" s="20">
        <f>Payments!AG12/Payments!$AG$35</f>
        <v>0</v>
      </c>
      <c r="S11" s="20">
        <f>Payments!AI12/Payments!$AI$35</f>
        <v>0</v>
      </c>
      <c r="T11" s="20">
        <f>Payments!AK12/Payments!$AK$35</f>
        <v>0</v>
      </c>
      <c r="U11" s="20">
        <f>Payments!AM12/Payments!$AM$35</f>
        <v>0</v>
      </c>
      <c r="V11" s="20">
        <f>Payments!AO12/Payments!$AO$35</f>
        <v>0</v>
      </c>
      <c r="W11" s="20">
        <f>Payments!AQ12/Payments!$AQ$35</f>
        <v>0</v>
      </c>
      <c r="X11" s="20">
        <f>Payments!AS12/Payments!$AS$35</f>
        <v>0</v>
      </c>
      <c r="Y11" s="20">
        <f>Payments!AU12/Payments!$AU$35</f>
        <v>0</v>
      </c>
      <c r="Z11" s="20">
        <f>Payments!AW12/Payments!$AW$35</f>
        <v>0</v>
      </c>
      <c r="AA11" s="20">
        <f>Payments!AY12/Payments!$AY$35</f>
        <v>0</v>
      </c>
      <c r="AB11" s="20">
        <f>Payments!BA12/Payments!$BA$35</f>
        <v>0</v>
      </c>
    </row>
    <row r="12" spans="1:28" ht="17.25" customHeight="1">
      <c r="A12" s="26">
        <v>7</v>
      </c>
      <c r="B12" s="182" t="s">
        <v>46</v>
      </c>
      <c r="C12" s="20">
        <f>Payments!C13/Payments!$C$35</f>
        <v>2.3931738578545488E-6</v>
      </c>
      <c r="D12" s="20">
        <f>Payments!E13/Payments!$E$35</f>
        <v>1.3286666461504617E-2</v>
      </c>
      <c r="E12" s="20">
        <f>Payments!G13/Payments!$G$35</f>
        <v>2.6936981398424423E-3</v>
      </c>
      <c r="F12" s="20">
        <f>Payments!I13/Payments!$I$35</f>
        <v>1.3299658965765302E-2</v>
      </c>
      <c r="G12" s="20">
        <f>Payments!K13/Payments!$K$35</f>
        <v>2.4908723845357542E-3</v>
      </c>
      <c r="H12" s="20">
        <f>Payments!M13/Payments!$M$35</f>
        <v>4.5021387812603031E-3</v>
      </c>
      <c r="I12" s="20">
        <f>Payments!O13/Payments!$O$35</f>
        <v>0</v>
      </c>
      <c r="J12" s="20">
        <f>Payments!Q13/Payments!$Q$35</f>
        <v>3.877896974116498E-3</v>
      </c>
      <c r="K12" s="20">
        <f>Payments!S13/Payments!$S$35</f>
        <v>1.6825339095587197E-3</v>
      </c>
      <c r="L12" s="20">
        <f>Payments!U13/Payments!$U$35</f>
        <v>1.7661844862907483E-4</v>
      </c>
      <c r="M12" s="20">
        <f>Payments!W13/Payments!$W$35</f>
        <v>7.7494579430132278E-3</v>
      </c>
      <c r="N12" s="20">
        <f>Payments!Y13/Payments!$Y$35</f>
        <v>0</v>
      </c>
      <c r="O12" s="20">
        <f>Payments!AA13/Payments!$AA$35</f>
        <v>1.692453384857573E-4</v>
      </c>
      <c r="P12" s="20">
        <f>Payments!AC13/Payments!$AC$35</f>
        <v>1.7848432280992095E-2</v>
      </c>
      <c r="Q12" s="20">
        <f>Payments!AE13/Payments!$AE$35</f>
        <v>0</v>
      </c>
      <c r="R12" s="20">
        <f>Payments!AG13/Payments!$AG$35</f>
        <v>0</v>
      </c>
      <c r="S12" s="20">
        <f>Payments!AI13/Payments!$AI$35</f>
        <v>0</v>
      </c>
      <c r="T12" s="20">
        <f>Payments!AK13/Payments!$AK$35</f>
        <v>0</v>
      </c>
      <c r="U12" s="20">
        <f>Payments!AM13/Payments!$AM$35</f>
        <v>8.1442526911596185E-4</v>
      </c>
      <c r="V12" s="20">
        <f>Payments!AO13/Payments!$AO$35</f>
        <v>0</v>
      </c>
      <c r="W12" s="20">
        <f>Payments!AQ13/Payments!$AQ$35</f>
        <v>0</v>
      </c>
      <c r="X12" s="20">
        <f>Payments!AS13/Payments!$AS$35</f>
        <v>0</v>
      </c>
      <c r="Y12" s="20">
        <f>Payments!AU13/Payments!$AU$35</f>
        <v>0</v>
      </c>
      <c r="Z12" s="20">
        <f>Payments!AW13/Payments!$AW$35</f>
        <v>0</v>
      </c>
      <c r="AA12" s="20">
        <f>Payments!AY13/Payments!$AY$35</f>
        <v>0</v>
      </c>
      <c r="AB12" s="20">
        <f>Payments!BA13/Payments!$BA$35</f>
        <v>0</v>
      </c>
    </row>
    <row r="13" spans="1:28" ht="17.25" customHeight="1">
      <c r="A13" s="26">
        <v>8</v>
      </c>
      <c r="B13" s="182" t="s">
        <v>47</v>
      </c>
      <c r="C13" s="20">
        <f>Payments!C14/Payments!$C$35</f>
        <v>1.1994845560298553E-2</v>
      </c>
      <c r="D13" s="20">
        <f>Payments!E14/Payments!$E$35</f>
        <v>8.574484270839576E-2</v>
      </c>
      <c r="E13" s="20">
        <f>Payments!G14/Payments!$G$35</f>
        <v>3.4622357493813087E-2</v>
      </c>
      <c r="F13" s="20">
        <f>Payments!I14/Payments!$I$35</f>
        <v>0.15844478170460241</v>
      </c>
      <c r="G13" s="20">
        <f>Payments!K14/Payments!$K$35</f>
        <v>0.15120096094879135</v>
      </c>
      <c r="H13" s="20">
        <f>Payments!M14/Payments!$M$35</f>
        <v>0.1513121808674128</v>
      </c>
      <c r="I13" s="20">
        <f>Payments!O14/Payments!$O$35</f>
        <v>1.5915584419054577E-4</v>
      </c>
      <c r="J13" s="20">
        <f>Payments!Q14/Payments!$Q$35</f>
        <v>0.1041004607122949</v>
      </c>
      <c r="K13" s="20">
        <f>Payments!S14/Payments!$S$35</f>
        <v>4.3904593531812329E-2</v>
      </c>
      <c r="L13" s="20">
        <f>Payments!U14/Payments!$U$35</f>
        <v>1.0310693055108529E-3</v>
      </c>
      <c r="M13" s="20">
        <f>Payments!W14/Payments!$W$35</f>
        <v>0.20129133167904034</v>
      </c>
      <c r="N13" s="20">
        <f>Payments!Y14/Payments!$Y$35</f>
        <v>0.50647630483485839</v>
      </c>
      <c r="O13" s="20">
        <f>Payments!AA14/Payments!$AA$35</f>
        <v>3.2416390263643777E-2</v>
      </c>
      <c r="P13" s="20">
        <f>Payments!AC14/Payments!$AC$35</f>
        <v>0.21936780546321047</v>
      </c>
      <c r="Q13" s="20">
        <f>Payments!AE14/Payments!$AE$35</f>
        <v>1.005536643987663E-2</v>
      </c>
      <c r="R13" s="20">
        <f>Payments!AG14/Payments!$AG$35</f>
        <v>0</v>
      </c>
      <c r="S13" s="20">
        <f>Payments!AI14/Payments!$AI$35</f>
        <v>0</v>
      </c>
      <c r="T13" s="20">
        <f>Payments!AK14/Payments!$AK$35</f>
        <v>0.92723434200757138</v>
      </c>
      <c r="U13" s="20">
        <f>Payments!AM14/Payments!$AM$35</f>
        <v>5.4921891868352841E-2</v>
      </c>
      <c r="V13" s="20">
        <f>Payments!AO14/Payments!$AO$35</f>
        <v>0</v>
      </c>
      <c r="W13" s="20">
        <f>Payments!AQ14/Payments!$AQ$35</f>
        <v>0</v>
      </c>
      <c r="X13" s="20">
        <f>Payments!AS14/Payments!$AS$35</f>
        <v>4.9633743032205038E-2</v>
      </c>
      <c r="Y13" s="20">
        <f>Payments!AU14/Payments!$AU$35</f>
        <v>0</v>
      </c>
      <c r="Z13" s="20">
        <f>Payments!AW14/Payments!$AW$35</f>
        <v>0</v>
      </c>
      <c r="AA13" s="20">
        <f>Payments!AY14/Payments!$AY$35</f>
        <v>0</v>
      </c>
      <c r="AB13" s="20">
        <f>Payments!BA14/Payments!$BA$35</f>
        <v>0</v>
      </c>
    </row>
    <row r="14" spans="1:28">
      <c r="A14" s="26"/>
      <c r="B14" s="169" t="s">
        <v>48</v>
      </c>
      <c r="C14" s="20">
        <f>Payments!C15/Payments!$C$35</f>
        <v>1.808057744882086E-3</v>
      </c>
      <c r="D14" s="20">
        <f>Payments!E15/Payments!$E$35</f>
        <v>5.4069377165086398E-2</v>
      </c>
      <c r="E14" s="20">
        <f>Payments!G15/Payments!$G$35</f>
        <v>9.5096481905935469E-3</v>
      </c>
      <c r="F14" s="20">
        <f>Payments!I15/Payments!$I$35</f>
        <v>7.8437284803705043E-2</v>
      </c>
      <c r="G14" s="20">
        <f>Payments!K15/Payments!$K$35</f>
        <v>4.7058963687603213E-2</v>
      </c>
      <c r="H14" s="20">
        <f>Payments!M15/Payments!$M$35</f>
        <v>6.6404091353635467E-2</v>
      </c>
      <c r="I14" s="20">
        <f>Payments!O15/Payments!$O$35</f>
        <v>1.5915584419054577E-4</v>
      </c>
      <c r="J14" s="20">
        <f>Payments!Q15/Payments!$Q$35</f>
        <v>0</v>
      </c>
      <c r="K14" s="20">
        <f>Payments!S15/Payments!$S$35</f>
        <v>2.6053553875282305E-2</v>
      </c>
      <c r="L14" s="20">
        <f>Payments!U15/Payments!$U$35</f>
        <v>0</v>
      </c>
      <c r="M14" s="20">
        <f>Payments!W15/Payments!$W$35</f>
        <v>0.12288978760005215</v>
      </c>
      <c r="N14" s="20">
        <f>Payments!Y15/Payments!$Y$35</f>
        <v>0.50647630483485839</v>
      </c>
      <c r="O14" s="20">
        <f>Payments!AA15/Payments!$AA$35</f>
        <v>3.2339848219890249E-2</v>
      </c>
      <c r="P14" s="20">
        <f>Payments!AC15/Payments!$AC$35</f>
        <v>0.10000090221557163</v>
      </c>
      <c r="Q14" s="20">
        <f>Payments!AE15/Payments!$AE$35</f>
        <v>1.005536643987663E-2</v>
      </c>
      <c r="R14" s="20">
        <f>Payments!AG15/Payments!$AG$35</f>
        <v>0</v>
      </c>
      <c r="S14" s="20">
        <f>Payments!AI15/Payments!$AI$35</f>
        <v>0</v>
      </c>
      <c r="T14" s="20">
        <f>Payments!AK15/Payments!$AK$35</f>
        <v>0</v>
      </c>
      <c r="U14" s="20">
        <f>Payments!AM15/Payments!$AM$35</f>
        <v>5.2264595414289579E-2</v>
      </c>
      <c r="V14" s="20">
        <f>Payments!AO15/Payments!$AO$35</f>
        <v>0</v>
      </c>
      <c r="W14" s="20">
        <f>Payments!AQ15/Payments!$AQ$35</f>
        <v>0</v>
      </c>
      <c r="X14" s="20">
        <f>Payments!AS15/Payments!$AS$35</f>
        <v>4.9633743032205038E-2</v>
      </c>
      <c r="Y14" s="20">
        <f>Payments!AU15/Payments!$AU$35</f>
        <v>0</v>
      </c>
      <c r="Z14" s="20">
        <f>Payments!AW15/Payments!$AW$35</f>
        <v>0</v>
      </c>
      <c r="AA14" s="20">
        <f>Payments!AY15/Payments!$AY$35</f>
        <v>0</v>
      </c>
      <c r="AB14" s="20">
        <f>Payments!BA15/Payments!$BA$35</f>
        <v>0</v>
      </c>
    </row>
    <row r="15" spans="1:28">
      <c r="A15" s="26"/>
      <c r="B15" s="169" t="s">
        <v>49</v>
      </c>
      <c r="C15" s="20">
        <f>Payments!C16/Payments!$C$35</f>
        <v>8.7051947334008787E-4</v>
      </c>
      <c r="D15" s="20">
        <f>Payments!E16/Payments!$E$35</f>
        <v>1.8117635155638277E-2</v>
      </c>
      <c r="E15" s="20">
        <f>Payments!G16/Payments!$G$35</f>
        <v>1.5544357782636032E-2</v>
      </c>
      <c r="F15" s="20">
        <f>Payments!I16/Payments!$I$35</f>
        <v>4.1662659627298072E-2</v>
      </c>
      <c r="G15" s="20">
        <f>Payments!K16/Payments!$K$35</f>
        <v>7.1077200449160161E-2</v>
      </c>
      <c r="H15" s="20">
        <f>Payments!M16/Payments!$M$35</f>
        <v>2.9005597343476117E-2</v>
      </c>
      <c r="I15" s="20">
        <f>Payments!O16/Payments!$O$35</f>
        <v>0</v>
      </c>
      <c r="J15" s="20">
        <f>Payments!Q16/Payments!$Q$35</f>
        <v>9.9255608367089146E-2</v>
      </c>
      <c r="K15" s="20">
        <f>Payments!S16/Payments!$S$35</f>
        <v>1.8109172715276489E-3</v>
      </c>
      <c r="L15" s="20">
        <f>Payments!U16/Payments!$U$35</f>
        <v>1.0310693055108529E-3</v>
      </c>
      <c r="M15" s="20">
        <f>Payments!W16/Payments!$W$35</f>
        <v>2.8311002479748926E-2</v>
      </c>
      <c r="N15" s="20">
        <f>Payments!Y16/Payments!$Y$35</f>
        <v>0</v>
      </c>
      <c r="O15" s="20">
        <f>Payments!AA16/Payments!$AA$35</f>
        <v>0</v>
      </c>
      <c r="P15" s="20">
        <f>Payments!AC16/Payments!$AC$35</f>
        <v>0.11936690324763884</v>
      </c>
      <c r="Q15" s="20">
        <f>Payments!AE16/Payments!$AE$35</f>
        <v>0</v>
      </c>
      <c r="R15" s="20">
        <f>Payments!AG16/Payments!$AG$35</f>
        <v>0</v>
      </c>
      <c r="S15" s="20">
        <f>Payments!AI16/Payments!$AI$35</f>
        <v>0</v>
      </c>
      <c r="T15" s="20">
        <f>Payments!AK16/Payments!$AK$35</f>
        <v>0.92723434200757138</v>
      </c>
      <c r="U15" s="20">
        <f>Payments!AM16/Payments!$AM$35</f>
        <v>2.6572964540632657E-3</v>
      </c>
      <c r="V15" s="20">
        <f>Payments!AO16/Payments!$AO$35</f>
        <v>0</v>
      </c>
      <c r="W15" s="20">
        <f>Payments!AQ16/Payments!$AQ$35</f>
        <v>0</v>
      </c>
      <c r="X15" s="20">
        <f>Payments!AS16/Payments!$AS$35</f>
        <v>0</v>
      </c>
      <c r="Y15" s="20">
        <f>Payments!AU16/Payments!$AU$35</f>
        <v>0</v>
      </c>
      <c r="Z15" s="20">
        <f>Payments!AW16/Payments!$AW$35</f>
        <v>0</v>
      </c>
      <c r="AA15" s="20">
        <f>Payments!AY16/Payments!$AY$35</f>
        <v>0</v>
      </c>
      <c r="AB15" s="20">
        <f>Payments!BA16/Payments!$BA$35</f>
        <v>0</v>
      </c>
    </row>
    <row r="16" spans="1:28">
      <c r="A16" s="170"/>
      <c r="B16" s="169" t="s">
        <v>50</v>
      </c>
      <c r="C16" s="20">
        <f>Payments!C17/Payments!$C$35</f>
        <v>8.0136568601187598E-6</v>
      </c>
      <c r="D16" s="20">
        <f>Payments!E17/Payments!$E$35</f>
        <v>0</v>
      </c>
      <c r="E16" s="20">
        <f>Payments!G17/Payments!$G$35</f>
        <v>9.0176908526081012E-5</v>
      </c>
      <c r="F16" s="20">
        <f>Payments!I17/Payments!$I$35</f>
        <v>1.037205959601349E-2</v>
      </c>
      <c r="G16" s="20">
        <f>Payments!K17/Payments!$K$35</f>
        <v>-6.1624115368720317E-4</v>
      </c>
      <c r="H16" s="20">
        <f>Payments!M17/Payments!$M$35</f>
        <v>1.3899114362625082E-2</v>
      </c>
      <c r="I16" s="20">
        <f>Payments!O17/Payments!$O$35</f>
        <v>0</v>
      </c>
      <c r="J16" s="20">
        <f>Payments!Q17/Payments!$Q$35</f>
        <v>0</v>
      </c>
      <c r="K16" s="20">
        <f>Payments!S17/Payments!$S$35</f>
        <v>3.2735740627595623E-3</v>
      </c>
      <c r="L16" s="20">
        <f>Payments!U17/Payments!$U$35</f>
        <v>0</v>
      </c>
      <c r="M16" s="20">
        <f>Payments!W17/Payments!$W$35</f>
        <v>1.4693261475024158E-2</v>
      </c>
      <c r="N16" s="20">
        <f>Payments!Y17/Payments!$Y$35</f>
        <v>0</v>
      </c>
      <c r="O16" s="20">
        <f>Payments!AA17/Payments!$AA$35</f>
        <v>5.04330431030643E-5</v>
      </c>
      <c r="P16" s="20">
        <f>Payments!AC17/Payments!$AC$35</f>
        <v>0</v>
      </c>
      <c r="Q16" s="20">
        <f>Payments!AE17/Payments!$AE$35</f>
        <v>0</v>
      </c>
      <c r="R16" s="20">
        <f>Payments!AG17/Payments!$AG$35</f>
        <v>0</v>
      </c>
      <c r="S16" s="20">
        <f>Payments!AI17/Payments!$AI$35</f>
        <v>0</v>
      </c>
      <c r="T16" s="20">
        <f>Payments!AK17/Payments!$AK$35</f>
        <v>0</v>
      </c>
      <c r="U16" s="20">
        <f>Payments!AM17/Payments!$AM$35</f>
        <v>0</v>
      </c>
      <c r="V16" s="20">
        <f>Payments!AO17/Payments!$AO$35</f>
        <v>0</v>
      </c>
      <c r="W16" s="20">
        <f>Payments!AQ17/Payments!$AQ$35</f>
        <v>0</v>
      </c>
      <c r="X16" s="20">
        <f>Payments!AS17/Payments!$AS$35</f>
        <v>0</v>
      </c>
      <c r="Y16" s="20">
        <f>Payments!AU17/Payments!$AU$35</f>
        <v>0</v>
      </c>
      <c r="Z16" s="20">
        <f>Payments!AW17/Payments!$AW$35</f>
        <v>0</v>
      </c>
      <c r="AA16" s="20">
        <f>Payments!AY17/Payments!$AY$35</f>
        <v>0</v>
      </c>
      <c r="AB16" s="20">
        <f>Payments!BA17/Payments!$BA$35</f>
        <v>0</v>
      </c>
    </row>
    <row r="17" spans="1:28">
      <c r="A17" s="170"/>
      <c r="B17" s="169" t="s">
        <v>51</v>
      </c>
      <c r="C17" s="20">
        <f>Payments!C18/Payments!$C$35</f>
        <v>9.3082546852162606E-3</v>
      </c>
      <c r="D17" s="20">
        <f>Payments!E18/Payments!$E$35</f>
        <v>1.3557830387671081E-2</v>
      </c>
      <c r="E17" s="20">
        <f>Payments!G18/Payments!$G$35</f>
        <v>9.4781746120574262E-3</v>
      </c>
      <c r="F17" s="20">
        <f>Payments!I18/Payments!$I$35</f>
        <v>2.7972777677585808E-2</v>
      </c>
      <c r="G17" s="20">
        <f>Payments!K18/Payments!$K$35</f>
        <v>3.3681037965715165E-2</v>
      </c>
      <c r="H17" s="20">
        <f>Payments!M18/Payments!$M$35</f>
        <v>4.2003377807676143E-2</v>
      </c>
      <c r="I17" s="20">
        <f>Payments!O18/Payments!$O$35</f>
        <v>0</v>
      </c>
      <c r="J17" s="20">
        <f>Payments!Q18/Payments!$Q$35</f>
        <v>4.8448523452057591E-3</v>
      </c>
      <c r="K17" s="20">
        <f>Payments!S18/Payments!$S$35</f>
        <v>1.2766548322242817E-2</v>
      </c>
      <c r="L17" s="20">
        <f>Payments!U18/Payments!$U$35</f>
        <v>0</v>
      </c>
      <c r="M17" s="20">
        <f>Payments!W18/Payments!$W$35</f>
        <v>3.5397280124215093E-2</v>
      </c>
      <c r="N17" s="20">
        <f>Payments!Y18/Payments!$Y$35</f>
        <v>0</v>
      </c>
      <c r="O17" s="20">
        <f>Payments!AA18/Payments!$AA$35</f>
        <v>2.6109000650468371E-5</v>
      </c>
      <c r="P17" s="20">
        <f>Payments!AC18/Payments!$AC$35</f>
        <v>0</v>
      </c>
      <c r="Q17" s="20">
        <f>Payments!AE18/Payments!$AE$35</f>
        <v>0</v>
      </c>
      <c r="R17" s="20">
        <f>Payments!AG18/Payments!$AG$35</f>
        <v>0</v>
      </c>
      <c r="S17" s="20">
        <f>Payments!AI18/Payments!$AI$35</f>
        <v>0</v>
      </c>
      <c r="T17" s="20">
        <f>Payments!AK18/Payments!$AK$35</f>
        <v>0</v>
      </c>
      <c r="U17" s="20">
        <f>Payments!AM18/Payments!$AM$35</f>
        <v>0</v>
      </c>
      <c r="V17" s="20">
        <f>Payments!AO18/Payments!$AO$35</f>
        <v>0</v>
      </c>
      <c r="W17" s="20">
        <f>Payments!AQ18/Payments!$AQ$35</f>
        <v>0</v>
      </c>
      <c r="X17" s="20">
        <f>Payments!AS18/Payments!$AS$35</f>
        <v>0</v>
      </c>
      <c r="Y17" s="20">
        <f>Payments!AU18/Payments!$AU$35</f>
        <v>0</v>
      </c>
      <c r="Z17" s="20">
        <f>Payments!AW18/Payments!$AW$35</f>
        <v>0</v>
      </c>
      <c r="AA17" s="20">
        <f>Payments!AY18/Payments!$AY$35</f>
        <v>0</v>
      </c>
      <c r="AB17" s="20">
        <f>Payments!BA18/Payments!$BA$35</f>
        <v>0</v>
      </c>
    </row>
    <row r="18" spans="1:28">
      <c r="A18" s="170" t="s">
        <v>32</v>
      </c>
      <c r="B18" s="182" t="s">
        <v>52</v>
      </c>
      <c r="C18" s="20">
        <f>Payments!C19/Payments!$C$35</f>
        <v>1.704376714799682E-3</v>
      </c>
      <c r="D18" s="20">
        <f>Payments!E19/Payments!$E$35</f>
        <v>1.3702906084326266E-2</v>
      </c>
      <c r="E18" s="20">
        <f>Payments!G19/Payments!$G$35</f>
        <v>9.8647399597888219E-5</v>
      </c>
      <c r="F18" s="20">
        <f>Payments!I19/Payments!$I$35</f>
        <v>2.1318922519972506E-3</v>
      </c>
      <c r="G18" s="20">
        <f>Payments!K19/Payments!$K$35</f>
        <v>4.4313697557525891E-3</v>
      </c>
      <c r="H18" s="20">
        <f>Payments!M19/Payments!$M$35</f>
        <v>4.2602827788858835E-3</v>
      </c>
      <c r="I18" s="20">
        <f>Payments!O19/Payments!$O$35</f>
        <v>3.9796940633297674E-3</v>
      </c>
      <c r="J18" s="20">
        <f>Payments!Q19/Payments!$Q$35</f>
        <v>7.4028760860494428E-4</v>
      </c>
      <c r="K18" s="20">
        <f>Payments!S19/Payments!$S$35</f>
        <v>2.1486731964334136E-3</v>
      </c>
      <c r="L18" s="20">
        <f>Payments!U19/Payments!$U$35</f>
        <v>0</v>
      </c>
      <c r="M18" s="20">
        <f>Payments!W19/Payments!$W$35</f>
        <v>2.9820328509078023E-2</v>
      </c>
      <c r="N18" s="20">
        <f>Payments!Y19/Payments!$Y$35</f>
        <v>1.7630772645670881E-2</v>
      </c>
      <c r="O18" s="20">
        <f>Payments!AA19/Payments!$AA$35</f>
        <v>2.1843368289775219E-3</v>
      </c>
      <c r="P18" s="20">
        <f>Payments!AC19/Payments!$AC$35</f>
        <v>0</v>
      </c>
      <c r="Q18" s="20">
        <f>Payments!AE19/Payments!$AE$35</f>
        <v>6.1086288288163985E-6</v>
      </c>
      <c r="R18" s="20">
        <f>Payments!AG19/Payments!$AG$35</f>
        <v>0</v>
      </c>
      <c r="S18" s="20">
        <f>Payments!AI19/Payments!$AI$35</f>
        <v>0</v>
      </c>
      <c r="T18" s="20">
        <f>Payments!AK19/Payments!$AK$35</f>
        <v>0</v>
      </c>
      <c r="U18" s="20">
        <f>Payments!AM19/Payments!$AM$35</f>
        <v>6.7575823637683471E-4</v>
      </c>
      <c r="V18" s="20">
        <f>Payments!AO19/Payments!$AO$35</f>
        <v>0</v>
      </c>
      <c r="W18" s="20">
        <f>Payments!AQ19/Payments!$AQ$35</f>
        <v>0</v>
      </c>
      <c r="X18" s="20">
        <f>Payments!AS19/Payments!$AS$35</f>
        <v>0</v>
      </c>
      <c r="Y18" s="20">
        <f>Payments!AU19/Payments!$AU$35</f>
        <v>0</v>
      </c>
      <c r="Z18" s="20">
        <f>Payments!AW19/Payments!$AW$35</f>
        <v>0</v>
      </c>
      <c r="AA18" s="20">
        <f>Payments!AY19/Payments!$AY$35</f>
        <v>0</v>
      </c>
      <c r="AB18" s="20">
        <f>Payments!BA19/Payments!$BA$35</f>
        <v>0</v>
      </c>
    </row>
    <row r="19" spans="1:28">
      <c r="A19" s="170"/>
      <c r="B19" s="169" t="s">
        <v>53</v>
      </c>
      <c r="C19" s="20">
        <f>Payments!C20/Payments!$C$35</f>
        <v>1.6678733658309131E-3</v>
      </c>
      <c r="D19" s="20">
        <f>Payments!E20/Payments!$E$35</f>
        <v>1.3334224846816704E-2</v>
      </c>
      <c r="E19" s="20">
        <f>Payments!G20/Payments!$G$35</f>
        <v>0</v>
      </c>
      <c r="F19" s="20">
        <f>Payments!I20/Payments!$I$35</f>
        <v>1.6103212246388449E-3</v>
      </c>
      <c r="G19" s="20">
        <f>Payments!K20/Payments!$K$35</f>
        <v>4.067093757204013E-3</v>
      </c>
      <c r="H19" s="20">
        <f>Payments!M20/Payments!$M$35</f>
        <v>8.2380201265042109E-6</v>
      </c>
      <c r="I19" s="20">
        <f>Payments!O20/Payments!$O$35</f>
        <v>3.9796940633297674E-3</v>
      </c>
      <c r="J19" s="20">
        <f>Payments!Q20/Payments!$Q$35</f>
        <v>7.2601403645323873E-4</v>
      </c>
      <c r="K19" s="20">
        <f>Payments!S20/Payments!$S$35</f>
        <v>9.15144091443483E-4</v>
      </c>
      <c r="L19" s="20">
        <f>Payments!U20/Payments!$U$35</f>
        <v>0</v>
      </c>
      <c r="M19" s="20">
        <f>Payments!W20/Payments!$W$35</f>
        <v>2.7616802446029518E-2</v>
      </c>
      <c r="N19" s="20">
        <f>Payments!Y20/Payments!$Y$35</f>
        <v>1.7630772645670881E-2</v>
      </c>
      <c r="O19" s="20">
        <f>Payments!AA20/Payments!$AA$35</f>
        <v>2.1843368289775219E-3</v>
      </c>
      <c r="P19" s="20">
        <f>Payments!AC20/Payments!$AC$35</f>
        <v>0</v>
      </c>
      <c r="Q19" s="20">
        <f>Payments!AE20/Payments!$AE$35</f>
        <v>6.1086288288163985E-6</v>
      </c>
      <c r="R19" s="20">
        <f>Payments!AG20/Payments!$AG$35</f>
        <v>0</v>
      </c>
      <c r="S19" s="20">
        <f>Payments!AI20/Payments!$AI$35</f>
        <v>0</v>
      </c>
      <c r="T19" s="20">
        <f>Payments!AK20/Payments!$AK$35</f>
        <v>0</v>
      </c>
      <c r="U19" s="20">
        <f>Payments!AM20/Payments!$AM$35</f>
        <v>6.7575823637683471E-4</v>
      </c>
      <c r="V19" s="20">
        <f>Payments!AO20/Payments!$AO$35</f>
        <v>0</v>
      </c>
      <c r="W19" s="20">
        <f>Payments!AQ20/Payments!$AQ$35</f>
        <v>0</v>
      </c>
      <c r="X19" s="20">
        <f>Payments!AS20/Payments!$AS$35</f>
        <v>0</v>
      </c>
      <c r="Y19" s="20">
        <f>Payments!AU20/Payments!$AU$35</f>
        <v>0</v>
      </c>
      <c r="Z19" s="20">
        <f>Payments!AW20/Payments!$AW$35</f>
        <v>0</v>
      </c>
      <c r="AA19" s="20">
        <f>Payments!AY20/Payments!$AY$35</f>
        <v>0</v>
      </c>
      <c r="AB19" s="20">
        <f>Payments!BA20/Payments!$BA$35</f>
        <v>0</v>
      </c>
    </row>
    <row r="20" spans="1:28">
      <c r="A20" s="26"/>
      <c r="B20" s="169" t="s">
        <v>54</v>
      </c>
      <c r="C20" s="20">
        <f>Payments!C21/Payments!$C$35</f>
        <v>3.6503348968768974E-5</v>
      </c>
      <c r="D20" s="20">
        <f>Payments!E21/Payments!$E$35</f>
        <v>3.6868123750956197E-4</v>
      </c>
      <c r="E20" s="20">
        <f>Payments!G21/Payments!$G$35</f>
        <v>9.8647399597888219E-5</v>
      </c>
      <c r="F20" s="20">
        <f>Payments!I21/Payments!$I$35</f>
        <v>5.2157102735840533E-4</v>
      </c>
      <c r="G20" s="20">
        <f>Payments!K21/Payments!$K$35</f>
        <v>3.6427599854857619E-4</v>
      </c>
      <c r="H20" s="20">
        <f>Payments!M21/Payments!$M$35</f>
        <v>4.2520447587593791E-3</v>
      </c>
      <c r="I20" s="20">
        <f>Payments!O21/Payments!$O$35</f>
        <v>0</v>
      </c>
      <c r="J20" s="20">
        <f>Payments!Q21/Payments!$Q$35</f>
        <v>1.427357215170549E-5</v>
      </c>
      <c r="K20" s="20">
        <f>Payments!S21/Payments!$S$35</f>
        <v>1.2335291049899305E-3</v>
      </c>
      <c r="L20" s="20">
        <f>Payments!U21/Payments!$U$35</f>
        <v>0</v>
      </c>
      <c r="M20" s="20">
        <f>Payments!W21/Payments!$W$35</f>
        <v>2.2035260630484995E-3</v>
      </c>
      <c r="N20" s="20">
        <f>Payments!Y21/Payments!$Y$35</f>
        <v>0</v>
      </c>
      <c r="O20" s="20">
        <f>Payments!AA21/Payments!$AA$35</f>
        <v>0</v>
      </c>
      <c r="P20" s="20">
        <f>Payments!AC21/Payments!$AC$35</f>
        <v>0</v>
      </c>
      <c r="Q20" s="20">
        <f>Payments!AE21/Payments!$AE$35</f>
        <v>0</v>
      </c>
      <c r="R20" s="20">
        <f>Payments!AG21/Payments!$AG$35</f>
        <v>0</v>
      </c>
      <c r="S20" s="20">
        <f>Payments!AI21/Payments!$AI$35</f>
        <v>0</v>
      </c>
      <c r="T20" s="20">
        <f>Payments!AK21/Payments!$AK$35</f>
        <v>0</v>
      </c>
      <c r="U20" s="20">
        <f>Payments!AM21/Payments!$AM$35</f>
        <v>0</v>
      </c>
      <c r="V20" s="20">
        <f>Payments!AO21/Payments!$AO$35</f>
        <v>0</v>
      </c>
      <c r="W20" s="20">
        <f>Payments!AQ21/Payments!$AQ$35</f>
        <v>0</v>
      </c>
      <c r="X20" s="20">
        <f>Payments!AS21/Payments!$AS$35</f>
        <v>0</v>
      </c>
      <c r="Y20" s="20">
        <f>Payments!AU21/Payments!$AU$35</f>
        <v>0</v>
      </c>
      <c r="Z20" s="20">
        <f>Payments!AW21/Payments!$AW$35</f>
        <v>0</v>
      </c>
      <c r="AA20" s="20">
        <f>Payments!AY21/Payments!$AY$35</f>
        <v>0</v>
      </c>
      <c r="AB20" s="20">
        <f>Payments!BA21/Payments!$BA$35</f>
        <v>0</v>
      </c>
    </row>
    <row r="21" spans="1:28">
      <c r="A21" s="26">
        <v>10</v>
      </c>
      <c r="B21" s="181" t="s">
        <v>55</v>
      </c>
      <c r="C21" s="20">
        <f>Payments!C22/Payments!$C$35</f>
        <v>0.8298595587271409</v>
      </c>
      <c r="D21" s="20">
        <f>Payments!E22/Payments!$E$35</f>
        <v>0.33333826118237886</v>
      </c>
      <c r="E21" s="20">
        <f>Payments!G22/Payments!$G$35</f>
        <v>0.2986547547302334</v>
      </c>
      <c r="F21" s="20">
        <f>Payments!I22/Payments!$I$35</f>
        <v>0.30389572345796551</v>
      </c>
      <c r="G21" s="20">
        <f>Payments!K22/Payments!$K$35</f>
        <v>0.15511697359566254</v>
      </c>
      <c r="H21" s="20">
        <f>Payments!M22/Payments!$M$35</f>
        <v>0.33346843291270339</v>
      </c>
      <c r="I21" s="20">
        <f>Payments!O22/Payments!$O$35</f>
        <v>0.76009666014410948</v>
      </c>
      <c r="J21" s="20">
        <f>Payments!Q22/Payments!$Q$35</f>
        <v>0.59481253753295937</v>
      </c>
      <c r="K21" s="20">
        <f>Payments!S22/Payments!$S$35</f>
        <v>0.85524852358093917</v>
      </c>
      <c r="L21" s="20">
        <f>Payments!U22/Payments!$U$35</f>
        <v>0.92859602535789143</v>
      </c>
      <c r="M21" s="20">
        <f>Payments!W22/Payments!$W$35</f>
        <v>0.44491373613751845</v>
      </c>
      <c r="N21" s="20">
        <f>Payments!Y22/Payments!$Y$35</f>
        <v>0.23926863288880221</v>
      </c>
      <c r="O21" s="20">
        <f>Payments!AA22/Payments!$AA$35</f>
        <v>0.30495536841789855</v>
      </c>
      <c r="P21" s="20">
        <f>Payments!AC22/Payments!$AC$35</f>
        <v>0.28562678686464077</v>
      </c>
      <c r="Q21" s="20">
        <f>Payments!AE22/Payments!$AE$35</f>
        <v>0</v>
      </c>
      <c r="R21" s="20">
        <f>Payments!AG22/Payments!$AG$35</f>
        <v>0</v>
      </c>
      <c r="S21" s="20">
        <f>Payments!AI22/Payments!$AI$35</f>
        <v>0</v>
      </c>
      <c r="T21" s="20">
        <f>Payments!AK22/Payments!$AK$35</f>
        <v>0</v>
      </c>
      <c r="U21" s="20">
        <f>Payments!AM22/Payments!$AM$35</f>
        <v>0.8825519022515953</v>
      </c>
      <c r="V21" s="20">
        <f>Payments!AO22/Payments!$AO$35</f>
        <v>0</v>
      </c>
      <c r="W21" s="20">
        <f>Payments!AQ22/Payments!$AQ$35</f>
        <v>0</v>
      </c>
      <c r="X21" s="20">
        <f>Payments!AS22/Payments!$AS$35</f>
        <v>0</v>
      </c>
      <c r="Y21" s="20">
        <f>Payments!AU22/Payments!$AU$35</f>
        <v>0</v>
      </c>
      <c r="Z21" s="20">
        <f>Payments!AW22/Payments!$AW$35</f>
        <v>0</v>
      </c>
      <c r="AA21" s="20">
        <f>Payments!AY22/Payments!$AY$35</f>
        <v>9.6733431834585904E-4</v>
      </c>
      <c r="AB21" s="20">
        <f>Payments!BA22/Payments!$BA$35</f>
        <v>0</v>
      </c>
    </row>
    <row r="22" spans="1:28">
      <c r="A22" s="26"/>
      <c r="B22" s="182" t="s">
        <v>56</v>
      </c>
      <c r="C22" s="20">
        <f>Payments!C23/Payments!$C$35</f>
        <v>0.8298595587271409</v>
      </c>
      <c r="D22" s="20">
        <f>Payments!E23/Payments!$E$35</f>
        <v>0.32683023863806054</v>
      </c>
      <c r="E22" s="20">
        <f>Payments!G23/Payments!$G$35</f>
        <v>0.29011028012791518</v>
      </c>
      <c r="F22" s="20">
        <f>Payments!I23/Payments!$I$35</f>
        <v>0.30297760361558773</v>
      </c>
      <c r="G22" s="20">
        <f>Payments!K23/Payments!$K$35</f>
        <v>0.14887970964401762</v>
      </c>
      <c r="H22" s="20">
        <f>Payments!M23/Payments!$M$35</f>
        <v>0.32183549898579222</v>
      </c>
      <c r="I22" s="20">
        <f>Payments!O23/Payments!$O$35</f>
        <v>0.75945217962276312</v>
      </c>
      <c r="J22" s="20">
        <f>Payments!Q23/Payments!$Q$35</f>
        <v>0.59481253753295937</v>
      </c>
      <c r="K22" s="20">
        <f>Payments!S23/Payments!$S$35</f>
        <v>0.84509113483849796</v>
      </c>
      <c r="L22" s="20">
        <f>Payments!U23/Payments!$U$35</f>
        <v>0.92850178292773689</v>
      </c>
      <c r="M22" s="20">
        <f>Payments!W23/Payments!$W$35</f>
        <v>0.43468905565619509</v>
      </c>
      <c r="N22" s="20">
        <f>Payments!Y23/Payments!$Y$35</f>
        <v>0.23926863288880221</v>
      </c>
      <c r="O22" s="20">
        <f>Payments!AA23/Payments!$AA$35</f>
        <v>0.26335677879651992</v>
      </c>
      <c r="P22" s="20">
        <f>Payments!AC23/Payments!$AC$35</f>
        <v>0.28562678686464077</v>
      </c>
      <c r="Q22" s="20">
        <f>Payments!AE23/Payments!$AE$35</f>
        <v>0</v>
      </c>
      <c r="R22" s="20">
        <f>Payments!AG23/Payments!$AG$35</f>
        <v>0</v>
      </c>
      <c r="S22" s="20">
        <f>Payments!AI23/Payments!$AI$35</f>
        <v>0</v>
      </c>
      <c r="T22" s="20">
        <f>Payments!AK23/Payments!$AK$35</f>
        <v>0</v>
      </c>
      <c r="U22" s="20">
        <f>Payments!AM23/Payments!$AM$35</f>
        <v>0.87950702128454694</v>
      </c>
      <c r="V22" s="20">
        <f>Payments!AO23/Payments!$AO$35</f>
        <v>0</v>
      </c>
      <c r="W22" s="20">
        <f>Payments!AQ23/Payments!$AQ$35</f>
        <v>0</v>
      </c>
      <c r="X22" s="20">
        <f>Payments!AS23/Payments!$AS$35</f>
        <v>0</v>
      </c>
      <c r="Y22" s="20">
        <f>Payments!AU23/Payments!$AU$35</f>
        <v>0</v>
      </c>
      <c r="Z22" s="20">
        <f>Payments!AW23/Payments!$AW$35</f>
        <v>0</v>
      </c>
      <c r="AA22" s="20">
        <f>Payments!AY23/Payments!$AY$35</f>
        <v>9.6733431834585904E-4</v>
      </c>
      <c r="AB22" s="20">
        <f>Payments!BA23/Payments!$BA$35</f>
        <v>0</v>
      </c>
    </row>
    <row r="23" spans="1:28">
      <c r="A23" s="26"/>
      <c r="B23" s="168" t="s">
        <v>57</v>
      </c>
      <c r="C23" s="20">
        <f>Payments!C24/Payments!$C$35</f>
        <v>0</v>
      </c>
      <c r="D23" s="20">
        <f>Payments!E24/Payments!$E$35</f>
        <v>6.5080225443183322E-3</v>
      </c>
      <c r="E23" s="20">
        <f>Payments!G24/Payments!$G$35</f>
        <v>5.67544900857621E-3</v>
      </c>
      <c r="F23" s="20">
        <f>Payments!I24/Payments!$I$35</f>
        <v>9.1811984237776803E-4</v>
      </c>
      <c r="G23" s="20">
        <f>Payments!K24/Payments!$K$35</f>
        <v>2.8600260397726565E-4</v>
      </c>
      <c r="H23" s="20">
        <f>Payments!M24/Payments!$M$35</f>
        <v>1.0714258303411764E-3</v>
      </c>
      <c r="I23" s="20">
        <f>Payments!O24/Payments!$O$35</f>
        <v>0</v>
      </c>
      <c r="J23" s="20">
        <f>Payments!Q24/Payments!$Q$35</f>
        <v>0</v>
      </c>
      <c r="K23" s="20">
        <f>Payments!S24/Payments!$S$35</f>
        <v>0</v>
      </c>
      <c r="L23" s="20">
        <f>Payments!U24/Payments!$U$35</f>
        <v>0</v>
      </c>
      <c r="M23" s="20">
        <f>Payments!W24/Payments!$W$35</f>
        <v>1.1265898181056555E-4</v>
      </c>
      <c r="N23" s="20">
        <f>Payments!Y24/Payments!$Y$35</f>
        <v>0</v>
      </c>
      <c r="O23" s="20">
        <f>Payments!AA24/Payments!$AA$35</f>
        <v>0</v>
      </c>
      <c r="P23" s="20">
        <f>Payments!AC24/Payments!$AC$35</f>
        <v>0</v>
      </c>
      <c r="Q23" s="20">
        <f>Payments!AE24/Payments!$AE$35</f>
        <v>0</v>
      </c>
      <c r="R23" s="20">
        <f>Payments!AG24/Payments!$AG$35</f>
        <v>0</v>
      </c>
      <c r="S23" s="20">
        <f>Payments!AI24/Payments!$AI$35</f>
        <v>0</v>
      </c>
      <c r="T23" s="20">
        <f>Payments!AK24/Payments!$AK$35</f>
        <v>0</v>
      </c>
      <c r="U23" s="20">
        <f>Payments!AM24/Payments!$AM$35</f>
        <v>0</v>
      </c>
      <c r="V23" s="20">
        <f>Payments!AO24/Payments!$AO$35</f>
        <v>0</v>
      </c>
      <c r="W23" s="20">
        <f>Payments!AQ24/Payments!$AQ$35</f>
        <v>0</v>
      </c>
      <c r="X23" s="20">
        <f>Payments!AS24/Payments!$AS$35</f>
        <v>0</v>
      </c>
      <c r="Y23" s="20">
        <f>Payments!AU24/Payments!$AU$35</f>
        <v>0</v>
      </c>
      <c r="Z23" s="20">
        <f>Payments!AW24/Payments!$AW$35</f>
        <v>0</v>
      </c>
      <c r="AA23" s="20">
        <f>Payments!AY24/Payments!$AY$35</f>
        <v>0</v>
      </c>
      <c r="AB23" s="20">
        <f>Payments!BA24/Payments!$BA$35</f>
        <v>0</v>
      </c>
    </row>
    <row r="24" spans="1:28">
      <c r="A24" s="26"/>
      <c r="B24" s="167" t="s">
        <v>58</v>
      </c>
      <c r="C24" s="20">
        <f>Payments!C25/Payments!$C$35</f>
        <v>0</v>
      </c>
      <c r="D24" s="20">
        <f>Payments!E25/Payments!$E$35</f>
        <v>0</v>
      </c>
      <c r="E24" s="20">
        <f>Payments!G25/Payments!$G$35</f>
        <v>1.4527891685903958E-4</v>
      </c>
      <c r="F24" s="20">
        <f>Payments!I25/Payments!$I$35</f>
        <v>0</v>
      </c>
      <c r="G24" s="20">
        <f>Payments!K25/Payments!$K$35</f>
        <v>0</v>
      </c>
      <c r="H24" s="20">
        <f>Payments!M25/Payments!$M$35</f>
        <v>0</v>
      </c>
      <c r="I24" s="20">
        <f>Payments!O25/Payments!$O$35</f>
        <v>6.4448052134632289E-4</v>
      </c>
      <c r="J24" s="20">
        <f>Payments!Q25/Payments!$Q$35</f>
        <v>0</v>
      </c>
      <c r="K24" s="20">
        <f>Payments!S25/Payments!$S$35</f>
        <v>5.4097803703724969E-3</v>
      </c>
      <c r="L24" s="20">
        <f>Payments!U25/Payments!$U$35</f>
        <v>0</v>
      </c>
      <c r="M24" s="20">
        <f>Payments!W25/Payments!$W$35</f>
        <v>1.0998443530503535E-6</v>
      </c>
      <c r="N24" s="20">
        <f>Payments!Y25/Payments!$Y$35</f>
        <v>0</v>
      </c>
      <c r="O24" s="20">
        <f>Payments!AA25/Payments!$AA$35</f>
        <v>7.027701120707223E-4</v>
      </c>
      <c r="P24" s="20">
        <f>Payments!AC25/Payments!$AC$35</f>
        <v>0</v>
      </c>
      <c r="Q24" s="20">
        <f>Payments!AE25/Payments!$AE$35</f>
        <v>0</v>
      </c>
      <c r="R24" s="20">
        <f>Payments!AG25/Payments!$AG$35</f>
        <v>0</v>
      </c>
      <c r="S24" s="20">
        <f>Payments!AI25/Payments!$AI$35</f>
        <v>0</v>
      </c>
      <c r="T24" s="20">
        <f>Payments!AK25/Payments!$AK$35</f>
        <v>0</v>
      </c>
      <c r="U24" s="20">
        <f>Payments!AM25/Payments!$AM$35</f>
        <v>3.0448809670483557E-3</v>
      </c>
      <c r="V24" s="20">
        <f>Payments!AO25/Payments!$AO$35</f>
        <v>0</v>
      </c>
      <c r="W24" s="20">
        <f>Payments!AQ25/Payments!$AQ$35</f>
        <v>0</v>
      </c>
      <c r="X24" s="20">
        <f>Payments!AS25/Payments!$AS$35</f>
        <v>0</v>
      </c>
      <c r="Y24" s="20">
        <f>Payments!AU25/Payments!$AU$35</f>
        <v>0</v>
      </c>
      <c r="Z24" s="20">
        <f>Payments!AW25/Payments!$AW$35</f>
        <v>0</v>
      </c>
      <c r="AA24" s="20">
        <f>Payments!AY25/Payments!$AY$35</f>
        <v>0</v>
      </c>
      <c r="AB24" s="20">
        <f>Payments!BA25/Payments!$BA$35</f>
        <v>0</v>
      </c>
    </row>
    <row r="25" spans="1:28">
      <c r="A25" s="26"/>
      <c r="B25" s="182" t="s">
        <v>59</v>
      </c>
      <c r="C25" s="20">
        <f>Payments!C26/Payments!$C$35</f>
        <v>0</v>
      </c>
      <c r="D25" s="20">
        <f>Payments!E26/Payments!$E$35</f>
        <v>0</v>
      </c>
      <c r="E25" s="20">
        <f>Payments!G26/Payments!$G$35</f>
        <v>2.7237466768829906E-3</v>
      </c>
      <c r="F25" s="20">
        <f>Payments!I26/Payments!$I$35</f>
        <v>0</v>
      </c>
      <c r="G25" s="20">
        <f>Payments!K26/Payments!$K$35</f>
        <v>5.9512613476676518E-3</v>
      </c>
      <c r="H25" s="20">
        <f>Payments!M26/Payments!$M$35</f>
        <v>1.0561508096569949E-2</v>
      </c>
      <c r="I25" s="20">
        <f>Payments!O26/Payments!$O$35</f>
        <v>0</v>
      </c>
      <c r="J25" s="20">
        <f>Payments!Q26/Payments!$Q$35</f>
        <v>0</v>
      </c>
      <c r="K25" s="20">
        <f>Payments!S26/Payments!$S$35</f>
        <v>4.7476083720688223E-3</v>
      </c>
      <c r="L25" s="20">
        <f>Payments!U26/Payments!$U$35</f>
        <v>9.4242430154493266E-5</v>
      </c>
      <c r="M25" s="20">
        <f>Payments!W26/Payments!$W$35</f>
        <v>1.0110921655159758E-2</v>
      </c>
      <c r="N25" s="20">
        <f>Payments!Y26/Payments!$Y$35</f>
        <v>0</v>
      </c>
      <c r="O25" s="20">
        <f>Payments!AA26/Payments!$AA$35</f>
        <v>4.0895819509307992E-2</v>
      </c>
      <c r="P25" s="20">
        <f>Payments!AC26/Payments!$AC$35</f>
        <v>0</v>
      </c>
      <c r="Q25" s="20">
        <f>Payments!AE26/Payments!$AE$35</f>
        <v>0</v>
      </c>
      <c r="R25" s="20">
        <f>Payments!AG26/Payments!$AG$35</f>
        <v>0</v>
      </c>
      <c r="S25" s="20">
        <f>Payments!AI26/Payments!$AI$35</f>
        <v>0</v>
      </c>
      <c r="T25" s="20">
        <f>Payments!AK26/Payments!$AK$35</f>
        <v>0</v>
      </c>
      <c r="U25" s="20">
        <f>Payments!AM26/Payments!$AM$35</f>
        <v>0</v>
      </c>
      <c r="V25" s="20">
        <f>Payments!AO26/Payments!$AO$35</f>
        <v>0</v>
      </c>
      <c r="W25" s="20">
        <f>Payments!AQ26/Payments!$AQ$35</f>
        <v>0</v>
      </c>
      <c r="X25" s="20">
        <f>Payments!AS26/Payments!$AS$35</f>
        <v>0</v>
      </c>
      <c r="Y25" s="20">
        <f>Payments!AU26/Payments!$AU$35</f>
        <v>0</v>
      </c>
      <c r="Z25" s="20">
        <f>Payments!AW26/Payments!$AW$35</f>
        <v>0</v>
      </c>
      <c r="AA25" s="20">
        <f>Payments!AY26/Payments!$AY$35</f>
        <v>0</v>
      </c>
      <c r="AB25" s="20">
        <f>Payments!BA26/Payments!$BA$35</f>
        <v>0</v>
      </c>
    </row>
    <row r="26" spans="1:28">
      <c r="A26" s="26">
        <v>11</v>
      </c>
      <c r="B26" s="181" t="s">
        <v>60</v>
      </c>
      <c r="C26" s="20">
        <f>Payments!C27/Payments!$C$35</f>
        <v>0</v>
      </c>
      <c r="D26" s="20">
        <f>Payments!E27/Payments!$E$35</f>
        <v>1.4801897146346887E-3</v>
      </c>
      <c r="E26" s="20">
        <f>Payments!G27/Payments!$G$35</f>
        <v>6.2981483257753157E-4</v>
      </c>
      <c r="F26" s="20">
        <f>Payments!I27/Payments!$I$35</f>
        <v>0</v>
      </c>
      <c r="G26" s="20">
        <f>Payments!K27/Payments!$K$35</f>
        <v>1.0512723303657113E-2</v>
      </c>
      <c r="H26" s="20">
        <f>Payments!M27/Payments!$M$35</f>
        <v>0</v>
      </c>
      <c r="I26" s="20">
        <f>Payments!O27/Payments!$O$35</f>
        <v>0</v>
      </c>
      <c r="J26" s="20">
        <f>Payments!Q27/Payments!$Q$35</f>
        <v>0</v>
      </c>
      <c r="K26" s="20">
        <f>Payments!S27/Payments!$S$35</f>
        <v>0</v>
      </c>
      <c r="L26" s="20">
        <f>Payments!U27/Payments!$U$35</f>
        <v>0</v>
      </c>
      <c r="M26" s="20">
        <f>Payments!W27/Payments!$W$35</f>
        <v>0</v>
      </c>
      <c r="N26" s="20">
        <f>Payments!Y27/Payments!$Y$35</f>
        <v>0</v>
      </c>
      <c r="O26" s="20">
        <f>Payments!AA27/Payments!$AA$35</f>
        <v>0</v>
      </c>
      <c r="P26" s="20">
        <f>Payments!AC27/Payments!$AC$35</f>
        <v>0</v>
      </c>
      <c r="Q26" s="20">
        <f>Payments!AE27/Payments!$AE$35</f>
        <v>0</v>
      </c>
      <c r="R26" s="20">
        <f>Payments!AG27/Payments!$AG$35</f>
        <v>0</v>
      </c>
      <c r="S26" s="20">
        <f>Payments!AI27/Payments!$AI$35</f>
        <v>0</v>
      </c>
      <c r="T26" s="20">
        <f>Payments!AK27/Payments!$AK$35</f>
        <v>0</v>
      </c>
      <c r="U26" s="20">
        <f>Payments!AM27/Payments!$AM$35</f>
        <v>0</v>
      </c>
      <c r="V26" s="20">
        <f>Payments!AO27/Payments!$AO$35</f>
        <v>0</v>
      </c>
      <c r="W26" s="20">
        <f>Payments!AQ27/Payments!$AQ$35</f>
        <v>0</v>
      </c>
      <c r="X26" s="20">
        <f>Payments!AS27/Payments!$AS$35</f>
        <v>0</v>
      </c>
      <c r="Y26" s="20">
        <f>Payments!AU27/Payments!$AU$35</f>
        <v>0</v>
      </c>
      <c r="Z26" s="20">
        <f>Payments!AW27/Payments!$AW$35</f>
        <v>0</v>
      </c>
      <c r="AA26" s="20">
        <f>Payments!AY27/Payments!$AY$35</f>
        <v>0</v>
      </c>
      <c r="AB26" s="20">
        <f>Payments!BA27/Payments!$BA$35</f>
        <v>0</v>
      </c>
    </row>
    <row r="27" spans="1:28">
      <c r="A27" s="26">
        <v>12</v>
      </c>
      <c r="B27" s="181" t="s">
        <v>61</v>
      </c>
      <c r="C27" s="20">
        <f>Payments!C28/Payments!$C$35</f>
        <v>3.376261874151646E-7</v>
      </c>
      <c r="D27" s="20">
        <f>Payments!E28/Payments!$E$35</f>
        <v>0</v>
      </c>
      <c r="E27" s="20">
        <f>Payments!G28/Payments!$G$35</f>
        <v>0</v>
      </c>
      <c r="F27" s="20">
        <f>Payments!I28/Payments!$I$35</f>
        <v>1.0807257007991932E-5</v>
      </c>
      <c r="G27" s="20">
        <f>Payments!K28/Payments!$K$35</f>
        <v>0</v>
      </c>
      <c r="H27" s="20">
        <f>Payments!M28/Payments!$M$35</f>
        <v>0</v>
      </c>
      <c r="I27" s="20">
        <f>Payments!O28/Payments!$O$35</f>
        <v>0</v>
      </c>
      <c r="J27" s="20">
        <f>Payments!Q28/Payments!$Q$35</f>
        <v>0</v>
      </c>
      <c r="K27" s="20">
        <f>Payments!S28/Payments!$S$35</f>
        <v>0</v>
      </c>
      <c r="L27" s="20">
        <f>Payments!U28/Payments!$U$35</f>
        <v>0</v>
      </c>
      <c r="M27" s="20">
        <f>Payments!W28/Payments!$W$35</f>
        <v>0</v>
      </c>
      <c r="N27" s="20">
        <f>Payments!Y28/Payments!$Y$35</f>
        <v>0</v>
      </c>
      <c r="O27" s="20">
        <f>Payments!AA28/Payments!$AA$35</f>
        <v>0</v>
      </c>
      <c r="P27" s="20">
        <f>Payments!AC28/Payments!$AC$35</f>
        <v>0</v>
      </c>
      <c r="Q27" s="20">
        <f>Payments!AE28/Payments!$AE$35</f>
        <v>0</v>
      </c>
      <c r="R27" s="20">
        <f>Payments!AG28/Payments!$AG$35</f>
        <v>0</v>
      </c>
      <c r="S27" s="20">
        <f>Payments!AI28/Payments!$AI$35</f>
        <v>0</v>
      </c>
      <c r="T27" s="20">
        <f>Payments!AK28/Payments!$AK$35</f>
        <v>0</v>
      </c>
      <c r="U27" s="20">
        <f>Payments!AM28/Payments!$AM$35</f>
        <v>0</v>
      </c>
      <c r="V27" s="20">
        <f>Payments!AO28/Payments!$AO$35</f>
        <v>0</v>
      </c>
      <c r="W27" s="20">
        <f>Payments!AQ28/Payments!$AQ$35</f>
        <v>0</v>
      </c>
      <c r="X27" s="20">
        <f>Payments!AS28/Payments!$AS$35</f>
        <v>0</v>
      </c>
      <c r="Y27" s="20">
        <f>Payments!AU28/Payments!$AU$35</f>
        <v>0</v>
      </c>
      <c r="Z27" s="20">
        <f>Payments!AW28/Payments!$AW$35</f>
        <v>0</v>
      </c>
      <c r="AA27" s="20">
        <f>Payments!AY28/Payments!$AY$35</f>
        <v>0</v>
      </c>
      <c r="AB27" s="20">
        <f>Payments!BA28/Payments!$BA$35</f>
        <v>0</v>
      </c>
    </row>
    <row r="28" spans="1:28">
      <c r="A28" s="26">
        <v>13</v>
      </c>
      <c r="B28" s="181" t="s">
        <v>62</v>
      </c>
      <c r="C28" s="20">
        <f>Payments!C29/Payments!$C$35</f>
        <v>2.0503045343524665E-3</v>
      </c>
      <c r="D28" s="20">
        <f>Payments!E29/Payments!$E$35</f>
        <v>2.717871221212664E-2</v>
      </c>
      <c r="E28" s="20">
        <f>Payments!G29/Payments!$G$35</f>
        <v>2.1817227800603836E-3</v>
      </c>
      <c r="F28" s="20">
        <f>Payments!I29/Payments!$I$35</f>
        <v>5.3306219934437706E-3</v>
      </c>
      <c r="G28" s="20">
        <f>Payments!K29/Payments!$K$35</f>
        <v>2.4590179160056066E-2</v>
      </c>
      <c r="H28" s="20">
        <f>Payments!M29/Payments!$M$35</f>
        <v>1.2131363374440651E-2</v>
      </c>
      <c r="I28" s="20">
        <f>Payments!O29/Payments!$O$35</f>
        <v>4.2453295619139324E-5</v>
      </c>
      <c r="J28" s="20">
        <f>Payments!Q29/Payments!$Q$35</f>
        <v>2.9123864568199629E-2</v>
      </c>
      <c r="K28" s="20">
        <f>Payments!S29/Payments!$S$35</f>
        <v>1.1204627482459468E-3</v>
      </c>
      <c r="L28" s="20">
        <f>Payments!U29/Payments!$U$35</f>
        <v>6.8721528651109872E-6</v>
      </c>
      <c r="M28" s="20">
        <f>Payments!W29/Payments!$W$35</f>
        <v>9.9280101152981002E-3</v>
      </c>
      <c r="N28" s="20">
        <f>Payments!Y29/Payments!$Y$35</f>
        <v>6.8083340300541095E-3</v>
      </c>
      <c r="O28" s="20">
        <f>Payments!AA29/Payments!$AA$35</f>
        <v>3.6543275303443958E-3</v>
      </c>
      <c r="P28" s="20">
        <f>Payments!AC29/Payments!$AC$35</f>
        <v>1.0583916166466362E-3</v>
      </c>
      <c r="Q28" s="20">
        <f>Payments!AE29/Payments!$AE$35</f>
        <v>0</v>
      </c>
      <c r="R28" s="20">
        <f>Payments!AG29/Payments!$AG$35</f>
        <v>0</v>
      </c>
      <c r="S28" s="20">
        <f>Payments!AI29/Payments!$AI$35</f>
        <v>0</v>
      </c>
      <c r="T28" s="20">
        <f>Payments!AK29/Payments!$AK$35</f>
        <v>6.2233605415582156E-3</v>
      </c>
      <c r="U28" s="20">
        <f>Payments!AM29/Payments!$AM$35</f>
        <v>5.0747126216435382E-3</v>
      </c>
      <c r="V28" s="20">
        <f>Payments!AO29/Payments!$AO$35</f>
        <v>0</v>
      </c>
      <c r="W28" s="20">
        <f>Payments!AQ29/Payments!$AQ$35</f>
        <v>0</v>
      </c>
      <c r="X28" s="20">
        <f>Payments!AS29/Payments!$AS$35</f>
        <v>0</v>
      </c>
      <c r="Y28" s="20">
        <f>Payments!AU29/Payments!$AU$35</f>
        <v>0</v>
      </c>
      <c r="Z28" s="20">
        <f>Payments!AW29/Payments!$AW$35</f>
        <v>0</v>
      </c>
      <c r="AA28" s="20">
        <f>Payments!AY29/Payments!$AY$35</f>
        <v>0</v>
      </c>
      <c r="AB28" s="20">
        <f>Payments!BA29/Payments!$BA$35</f>
        <v>0</v>
      </c>
    </row>
    <row r="29" spans="1:28">
      <c r="A29" s="26">
        <v>14</v>
      </c>
      <c r="B29" s="181" t="s">
        <v>63</v>
      </c>
      <c r="C29" s="20">
        <f>Payments!C30/Payments!$C$35</f>
        <v>0</v>
      </c>
      <c r="D29" s="20">
        <f>Payments!E30/Payments!$E$35</f>
        <v>0</v>
      </c>
      <c r="E29" s="20">
        <f>Payments!G30/Payments!$G$35</f>
        <v>-9.1003765759431453E-6</v>
      </c>
      <c r="F29" s="20">
        <f>Payments!I30/Payments!$I$35</f>
        <v>1.4632163373216253E-3</v>
      </c>
      <c r="G29" s="20">
        <f>Payments!K30/Payments!$K$35</f>
        <v>0</v>
      </c>
      <c r="H29" s="20">
        <f>Payments!M30/Payments!$M$35</f>
        <v>0</v>
      </c>
      <c r="I29" s="20">
        <f>Payments!O30/Payments!$O$35</f>
        <v>0</v>
      </c>
      <c r="J29" s="20">
        <f>Payments!Q30/Payments!$Q$35</f>
        <v>2.3801390744629747E-3</v>
      </c>
      <c r="K29" s="20">
        <f>Payments!S30/Payments!$S$35</f>
        <v>0</v>
      </c>
      <c r="L29" s="20">
        <f>Payments!U30/Payments!$U$35</f>
        <v>0</v>
      </c>
      <c r="M29" s="20">
        <f>Payments!W30/Payments!$W$35</f>
        <v>0</v>
      </c>
      <c r="N29" s="20">
        <f>Payments!Y30/Payments!$Y$35</f>
        <v>0</v>
      </c>
      <c r="O29" s="20">
        <f>Payments!AA30/Payments!$AA$35</f>
        <v>1.4365149508247153E-5</v>
      </c>
      <c r="P29" s="20">
        <f>Payments!AC30/Payments!$AC$35</f>
        <v>0</v>
      </c>
      <c r="Q29" s="20">
        <f>Payments!AE30/Payments!$AE$35</f>
        <v>0</v>
      </c>
      <c r="R29" s="20">
        <f>Payments!AG30/Payments!$AG$35</f>
        <v>0</v>
      </c>
      <c r="S29" s="20">
        <f>Payments!AI30/Payments!$AI$35</f>
        <v>1</v>
      </c>
      <c r="T29" s="20">
        <f>Payments!AK30/Payments!$AK$35</f>
        <v>0</v>
      </c>
      <c r="U29" s="20">
        <f>Payments!AM30/Payments!$AM$35</f>
        <v>0</v>
      </c>
      <c r="V29" s="20">
        <f>Payments!AO30/Payments!$AO$35</f>
        <v>0</v>
      </c>
      <c r="W29" s="20">
        <f>Payments!AQ30/Payments!$AQ$35</f>
        <v>0</v>
      </c>
      <c r="X29" s="20">
        <f>Payments!AS30/Payments!$AS$35</f>
        <v>0</v>
      </c>
      <c r="Y29" s="20">
        <f>Payments!AU30/Payments!$AU$35</f>
        <v>0</v>
      </c>
      <c r="Z29" s="20">
        <f>Payments!AW30/Payments!$AW$35</f>
        <v>0</v>
      </c>
      <c r="AA29" s="20">
        <f>Payments!AY30/Payments!$AY$35</f>
        <v>0</v>
      </c>
      <c r="AB29" s="20">
        <f>Payments!BA30/Payments!$BA$35</f>
        <v>0</v>
      </c>
    </row>
    <row r="30" spans="1:28">
      <c r="A30" s="26">
        <v>15</v>
      </c>
      <c r="B30" s="181" t="s">
        <v>64</v>
      </c>
      <c r="C30" s="20">
        <f>Payments!C31/Payments!$C$35</f>
        <v>0</v>
      </c>
      <c r="D30" s="20">
        <f>Payments!E31/Payments!$E$35</f>
        <v>0</v>
      </c>
      <c r="E30" s="20">
        <f>Payments!G31/Payments!$G$35</f>
        <v>0</v>
      </c>
      <c r="F30" s="20">
        <f>Payments!I31/Payments!$I$35</f>
        <v>0</v>
      </c>
      <c r="G30" s="20">
        <f>Payments!K31/Payments!$K$35</f>
        <v>8.5689319533606943E-4</v>
      </c>
      <c r="H30" s="20">
        <f>Payments!M31/Payments!$M$35</f>
        <v>-3.4306104461484269E-5</v>
      </c>
      <c r="I30" s="20">
        <f>Payments!O31/Payments!$O$35</f>
        <v>0</v>
      </c>
      <c r="J30" s="20">
        <f>Payments!Q31/Payments!$Q$35</f>
        <v>3.051240600703998E-3</v>
      </c>
      <c r="K30" s="20">
        <f>Payments!S31/Payments!$S$35</f>
        <v>0</v>
      </c>
      <c r="L30" s="20">
        <f>Payments!U31/Payments!$U$35</f>
        <v>0</v>
      </c>
      <c r="M30" s="20">
        <f>Payments!W31/Payments!$W$35</f>
        <v>0</v>
      </c>
      <c r="N30" s="20">
        <f>Payments!Y31/Payments!$Y$35</f>
        <v>0</v>
      </c>
      <c r="O30" s="20">
        <f>Payments!AA31/Payments!$AA$35</f>
        <v>4.3787010663037552E-4</v>
      </c>
      <c r="P30" s="20">
        <f>Payments!AC31/Payments!$AC$35</f>
        <v>0</v>
      </c>
      <c r="Q30" s="20">
        <f>Payments!AE31/Payments!$AE$35</f>
        <v>0</v>
      </c>
      <c r="R30" s="20">
        <f>Payments!AG31/Payments!$AG$35</f>
        <v>0</v>
      </c>
      <c r="S30" s="20">
        <f>Payments!AI31/Payments!$AI$35</f>
        <v>0</v>
      </c>
      <c r="T30" s="20">
        <f>Payments!AK31/Payments!$AK$35</f>
        <v>0</v>
      </c>
      <c r="U30" s="20">
        <f>Payments!AM31/Payments!$AM$35</f>
        <v>0</v>
      </c>
      <c r="V30" s="20">
        <f>Payments!AO31/Payments!$AO$35</f>
        <v>0</v>
      </c>
      <c r="W30" s="20">
        <f>Payments!AQ31/Payments!$AQ$35</f>
        <v>0</v>
      </c>
      <c r="X30" s="20">
        <f>Payments!AS31/Payments!$AS$35</f>
        <v>0</v>
      </c>
      <c r="Y30" s="20">
        <f>Payments!AU31/Payments!$AU$35</f>
        <v>0</v>
      </c>
      <c r="Z30" s="20">
        <f>Payments!AW31/Payments!$AW$35</f>
        <v>0</v>
      </c>
      <c r="AA30" s="20">
        <f>Payments!AY31/Payments!$AY$35</f>
        <v>0</v>
      </c>
      <c r="AB30" s="20">
        <f>Payments!BA31/Payments!$BA$35</f>
        <v>0</v>
      </c>
    </row>
    <row r="31" spans="1:28">
      <c r="A31" s="26">
        <v>16</v>
      </c>
      <c r="B31" s="181" t="s">
        <v>65</v>
      </c>
      <c r="C31" s="20">
        <f>Payments!C32/Payments!$C$35</f>
        <v>1.2631191482120275E-5</v>
      </c>
      <c r="D31" s="20">
        <f>Payments!E32/Payments!$E$35</f>
        <v>2.2661851052990036E-4</v>
      </c>
      <c r="E31" s="20">
        <f>Payments!G32/Payments!$G$35</f>
        <v>0</v>
      </c>
      <c r="F31" s="20">
        <f>Payments!I32/Payments!$I$35</f>
        <v>-1.15537431331267E-4</v>
      </c>
      <c r="G31" s="20">
        <f>Payments!K32/Payments!$K$35</f>
        <v>7.1319524855368828E-3</v>
      </c>
      <c r="H31" s="20">
        <f>Payments!M32/Payments!$M$35</f>
        <v>1.136521645138013E-3</v>
      </c>
      <c r="I31" s="20">
        <f>Payments!O32/Payments!$O$35</f>
        <v>9.6386428482824602E-5</v>
      </c>
      <c r="J31" s="20">
        <f>Payments!Q32/Payments!$Q$35</f>
        <v>7.7983743482866803E-6</v>
      </c>
      <c r="K31" s="20">
        <f>Payments!S32/Payments!$S$35</f>
        <v>4.4427526865974546E-3</v>
      </c>
      <c r="L31" s="20">
        <f>Payments!U32/Payments!$U$35</f>
        <v>0</v>
      </c>
      <c r="M31" s="20">
        <f>Payments!W32/Payments!$W$35</f>
        <v>5.0800573342498639E-4</v>
      </c>
      <c r="N31" s="20">
        <f>Payments!Y32/Payments!$Y$35</f>
        <v>1.3787657296974631E-2</v>
      </c>
      <c r="O31" s="20">
        <f>Payments!AA32/Payments!$AA$35</f>
        <v>1.2427276437097806E-4</v>
      </c>
      <c r="P31" s="20">
        <f>Payments!AC32/Payments!$AC$35</f>
        <v>1.9590883181914768E-2</v>
      </c>
      <c r="Q31" s="20">
        <f>Payments!AE32/Payments!$AE$35</f>
        <v>3.1452420563156565E-4</v>
      </c>
      <c r="R31" s="20">
        <f>Payments!AG32/Payments!$AG$35</f>
        <v>0</v>
      </c>
      <c r="S31" s="20">
        <f>Payments!AI32/Payments!$AI$35</f>
        <v>0</v>
      </c>
      <c r="T31" s="20">
        <f>Payments!AK32/Payments!$AK$35</f>
        <v>6.6542297450870355E-2</v>
      </c>
      <c r="U31" s="20">
        <f>Payments!AM32/Payments!$AM$35</f>
        <v>0</v>
      </c>
      <c r="V31" s="20">
        <f>Payments!AO32/Payments!$AO$35</f>
        <v>0</v>
      </c>
      <c r="W31" s="20">
        <f>Payments!AQ32/Payments!$AQ$35</f>
        <v>0</v>
      </c>
      <c r="X31" s="20">
        <f>Payments!AS32/Payments!$AS$35</f>
        <v>0</v>
      </c>
      <c r="Y31" s="20">
        <f>Payments!AU32/Payments!$AU$35</f>
        <v>0</v>
      </c>
      <c r="Z31" s="20">
        <f>Payments!AW32/Payments!$AW$35</f>
        <v>0</v>
      </c>
      <c r="AA31" s="20">
        <f>Payments!AY32/Payments!$AY$35</f>
        <v>0</v>
      </c>
      <c r="AB31" s="20">
        <f>Payments!BA32/Payments!$BA$35</f>
        <v>0</v>
      </c>
    </row>
    <row r="32" spans="1:28">
      <c r="A32" s="26">
        <v>17</v>
      </c>
      <c r="B32" s="181" t="s">
        <v>66</v>
      </c>
      <c r="C32" s="20">
        <f>Payments!C33/Payments!$C$35</f>
        <v>0</v>
      </c>
      <c r="D32" s="20">
        <f>Payments!E33/Payments!$E$35</f>
        <v>0</v>
      </c>
      <c r="E32" s="20">
        <f>Payments!G33/Payments!$G$35</f>
        <v>0</v>
      </c>
      <c r="F32" s="20">
        <f>Payments!I33/Payments!$I$35</f>
        <v>0</v>
      </c>
      <c r="G32" s="20">
        <f>Payments!K33/Payments!$K$35</f>
        <v>0</v>
      </c>
      <c r="H32" s="20">
        <f>Payments!M33/Payments!$M$35</f>
        <v>0</v>
      </c>
      <c r="I32" s="20">
        <f>Payments!O33/Payments!$O$35</f>
        <v>0</v>
      </c>
      <c r="J32" s="20">
        <f>Payments!Q33/Payments!$Q$35</f>
        <v>0</v>
      </c>
      <c r="K32" s="20">
        <f>Payments!S33/Payments!$S$35</f>
        <v>0</v>
      </c>
      <c r="L32" s="20">
        <f>Payments!U33/Payments!$U$35</f>
        <v>0</v>
      </c>
      <c r="M32" s="20">
        <f>Payments!W33/Payments!$W$35</f>
        <v>0</v>
      </c>
      <c r="N32" s="20">
        <f>Payments!Y33/Payments!$Y$35</f>
        <v>0</v>
      </c>
      <c r="O32" s="20">
        <f>Payments!AA33/Payments!$AA$35</f>
        <v>0</v>
      </c>
      <c r="P32" s="20">
        <f>Payments!AC33/Payments!$AC$35</f>
        <v>0</v>
      </c>
      <c r="Q32" s="20">
        <f>Payments!AE33/Payments!$AE$35</f>
        <v>0</v>
      </c>
      <c r="R32" s="20">
        <f>Payments!AG33/Payments!$AG$35</f>
        <v>0</v>
      </c>
      <c r="S32" s="20">
        <f>Payments!AI33/Payments!$AI$35</f>
        <v>0</v>
      </c>
      <c r="T32" s="20">
        <f>Payments!AK33/Payments!$AK$35</f>
        <v>0</v>
      </c>
      <c r="U32" s="20">
        <f>Payments!AM33/Payments!$AM$35</f>
        <v>0</v>
      </c>
      <c r="V32" s="20">
        <f>Payments!AO33/Payments!$AO$35</f>
        <v>0</v>
      </c>
      <c r="W32" s="20">
        <f>Payments!AQ33/Payments!$AQ$35</f>
        <v>0</v>
      </c>
      <c r="X32" s="20">
        <f>Payments!AS33/Payments!$AS$35</f>
        <v>0</v>
      </c>
      <c r="Y32" s="20">
        <f>Payments!AU33/Payments!$AU$35</f>
        <v>0</v>
      </c>
      <c r="Z32" s="20">
        <f>Payments!AW33/Payments!$AW$35</f>
        <v>0</v>
      </c>
      <c r="AA32" s="20">
        <f>Payments!AY33/Payments!$AY$35</f>
        <v>0</v>
      </c>
      <c r="AB32" s="20">
        <f>Payments!BA33/Payments!$BA$35</f>
        <v>0</v>
      </c>
    </row>
    <row r="33" spans="1:28">
      <c r="A33" s="26">
        <v>18</v>
      </c>
      <c r="B33" s="181" t="s">
        <v>67</v>
      </c>
      <c r="C33" s="20">
        <f>Payments!C34/Payments!$C$35</f>
        <v>2.0109909438825657E-3</v>
      </c>
      <c r="D33" s="20">
        <f>Payments!E34/Payments!$E$35</f>
        <v>3.6002950109759778E-3</v>
      </c>
      <c r="E33" s="20">
        <f>Payments!G34/Payments!$G$35</f>
        <v>1.6247600162478681E-2</v>
      </c>
      <c r="F33" s="20">
        <f>Payments!I34/Payments!$I$35</f>
        <v>5.4539131855188992E-3</v>
      </c>
      <c r="G33" s="20">
        <f>Payments!K34/Payments!$K$35</f>
        <v>1.6244820101228827E-2</v>
      </c>
      <c r="H33" s="20">
        <f>Payments!M34/Payments!$M$35</f>
        <v>1.4576716703772542E-2</v>
      </c>
      <c r="I33" s="20">
        <f>Payments!O34/Payments!$O$35</f>
        <v>2.072052833974547E-3</v>
      </c>
      <c r="J33" s="20">
        <f>Payments!Q34/Payments!$Q$35</f>
        <v>6.928394647167063E-3</v>
      </c>
      <c r="K33" s="20">
        <f>Payments!S34/Payments!$S$35</f>
        <v>1.8356260357851502E-3</v>
      </c>
      <c r="L33" s="20">
        <f>Payments!U34/Payments!$U$35</f>
        <v>8.1481155403657067E-5</v>
      </c>
      <c r="M33" s="20">
        <f>Payments!W34/Payments!$W$35</f>
        <v>1.2405446915252026E-4</v>
      </c>
      <c r="N33" s="20">
        <f>Payments!Y34/Payments!$Y$35</f>
        <v>0</v>
      </c>
      <c r="O33" s="20">
        <f>Payments!AA34/Payments!$AA$35</f>
        <v>2.0844418702129224E-3</v>
      </c>
      <c r="P33" s="20">
        <f>Payments!AC34/Payments!$AC$35</f>
        <v>7.4446868777944791E-2</v>
      </c>
      <c r="Q33" s="20">
        <f>Payments!AE34/Payments!$AE$35</f>
        <v>2.648678092504345E-2</v>
      </c>
      <c r="R33" s="20">
        <f>Payments!AG34/Payments!$AG$35</f>
        <v>0</v>
      </c>
      <c r="S33" s="20">
        <f>Payments!AI34/Payments!$AI$35</f>
        <v>0</v>
      </c>
      <c r="T33" s="20">
        <f>Payments!AK34/Payments!$AK$35</f>
        <v>0</v>
      </c>
      <c r="U33" s="20">
        <f>Payments!AM34/Payments!$AM$35</f>
        <v>2.5917676791779469E-5</v>
      </c>
      <c r="V33" s="20">
        <f>Payments!AO34/Payments!$AO$35</f>
        <v>0</v>
      </c>
      <c r="W33" s="20">
        <f>Payments!AQ34/Payments!$AQ$35</f>
        <v>0</v>
      </c>
      <c r="X33" s="20">
        <f>Payments!AS34/Payments!$AS$35</f>
        <v>0</v>
      </c>
      <c r="Y33" s="20">
        <f>Payments!AU34/Payments!$AU$35</f>
        <v>0</v>
      </c>
      <c r="Z33" s="20">
        <f>Payments!AW34/Payments!$AW$35</f>
        <v>0</v>
      </c>
      <c r="AA33" s="20">
        <f>Payments!AY34/Payments!$AY$35</f>
        <v>0</v>
      </c>
      <c r="AB33" s="20">
        <f>Payments!BA34/Payments!$BA$35</f>
        <v>0</v>
      </c>
    </row>
    <row r="35" spans="1:28" ht="15.75">
      <c r="A35" s="140" t="s">
        <v>402</v>
      </c>
    </row>
    <row r="36" spans="1:28" ht="15.75">
      <c r="A36" s="140" t="s">
        <v>517</v>
      </c>
    </row>
  </sheetData>
  <printOptions horizontalCentered="1"/>
  <pageMargins left="0" right="0" top="0.78740157480314965" bottom="0" header="0.62992125984251968" footer="0"/>
  <pageSetup paperSize="9" scale="31"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2:U174"/>
  <sheetViews>
    <sheetView view="pageBreakPreview" zoomScale="80" zoomScaleNormal="80" zoomScaleSheetLayoutView="80" workbookViewId="0">
      <selection activeCell="C32" sqref="C32"/>
    </sheetView>
  </sheetViews>
  <sheetFormatPr defaultRowHeight="15.75"/>
  <cols>
    <col min="1" max="1" width="9.5703125" style="234" customWidth="1"/>
    <col min="2" max="2" width="47.85546875" style="234" customWidth="1"/>
    <col min="3" max="3" width="20.5703125" style="234" customWidth="1"/>
    <col min="4" max="4" width="20.42578125" style="234" customWidth="1"/>
    <col min="5" max="5" width="24.28515625" style="234" customWidth="1"/>
    <col min="6" max="6" width="20.5703125" style="234" customWidth="1"/>
    <col min="7" max="8" width="20.42578125" style="234" customWidth="1"/>
    <col min="9" max="9" width="20.140625" style="234" bestFit="1" customWidth="1"/>
    <col min="10" max="10" width="10.140625" style="234" bestFit="1" customWidth="1"/>
    <col min="11" max="15" width="9.140625" style="234"/>
    <col min="16" max="16" width="15.42578125" style="234" customWidth="1"/>
    <col min="17" max="250" width="9.140625" style="234"/>
    <col min="251" max="251" width="9.5703125" style="234" customWidth="1"/>
    <col min="252" max="252" width="47.85546875" style="234" customWidth="1"/>
    <col min="253" max="253" width="20.5703125" style="234" customWidth="1"/>
    <col min="254" max="254" width="20.42578125" style="234" customWidth="1"/>
    <col min="255" max="255" width="24.28515625" style="234" customWidth="1"/>
    <col min="256" max="256" width="20.5703125" style="234" customWidth="1"/>
    <col min="257" max="258" width="20.42578125" style="234" customWidth="1"/>
    <col min="259" max="259" width="20.140625" style="234" bestFit="1" customWidth="1"/>
    <col min="260" max="260" width="10.140625" style="234" bestFit="1" customWidth="1"/>
    <col min="261" max="269" width="9.140625" style="234"/>
    <col min="270" max="270" width="11.28515625" style="234" bestFit="1" customWidth="1"/>
    <col min="271" max="271" width="9.140625" style="234"/>
    <col min="272" max="272" width="15.42578125" style="234" customWidth="1"/>
    <col min="273" max="506" width="9.140625" style="234"/>
    <col min="507" max="507" width="9.5703125" style="234" customWidth="1"/>
    <col min="508" max="508" width="47.85546875" style="234" customWidth="1"/>
    <col min="509" max="509" width="20.5703125" style="234" customWidth="1"/>
    <col min="510" max="510" width="20.42578125" style="234" customWidth="1"/>
    <col min="511" max="511" width="24.28515625" style="234" customWidth="1"/>
    <col min="512" max="512" width="20.5703125" style="234" customWidth="1"/>
    <col min="513" max="514" width="20.42578125" style="234" customWidth="1"/>
    <col min="515" max="515" width="20.140625" style="234" bestFit="1" customWidth="1"/>
    <col min="516" max="516" width="10.140625" style="234" bestFit="1" customWidth="1"/>
    <col min="517" max="525" width="9.140625" style="234"/>
    <col min="526" max="526" width="11.28515625" style="234" bestFit="1" customWidth="1"/>
    <col min="527" max="527" width="9.140625" style="234"/>
    <col min="528" max="528" width="15.42578125" style="234" customWidth="1"/>
    <col min="529" max="762" width="9.140625" style="234"/>
    <col min="763" max="763" width="9.5703125" style="234" customWidth="1"/>
    <col min="764" max="764" width="47.85546875" style="234" customWidth="1"/>
    <col min="765" max="765" width="20.5703125" style="234" customWidth="1"/>
    <col min="766" max="766" width="20.42578125" style="234" customWidth="1"/>
    <col min="767" max="767" width="24.28515625" style="234" customWidth="1"/>
    <col min="768" max="768" width="20.5703125" style="234" customWidth="1"/>
    <col min="769" max="770" width="20.42578125" style="234" customWidth="1"/>
    <col min="771" max="771" width="20.140625" style="234" bestFit="1" customWidth="1"/>
    <col min="772" max="772" width="10.140625" style="234" bestFit="1" customWidth="1"/>
    <col min="773" max="781" width="9.140625" style="234"/>
    <col min="782" max="782" width="11.28515625" style="234" bestFit="1" customWidth="1"/>
    <col min="783" max="783" width="9.140625" style="234"/>
    <col min="784" max="784" width="15.42578125" style="234" customWidth="1"/>
    <col min="785" max="1018" width="9.140625" style="234"/>
    <col min="1019" max="1019" width="9.5703125" style="234" customWidth="1"/>
    <col min="1020" max="1020" width="47.85546875" style="234" customWidth="1"/>
    <col min="1021" max="1021" width="20.5703125" style="234" customWidth="1"/>
    <col min="1022" max="1022" width="20.42578125" style="234" customWidth="1"/>
    <col min="1023" max="1023" width="24.28515625" style="234" customWidth="1"/>
    <col min="1024" max="1024" width="20.5703125" style="234" customWidth="1"/>
    <col min="1025" max="1026" width="20.42578125" style="234" customWidth="1"/>
    <col min="1027" max="1027" width="20.140625" style="234" bestFit="1" customWidth="1"/>
    <col min="1028" max="1028" width="10.140625" style="234" bestFit="1" customWidth="1"/>
    <col min="1029" max="1037" width="9.140625" style="234"/>
    <col min="1038" max="1038" width="11.28515625" style="234" bestFit="1" customWidth="1"/>
    <col min="1039" max="1039" width="9.140625" style="234"/>
    <col min="1040" max="1040" width="15.42578125" style="234" customWidth="1"/>
    <col min="1041" max="1274" width="9.140625" style="234"/>
    <col min="1275" max="1275" width="9.5703125" style="234" customWidth="1"/>
    <col min="1276" max="1276" width="47.85546875" style="234" customWidth="1"/>
    <col min="1277" max="1277" width="20.5703125" style="234" customWidth="1"/>
    <col min="1278" max="1278" width="20.42578125" style="234" customWidth="1"/>
    <col min="1279" max="1279" width="24.28515625" style="234" customWidth="1"/>
    <col min="1280" max="1280" width="20.5703125" style="234" customWidth="1"/>
    <col min="1281" max="1282" width="20.42578125" style="234" customWidth="1"/>
    <col min="1283" max="1283" width="20.140625" style="234" bestFit="1" customWidth="1"/>
    <col min="1284" max="1284" width="10.140625" style="234" bestFit="1" customWidth="1"/>
    <col min="1285" max="1293" width="9.140625" style="234"/>
    <col min="1294" max="1294" width="11.28515625" style="234" bestFit="1" customWidth="1"/>
    <col min="1295" max="1295" width="9.140625" style="234"/>
    <col min="1296" max="1296" width="15.42578125" style="234" customWidth="1"/>
    <col min="1297" max="1530" width="9.140625" style="234"/>
    <col min="1531" max="1531" width="9.5703125" style="234" customWidth="1"/>
    <col min="1532" max="1532" width="47.85546875" style="234" customWidth="1"/>
    <col min="1533" max="1533" width="20.5703125" style="234" customWidth="1"/>
    <col min="1534" max="1534" width="20.42578125" style="234" customWidth="1"/>
    <col min="1535" max="1535" width="24.28515625" style="234" customWidth="1"/>
    <col min="1536" max="1536" width="20.5703125" style="234" customWidth="1"/>
    <col min="1537" max="1538" width="20.42578125" style="234" customWidth="1"/>
    <col min="1539" max="1539" width="20.140625" style="234" bestFit="1" customWidth="1"/>
    <col min="1540" max="1540" width="10.140625" style="234" bestFit="1" customWidth="1"/>
    <col min="1541" max="1549" width="9.140625" style="234"/>
    <col min="1550" max="1550" width="11.28515625" style="234" bestFit="1" customWidth="1"/>
    <col min="1551" max="1551" width="9.140625" style="234"/>
    <col min="1552" max="1552" width="15.42578125" style="234" customWidth="1"/>
    <col min="1553" max="1786" width="9.140625" style="234"/>
    <col min="1787" max="1787" width="9.5703125" style="234" customWidth="1"/>
    <col min="1788" max="1788" width="47.85546875" style="234" customWidth="1"/>
    <col min="1789" max="1789" width="20.5703125" style="234" customWidth="1"/>
    <col min="1790" max="1790" width="20.42578125" style="234" customWidth="1"/>
    <col min="1791" max="1791" width="24.28515625" style="234" customWidth="1"/>
    <col min="1792" max="1792" width="20.5703125" style="234" customWidth="1"/>
    <col min="1793" max="1794" width="20.42578125" style="234" customWidth="1"/>
    <col min="1795" max="1795" width="20.140625" style="234" bestFit="1" customWidth="1"/>
    <col min="1796" max="1796" width="10.140625" style="234" bestFit="1" customWidth="1"/>
    <col min="1797" max="1805" width="9.140625" style="234"/>
    <col min="1806" max="1806" width="11.28515625" style="234" bestFit="1" customWidth="1"/>
    <col min="1807" max="1807" width="9.140625" style="234"/>
    <col min="1808" max="1808" width="15.42578125" style="234" customWidth="1"/>
    <col min="1809" max="2042" width="9.140625" style="234"/>
    <col min="2043" max="2043" width="9.5703125" style="234" customWidth="1"/>
    <col min="2044" max="2044" width="47.85546875" style="234" customWidth="1"/>
    <col min="2045" max="2045" width="20.5703125" style="234" customWidth="1"/>
    <col min="2046" max="2046" width="20.42578125" style="234" customWidth="1"/>
    <col min="2047" max="2047" width="24.28515625" style="234" customWidth="1"/>
    <col min="2048" max="2048" width="20.5703125" style="234" customWidth="1"/>
    <col min="2049" max="2050" width="20.42578125" style="234" customWidth="1"/>
    <col min="2051" max="2051" width="20.140625" style="234" bestFit="1" customWidth="1"/>
    <col min="2052" max="2052" width="10.140625" style="234" bestFit="1" customWidth="1"/>
    <col min="2053" max="2061" width="9.140625" style="234"/>
    <col min="2062" max="2062" width="11.28515625" style="234" bestFit="1" customWidth="1"/>
    <col min="2063" max="2063" width="9.140625" style="234"/>
    <col min="2064" max="2064" width="15.42578125" style="234" customWidth="1"/>
    <col min="2065" max="2298" width="9.140625" style="234"/>
    <col min="2299" max="2299" width="9.5703125" style="234" customWidth="1"/>
    <col min="2300" max="2300" width="47.85546875" style="234" customWidth="1"/>
    <col min="2301" max="2301" width="20.5703125" style="234" customWidth="1"/>
    <col min="2302" max="2302" width="20.42578125" style="234" customWidth="1"/>
    <col min="2303" max="2303" width="24.28515625" style="234" customWidth="1"/>
    <col min="2304" max="2304" width="20.5703125" style="234" customWidth="1"/>
    <col min="2305" max="2306" width="20.42578125" style="234" customWidth="1"/>
    <col min="2307" max="2307" width="20.140625" style="234" bestFit="1" customWidth="1"/>
    <col min="2308" max="2308" width="10.140625" style="234" bestFit="1" customWidth="1"/>
    <col min="2309" max="2317" width="9.140625" style="234"/>
    <col min="2318" max="2318" width="11.28515625" style="234" bestFit="1" customWidth="1"/>
    <col min="2319" max="2319" width="9.140625" style="234"/>
    <col min="2320" max="2320" width="15.42578125" style="234" customWidth="1"/>
    <col min="2321" max="2554" width="9.140625" style="234"/>
    <col min="2555" max="2555" width="9.5703125" style="234" customWidth="1"/>
    <col min="2556" max="2556" width="47.85546875" style="234" customWidth="1"/>
    <col min="2557" max="2557" width="20.5703125" style="234" customWidth="1"/>
    <col min="2558" max="2558" width="20.42578125" style="234" customWidth="1"/>
    <col min="2559" max="2559" width="24.28515625" style="234" customWidth="1"/>
    <col min="2560" max="2560" width="20.5703125" style="234" customWidth="1"/>
    <col min="2561" max="2562" width="20.42578125" style="234" customWidth="1"/>
    <col min="2563" max="2563" width="20.140625" style="234" bestFit="1" customWidth="1"/>
    <col min="2564" max="2564" width="10.140625" style="234" bestFit="1" customWidth="1"/>
    <col min="2565" max="2573" width="9.140625" style="234"/>
    <col min="2574" max="2574" width="11.28515625" style="234" bestFit="1" customWidth="1"/>
    <col min="2575" max="2575" width="9.140625" style="234"/>
    <col min="2576" max="2576" width="15.42578125" style="234" customWidth="1"/>
    <col min="2577" max="2810" width="9.140625" style="234"/>
    <col min="2811" max="2811" width="9.5703125" style="234" customWidth="1"/>
    <col min="2812" max="2812" width="47.85546875" style="234" customWidth="1"/>
    <col min="2813" max="2813" width="20.5703125" style="234" customWidth="1"/>
    <col min="2814" max="2814" width="20.42578125" style="234" customWidth="1"/>
    <col min="2815" max="2815" width="24.28515625" style="234" customWidth="1"/>
    <col min="2816" max="2816" width="20.5703125" style="234" customWidth="1"/>
    <col min="2817" max="2818" width="20.42578125" style="234" customWidth="1"/>
    <col min="2819" max="2819" width="20.140625" style="234" bestFit="1" customWidth="1"/>
    <col min="2820" max="2820" width="10.140625" style="234" bestFit="1" customWidth="1"/>
    <col min="2821" max="2829" width="9.140625" style="234"/>
    <col min="2830" max="2830" width="11.28515625" style="234" bestFit="1" customWidth="1"/>
    <col min="2831" max="2831" width="9.140625" style="234"/>
    <col min="2832" max="2832" width="15.42578125" style="234" customWidth="1"/>
    <col min="2833" max="3066" width="9.140625" style="234"/>
    <col min="3067" max="3067" width="9.5703125" style="234" customWidth="1"/>
    <col min="3068" max="3068" width="47.85546875" style="234" customWidth="1"/>
    <col min="3069" max="3069" width="20.5703125" style="234" customWidth="1"/>
    <col min="3070" max="3070" width="20.42578125" style="234" customWidth="1"/>
    <col min="3071" max="3071" width="24.28515625" style="234" customWidth="1"/>
    <col min="3072" max="3072" width="20.5703125" style="234" customWidth="1"/>
    <col min="3073" max="3074" width="20.42578125" style="234" customWidth="1"/>
    <col min="3075" max="3075" width="20.140625" style="234" bestFit="1" customWidth="1"/>
    <col min="3076" max="3076" width="10.140625" style="234" bestFit="1" customWidth="1"/>
    <col min="3077" max="3085" width="9.140625" style="234"/>
    <col min="3086" max="3086" width="11.28515625" style="234" bestFit="1" customWidth="1"/>
    <col min="3087" max="3087" width="9.140625" style="234"/>
    <col min="3088" max="3088" width="15.42578125" style="234" customWidth="1"/>
    <col min="3089" max="3322" width="9.140625" style="234"/>
    <col min="3323" max="3323" width="9.5703125" style="234" customWidth="1"/>
    <col min="3324" max="3324" width="47.85546875" style="234" customWidth="1"/>
    <col min="3325" max="3325" width="20.5703125" style="234" customWidth="1"/>
    <col min="3326" max="3326" width="20.42578125" style="234" customWidth="1"/>
    <col min="3327" max="3327" width="24.28515625" style="234" customWidth="1"/>
    <col min="3328" max="3328" width="20.5703125" style="234" customWidth="1"/>
    <col min="3329" max="3330" width="20.42578125" style="234" customWidth="1"/>
    <col min="3331" max="3331" width="20.140625" style="234" bestFit="1" customWidth="1"/>
    <col min="3332" max="3332" width="10.140625" style="234" bestFit="1" customWidth="1"/>
    <col min="3333" max="3341" width="9.140625" style="234"/>
    <col min="3342" max="3342" width="11.28515625" style="234" bestFit="1" customWidth="1"/>
    <col min="3343" max="3343" width="9.140625" style="234"/>
    <col min="3344" max="3344" width="15.42578125" style="234" customWidth="1"/>
    <col min="3345" max="3578" width="9.140625" style="234"/>
    <col min="3579" max="3579" width="9.5703125" style="234" customWidth="1"/>
    <col min="3580" max="3580" width="47.85546875" style="234" customWidth="1"/>
    <col min="3581" max="3581" width="20.5703125" style="234" customWidth="1"/>
    <col min="3582" max="3582" width="20.42578125" style="234" customWidth="1"/>
    <col min="3583" max="3583" width="24.28515625" style="234" customWidth="1"/>
    <col min="3584" max="3584" width="20.5703125" style="234" customWidth="1"/>
    <col min="3585" max="3586" width="20.42578125" style="234" customWidth="1"/>
    <col min="3587" max="3587" width="20.140625" style="234" bestFit="1" customWidth="1"/>
    <col min="3588" max="3588" width="10.140625" style="234" bestFit="1" customWidth="1"/>
    <col min="3589" max="3597" width="9.140625" style="234"/>
    <col min="3598" max="3598" width="11.28515625" style="234" bestFit="1" customWidth="1"/>
    <col min="3599" max="3599" width="9.140625" style="234"/>
    <col min="3600" max="3600" width="15.42578125" style="234" customWidth="1"/>
    <col min="3601" max="3834" width="9.140625" style="234"/>
    <col min="3835" max="3835" width="9.5703125" style="234" customWidth="1"/>
    <col min="3836" max="3836" width="47.85546875" style="234" customWidth="1"/>
    <col min="3837" max="3837" width="20.5703125" style="234" customWidth="1"/>
    <col min="3838" max="3838" width="20.42578125" style="234" customWidth="1"/>
    <col min="3839" max="3839" width="24.28515625" style="234" customWidth="1"/>
    <col min="3840" max="3840" width="20.5703125" style="234" customWidth="1"/>
    <col min="3841" max="3842" width="20.42578125" style="234" customWidth="1"/>
    <col min="3843" max="3843" width="20.140625" style="234" bestFit="1" customWidth="1"/>
    <col min="3844" max="3844" width="10.140625" style="234" bestFit="1" customWidth="1"/>
    <col min="3845" max="3853" width="9.140625" style="234"/>
    <col min="3854" max="3854" width="11.28515625" style="234" bestFit="1" customWidth="1"/>
    <col min="3855" max="3855" width="9.140625" style="234"/>
    <col min="3856" max="3856" width="15.42578125" style="234" customWidth="1"/>
    <col min="3857" max="4090" width="9.140625" style="234"/>
    <col min="4091" max="4091" width="9.5703125" style="234" customWidth="1"/>
    <col min="4092" max="4092" width="47.85546875" style="234" customWidth="1"/>
    <col min="4093" max="4093" width="20.5703125" style="234" customWidth="1"/>
    <col min="4094" max="4094" width="20.42578125" style="234" customWidth="1"/>
    <col min="4095" max="4095" width="24.28515625" style="234" customWidth="1"/>
    <col min="4096" max="4096" width="20.5703125" style="234" customWidth="1"/>
    <col min="4097" max="4098" width="20.42578125" style="234" customWidth="1"/>
    <col min="4099" max="4099" width="20.140625" style="234" bestFit="1" customWidth="1"/>
    <col min="4100" max="4100" width="10.140625" style="234" bestFit="1" customWidth="1"/>
    <col min="4101" max="4109" width="9.140625" style="234"/>
    <col min="4110" max="4110" width="11.28515625" style="234" bestFit="1" customWidth="1"/>
    <col min="4111" max="4111" width="9.140625" style="234"/>
    <col min="4112" max="4112" width="15.42578125" style="234" customWidth="1"/>
    <col min="4113" max="4346" width="9.140625" style="234"/>
    <col min="4347" max="4347" width="9.5703125" style="234" customWidth="1"/>
    <col min="4348" max="4348" width="47.85546875" style="234" customWidth="1"/>
    <col min="4349" max="4349" width="20.5703125" style="234" customWidth="1"/>
    <col min="4350" max="4350" width="20.42578125" style="234" customWidth="1"/>
    <col min="4351" max="4351" width="24.28515625" style="234" customWidth="1"/>
    <col min="4352" max="4352" width="20.5703125" style="234" customWidth="1"/>
    <col min="4353" max="4354" width="20.42578125" style="234" customWidth="1"/>
    <col min="4355" max="4355" width="20.140625" style="234" bestFit="1" customWidth="1"/>
    <col min="4356" max="4356" width="10.140625" style="234" bestFit="1" customWidth="1"/>
    <col min="4357" max="4365" width="9.140625" style="234"/>
    <col min="4366" max="4366" width="11.28515625" style="234" bestFit="1" customWidth="1"/>
    <col min="4367" max="4367" width="9.140625" style="234"/>
    <col min="4368" max="4368" width="15.42578125" style="234" customWidth="1"/>
    <col min="4369" max="4602" width="9.140625" style="234"/>
    <col min="4603" max="4603" width="9.5703125" style="234" customWidth="1"/>
    <col min="4604" max="4604" width="47.85546875" style="234" customWidth="1"/>
    <col min="4605" max="4605" width="20.5703125" style="234" customWidth="1"/>
    <col min="4606" max="4606" width="20.42578125" style="234" customWidth="1"/>
    <col min="4607" max="4607" width="24.28515625" style="234" customWidth="1"/>
    <col min="4608" max="4608" width="20.5703125" style="234" customWidth="1"/>
    <col min="4609" max="4610" width="20.42578125" style="234" customWidth="1"/>
    <col min="4611" max="4611" width="20.140625" style="234" bestFit="1" customWidth="1"/>
    <col min="4612" max="4612" width="10.140625" style="234" bestFit="1" customWidth="1"/>
    <col min="4613" max="4621" width="9.140625" style="234"/>
    <col min="4622" max="4622" width="11.28515625" style="234" bestFit="1" customWidth="1"/>
    <col min="4623" max="4623" width="9.140625" style="234"/>
    <col min="4624" max="4624" width="15.42578125" style="234" customWidth="1"/>
    <col min="4625" max="4858" width="9.140625" style="234"/>
    <col min="4859" max="4859" width="9.5703125" style="234" customWidth="1"/>
    <col min="4860" max="4860" width="47.85546875" style="234" customWidth="1"/>
    <col min="4861" max="4861" width="20.5703125" style="234" customWidth="1"/>
    <col min="4862" max="4862" width="20.42578125" style="234" customWidth="1"/>
    <col min="4863" max="4863" width="24.28515625" style="234" customWidth="1"/>
    <col min="4864" max="4864" width="20.5703125" style="234" customWidth="1"/>
    <col min="4865" max="4866" width="20.42578125" style="234" customWidth="1"/>
    <col min="4867" max="4867" width="20.140625" style="234" bestFit="1" customWidth="1"/>
    <col min="4868" max="4868" width="10.140625" style="234" bestFit="1" customWidth="1"/>
    <col min="4869" max="4877" width="9.140625" style="234"/>
    <col min="4878" max="4878" width="11.28515625" style="234" bestFit="1" customWidth="1"/>
    <col min="4879" max="4879" width="9.140625" style="234"/>
    <col min="4880" max="4880" width="15.42578125" style="234" customWidth="1"/>
    <col min="4881" max="5114" width="9.140625" style="234"/>
    <col min="5115" max="5115" width="9.5703125" style="234" customWidth="1"/>
    <col min="5116" max="5116" width="47.85546875" style="234" customWidth="1"/>
    <col min="5117" max="5117" width="20.5703125" style="234" customWidth="1"/>
    <col min="5118" max="5118" width="20.42578125" style="234" customWidth="1"/>
    <col min="5119" max="5119" width="24.28515625" style="234" customWidth="1"/>
    <col min="5120" max="5120" width="20.5703125" style="234" customWidth="1"/>
    <col min="5121" max="5122" width="20.42578125" style="234" customWidth="1"/>
    <col min="5123" max="5123" width="20.140625" style="234" bestFit="1" customWidth="1"/>
    <col min="5124" max="5124" width="10.140625" style="234" bestFit="1" customWidth="1"/>
    <col min="5125" max="5133" width="9.140625" style="234"/>
    <col min="5134" max="5134" width="11.28515625" style="234" bestFit="1" customWidth="1"/>
    <col min="5135" max="5135" width="9.140625" style="234"/>
    <col min="5136" max="5136" width="15.42578125" style="234" customWidth="1"/>
    <col min="5137" max="5370" width="9.140625" style="234"/>
    <col min="5371" max="5371" width="9.5703125" style="234" customWidth="1"/>
    <col min="5372" max="5372" width="47.85546875" style="234" customWidth="1"/>
    <col min="5373" max="5373" width="20.5703125" style="234" customWidth="1"/>
    <col min="5374" max="5374" width="20.42578125" style="234" customWidth="1"/>
    <col min="5375" max="5375" width="24.28515625" style="234" customWidth="1"/>
    <col min="5376" max="5376" width="20.5703125" style="234" customWidth="1"/>
    <col min="5377" max="5378" width="20.42578125" style="234" customWidth="1"/>
    <col min="5379" max="5379" width="20.140625" style="234" bestFit="1" customWidth="1"/>
    <col min="5380" max="5380" width="10.140625" style="234" bestFit="1" customWidth="1"/>
    <col min="5381" max="5389" width="9.140625" style="234"/>
    <col min="5390" max="5390" width="11.28515625" style="234" bestFit="1" customWidth="1"/>
    <col min="5391" max="5391" width="9.140625" style="234"/>
    <col min="5392" max="5392" width="15.42578125" style="234" customWidth="1"/>
    <col min="5393" max="5626" width="9.140625" style="234"/>
    <col min="5627" max="5627" width="9.5703125" style="234" customWidth="1"/>
    <col min="5628" max="5628" width="47.85546875" style="234" customWidth="1"/>
    <col min="5629" max="5629" width="20.5703125" style="234" customWidth="1"/>
    <col min="5630" max="5630" width="20.42578125" style="234" customWidth="1"/>
    <col min="5631" max="5631" width="24.28515625" style="234" customWidth="1"/>
    <col min="5632" max="5632" width="20.5703125" style="234" customWidth="1"/>
    <col min="5633" max="5634" width="20.42578125" style="234" customWidth="1"/>
    <col min="5635" max="5635" width="20.140625" style="234" bestFit="1" customWidth="1"/>
    <col min="5636" max="5636" width="10.140625" style="234" bestFit="1" customWidth="1"/>
    <col min="5637" max="5645" width="9.140625" style="234"/>
    <col min="5646" max="5646" width="11.28515625" style="234" bestFit="1" customWidth="1"/>
    <col min="5647" max="5647" width="9.140625" style="234"/>
    <col min="5648" max="5648" width="15.42578125" style="234" customWidth="1"/>
    <col min="5649" max="5882" width="9.140625" style="234"/>
    <col min="5883" max="5883" width="9.5703125" style="234" customWidth="1"/>
    <col min="5884" max="5884" width="47.85546875" style="234" customWidth="1"/>
    <col min="5885" max="5885" width="20.5703125" style="234" customWidth="1"/>
    <col min="5886" max="5886" width="20.42578125" style="234" customWidth="1"/>
    <col min="5887" max="5887" width="24.28515625" style="234" customWidth="1"/>
    <col min="5888" max="5888" width="20.5703125" style="234" customWidth="1"/>
    <col min="5889" max="5890" width="20.42578125" style="234" customWidth="1"/>
    <col min="5891" max="5891" width="20.140625" style="234" bestFit="1" customWidth="1"/>
    <col min="5892" max="5892" width="10.140625" style="234" bestFit="1" customWidth="1"/>
    <col min="5893" max="5901" width="9.140625" style="234"/>
    <col min="5902" max="5902" width="11.28515625" style="234" bestFit="1" customWidth="1"/>
    <col min="5903" max="5903" width="9.140625" style="234"/>
    <col min="5904" max="5904" width="15.42578125" style="234" customWidth="1"/>
    <col min="5905" max="6138" width="9.140625" style="234"/>
    <col min="6139" max="6139" width="9.5703125" style="234" customWidth="1"/>
    <col min="6140" max="6140" width="47.85546875" style="234" customWidth="1"/>
    <col min="6141" max="6141" width="20.5703125" style="234" customWidth="1"/>
    <col min="6142" max="6142" width="20.42578125" style="234" customWidth="1"/>
    <col min="6143" max="6143" width="24.28515625" style="234" customWidth="1"/>
    <col min="6144" max="6144" width="20.5703125" style="234" customWidth="1"/>
    <col min="6145" max="6146" width="20.42578125" style="234" customWidth="1"/>
    <col min="6147" max="6147" width="20.140625" style="234" bestFit="1" customWidth="1"/>
    <col min="6148" max="6148" width="10.140625" style="234" bestFit="1" customWidth="1"/>
    <col min="6149" max="6157" width="9.140625" style="234"/>
    <col min="6158" max="6158" width="11.28515625" style="234" bestFit="1" customWidth="1"/>
    <col min="6159" max="6159" width="9.140625" style="234"/>
    <col min="6160" max="6160" width="15.42578125" style="234" customWidth="1"/>
    <col min="6161" max="6394" width="9.140625" style="234"/>
    <col min="6395" max="6395" width="9.5703125" style="234" customWidth="1"/>
    <col min="6396" max="6396" width="47.85546875" style="234" customWidth="1"/>
    <col min="6397" max="6397" width="20.5703125" style="234" customWidth="1"/>
    <col min="6398" max="6398" width="20.42578125" style="234" customWidth="1"/>
    <col min="6399" max="6399" width="24.28515625" style="234" customWidth="1"/>
    <col min="6400" max="6400" width="20.5703125" style="234" customWidth="1"/>
    <col min="6401" max="6402" width="20.42578125" style="234" customWidth="1"/>
    <col min="6403" max="6403" width="20.140625" style="234" bestFit="1" customWidth="1"/>
    <col min="6404" max="6404" width="10.140625" style="234" bestFit="1" customWidth="1"/>
    <col min="6405" max="6413" width="9.140625" style="234"/>
    <col min="6414" max="6414" width="11.28515625" style="234" bestFit="1" customWidth="1"/>
    <col min="6415" max="6415" width="9.140625" style="234"/>
    <col min="6416" max="6416" width="15.42578125" style="234" customWidth="1"/>
    <col min="6417" max="6650" width="9.140625" style="234"/>
    <col min="6651" max="6651" width="9.5703125" style="234" customWidth="1"/>
    <col min="6652" max="6652" width="47.85546875" style="234" customWidth="1"/>
    <col min="6653" max="6653" width="20.5703125" style="234" customWidth="1"/>
    <col min="6654" max="6654" width="20.42578125" style="234" customWidth="1"/>
    <col min="6655" max="6655" width="24.28515625" style="234" customWidth="1"/>
    <col min="6656" max="6656" width="20.5703125" style="234" customWidth="1"/>
    <col min="6657" max="6658" width="20.42578125" style="234" customWidth="1"/>
    <col min="6659" max="6659" width="20.140625" style="234" bestFit="1" customWidth="1"/>
    <col min="6660" max="6660" width="10.140625" style="234" bestFit="1" customWidth="1"/>
    <col min="6661" max="6669" width="9.140625" style="234"/>
    <col min="6670" max="6670" width="11.28515625" style="234" bestFit="1" customWidth="1"/>
    <col min="6671" max="6671" width="9.140625" style="234"/>
    <col min="6672" max="6672" width="15.42578125" style="234" customWidth="1"/>
    <col min="6673" max="6906" width="9.140625" style="234"/>
    <col min="6907" max="6907" width="9.5703125" style="234" customWidth="1"/>
    <col min="6908" max="6908" width="47.85546875" style="234" customWidth="1"/>
    <col min="6909" max="6909" width="20.5703125" style="234" customWidth="1"/>
    <col min="6910" max="6910" width="20.42578125" style="234" customWidth="1"/>
    <col min="6911" max="6911" width="24.28515625" style="234" customWidth="1"/>
    <col min="6912" max="6912" width="20.5703125" style="234" customWidth="1"/>
    <col min="6913" max="6914" width="20.42578125" style="234" customWidth="1"/>
    <col min="6915" max="6915" width="20.140625" style="234" bestFit="1" customWidth="1"/>
    <col min="6916" max="6916" width="10.140625" style="234" bestFit="1" customWidth="1"/>
    <col min="6917" max="6925" width="9.140625" style="234"/>
    <col min="6926" max="6926" width="11.28515625" style="234" bestFit="1" customWidth="1"/>
    <col min="6927" max="6927" width="9.140625" style="234"/>
    <col min="6928" max="6928" width="15.42578125" style="234" customWidth="1"/>
    <col min="6929" max="7162" width="9.140625" style="234"/>
    <col min="7163" max="7163" width="9.5703125" style="234" customWidth="1"/>
    <col min="7164" max="7164" width="47.85546875" style="234" customWidth="1"/>
    <col min="7165" max="7165" width="20.5703125" style="234" customWidth="1"/>
    <col min="7166" max="7166" width="20.42578125" style="234" customWidth="1"/>
    <col min="7167" max="7167" width="24.28515625" style="234" customWidth="1"/>
    <col min="7168" max="7168" width="20.5703125" style="234" customWidth="1"/>
    <col min="7169" max="7170" width="20.42578125" style="234" customWidth="1"/>
    <col min="7171" max="7171" width="20.140625" style="234" bestFit="1" customWidth="1"/>
    <col min="7172" max="7172" width="10.140625" style="234" bestFit="1" customWidth="1"/>
    <col min="7173" max="7181" width="9.140625" style="234"/>
    <col min="7182" max="7182" width="11.28515625" style="234" bestFit="1" customWidth="1"/>
    <col min="7183" max="7183" width="9.140625" style="234"/>
    <col min="7184" max="7184" width="15.42578125" style="234" customWidth="1"/>
    <col min="7185" max="7418" width="9.140625" style="234"/>
    <col min="7419" max="7419" width="9.5703125" style="234" customWidth="1"/>
    <col min="7420" max="7420" width="47.85546875" style="234" customWidth="1"/>
    <col min="7421" max="7421" width="20.5703125" style="234" customWidth="1"/>
    <col min="7422" max="7422" width="20.42578125" style="234" customWidth="1"/>
    <col min="7423" max="7423" width="24.28515625" style="234" customWidth="1"/>
    <col min="7424" max="7424" width="20.5703125" style="234" customWidth="1"/>
    <col min="7425" max="7426" width="20.42578125" style="234" customWidth="1"/>
    <col min="7427" max="7427" width="20.140625" style="234" bestFit="1" customWidth="1"/>
    <col min="7428" max="7428" width="10.140625" style="234" bestFit="1" customWidth="1"/>
    <col min="7429" max="7437" width="9.140625" style="234"/>
    <col min="7438" max="7438" width="11.28515625" style="234" bestFit="1" customWidth="1"/>
    <col min="7439" max="7439" width="9.140625" style="234"/>
    <col min="7440" max="7440" width="15.42578125" style="234" customWidth="1"/>
    <col min="7441" max="7674" width="9.140625" style="234"/>
    <col min="7675" max="7675" width="9.5703125" style="234" customWidth="1"/>
    <col min="7676" max="7676" width="47.85546875" style="234" customWidth="1"/>
    <col min="7677" max="7677" width="20.5703125" style="234" customWidth="1"/>
    <col min="7678" max="7678" width="20.42578125" style="234" customWidth="1"/>
    <col min="7679" max="7679" width="24.28515625" style="234" customWidth="1"/>
    <col min="7680" max="7680" width="20.5703125" style="234" customWidth="1"/>
    <col min="7681" max="7682" width="20.42578125" style="234" customWidth="1"/>
    <col min="7683" max="7683" width="20.140625" style="234" bestFit="1" customWidth="1"/>
    <col min="7684" max="7684" width="10.140625" style="234" bestFit="1" customWidth="1"/>
    <col min="7685" max="7693" width="9.140625" style="234"/>
    <col min="7694" max="7694" width="11.28515625" style="234" bestFit="1" customWidth="1"/>
    <col min="7695" max="7695" width="9.140625" style="234"/>
    <col min="7696" max="7696" width="15.42578125" style="234" customWidth="1"/>
    <col min="7697" max="7930" width="9.140625" style="234"/>
    <col min="7931" max="7931" width="9.5703125" style="234" customWidth="1"/>
    <col min="7932" max="7932" width="47.85546875" style="234" customWidth="1"/>
    <col min="7933" max="7933" width="20.5703125" style="234" customWidth="1"/>
    <col min="7934" max="7934" width="20.42578125" style="234" customWidth="1"/>
    <col min="7935" max="7935" width="24.28515625" style="234" customWidth="1"/>
    <col min="7936" max="7936" width="20.5703125" style="234" customWidth="1"/>
    <col min="7937" max="7938" width="20.42578125" style="234" customWidth="1"/>
    <col min="7939" max="7939" width="20.140625" style="234" bestFit="1" customWidth="1"/>
    <col min="7940" max="7940" width="10.140625" style="234" bestFit="1" customWidth="1"/>
    <col min="7941" max="7949" width="9.140625" style="234"/>
    <col min="7950" max="7950" width="11.28515625" style="234" bestFit="1" customWidth="1"/>
    <col min="7951" max="7951" width="9.140625" style="234"/>
    <col min="7952" max="7952" width="15.42578125" style="234" customWidth="1"/>
    <col min="7953" max="8186" width="9.140625" style="234"/>
    <col min="8187" max="8187" width="9.5703125" style="234" customWidth="1"/>
    <col min="8188" max="8188" width="47.85546875" style="234" customWidth="1"/>
    <col min="8189" max="8189" width="20.5703125" style="234" customWidth="1"/>
    <col min="8190" max="8190" width="20.42578125" style="234" customWidth="1"/>
    <col min="8191" max="8191" width="24.28515625" style="234" customWidth="1"/>
    <col min="8192" max="8192" width="20.5703125" style="234" customWidth="1"/>
    <col min="8193" max="8194" width="20.42578125" style="234" customWidth="1"/>
    <col min="8195" max="8195" width="20.140625" style="234" bestFit="1" customWidth="1"/>
    <col min="8196" max="8196" width="10.140625" style="234" bestFit="1" customWidth="1"/>
    <col min="8197" max="8205" width="9.140625" style="234"/>
    <col min="8206" max="8206" width="11.28515625" style="234" bestFit="1" customWidth="1"/>
    <col min="8207" max="8207" width="9.140625" style="234"/>
    <col min="8208" max="8208" width="15.42578125" style="234" customWidth="1"/>
    <col min="8209" max="8442" width="9.140625" style="234"/>
    <col min="8443" max="8443" width="9.5703125" style="234" customWidth="1"/>
    <col min="8444" max="8444" width="47.85546875" style="234" customWidth="1"/>
    <col min="8445" max="8445" width="20.5703125" style="234" customWidth="1"/>
    <col min="8446" max="8446" width="20.42578125" style="234" customWidth="1"/>
    <col min="8447" max="8447" width="24.28515625" style="234" customWidth="1"/>
    <col min="8448" max="8448" width="20.5703125" style="234" customWidth="1"/>
    <col min="8449" max="8450" width="20.42578125" style="234" customWidth="1"/>
    <col min="8451" max="8451" width="20.140625" style="234" bestFit="1" customWidth="1"/>
    <col min="8452" max="8452" width="10.140625" style="234" bestFit="1" customWidth="1"/>
    <col min="8453" max="8461" width="9.140625" style="234"/>
    <col min="8462" max="8462" width="11.28515625" style="234" bestFit="1" customWidth="1"/>
    <col min="8463" max="8463" width="9.140625" style="234"/>
    <col min="8464" max="8464" width="15.42578125" style="234" customWidth="1"/>
    <col min="8465" max="8698" width="9.140625" style="234"/>
    <col min="8699" max="8699" width="9.5703125" style="234" customWidth="1"/>
    <col min="8700" max="8700" width="47.85546875" style="234" customWidth="1"/>
    <col min="8701" max="8701" width="20.5703125" style="234" customWidth="1"/>
    <col min="8702" max="8702" width="20.42578125" style="234" customWidth="1"/>
    <col min="8703" max="8703" width="24.28515625" style="234" customWidth="1"/>
    <col min="8704" max="8704" width="20.5703125" style="234" customWidth="1"/>
    <col min="8705" max="8706" width="20.42578125" style="234" customWidth="1"/>
    <col min="8707" max="8707" width="20.140625" style="234" bestFit="1" customWidth="1"/>
    <col min="8708" max="8708" width="10.140625" style="234" bestFit="1" customWidth="1"/>
    <col min="8709" max="8717" width="9.140625" style="234"/>
    <col min="8718" max="8718" width="11.28515625" style="234" bestFit="1" customWidth="1"/>
    <col min="8719" max="8719" width="9.140625" style="234"/>
    <col min="8720" max="8720" width="15.42578125" style="234" customWidth="1"/>
    <col min="8721" max="8954" width="9.140625" style="234"/>
    <col min="8955" max="8955" width="9.5703125" style="234" customWidth="1"/>
    <col min="8956" max="8956" width="47.85546875" style="234" customWidth="1"/>
    <col min="8957" max="8957" width="20.5703125" style="234" customWidth="1"/>
    <col min="8958" max="8958" width="20.42578125" style="234" customWidth="1"/>
    <col min="8959" max="8959" width="24.28515625" style="234" customWidth="1"/>
    <col min="8960" max="8960" width="20.5703125" style="234" customWidth="1"/>
    <col min="8961" max="8962" width="20.42578125" style="234" customWidth="1"/>
    <col min="8963" max="8963" width="20.140625" style="234" bestFit="1" customWidth="1"/>
    <col min="8964" max="8964" width="10.140625" style="234" bestFit="1" customWidth="1"/>
    <col min="8965" max="8973" width="9.140625" style="234"/>
    <col min="8974" max="8974" width="11.28515625" style="234" bestFit="1" customWidth="1"/>
    <col min="8975" max="8975" width="9.140625" style="234"/>
    <col min="8976" max="8976" width="15.42578125" style="234" customWidth="1"/>
    <col min="8977" max="9210" width="9.140625" style="234"/>
    <col min="9211" max="9211" width="9.5703125" style="234" customWidth="1"/>
    <col min="9212" max="9212" width="47.85546875" style="234" customWidth="1"/>
    <col min="9213" max="9213" width="20.5703125" style="234" customWidth="1"/>
    <col min="9214" max="9214" width="20.42578125" style="234" customWidth="1"/>
    <col min="9215" max="9215" width="24.28515625" style="234" customWidth="1"/>
    <col min="9216" max="9216" width="20.5703125" style="234" customWidth="1"/>
    <col min="9217" max="9218" width="20.42578125" style="234" customWidth="1"/>
    <col min="9219" max="9219" width="20.140625" style="234" bestFit="1" customWidth="1"/>
    <col min="9220" max="9220" width="10.140625" style="234" bestFit="1" customWidth="1"/>
    <col min="9221" max="9229" width="9.140625" style="234"/>
    <col min="9230" max="9230" width="11.28515625" style="234" bestFit="1" customWidth="1"/>
    <col min="9231" max="9231" width="9.140625" style="234"/>
    <col min="9232" max="9232" width="15.42578125" style="234" customWidth="1"/>
    <col min="9233" max="9466" width="9.140625" style="234"/>
    <col min="9467" max="9467" width="9.5703125" style="234" customWidth="1"/>
    <col min="9468" max="9468" width="47.85546875" style="234" customWidth="1"/>
    <col min="9469" max="9469" width="20.5703125" style="234" customWidth="1"/>
    <col min="9470" max="9470" width="20.42578125" style="234" customWidth="1"/>
    <col min="9471" max="9471" width="24.28515625" style="234" customWidth="1"/>
    <col min="9472" max="9472" width="20.5703125" style="234" customWidth="1"/>
    <col min="9473" max="9474" width="20.42578125" style="234" customWidth="1"/>
    <col min="9475" max="9475" width="20.140625" style="234" bestFit="1" customWidth="1"/>
    <col min="9476" max="9476" width="10.140625" style="234" bestFit="1" customWidth="1"/>
    <col min="9477" max="9485" width="9.140625" style="234"/>
    <col min="9486" max="9486" width="11.28515625" style="234" bestFit="1" customWidth="1"/>
    <col min="9487" max="9487" width="9.140625" style="234"/>
    <col min="9488" max="9488" width="15.42578125" style="234" customWidth="1"/>
    <col min="9489" max="9722" width="9.140625" style="234"/>
    <col min="9723" max="9723" width="9.5703125" style="234" customWidth="1"/>
    <col min="9724" max="9724" width="47.85546875" style="234" customWidth="1"/>
    <col min="9725" max="9725" width="20.5703125" style="234" customWidth="1"/>
    <col min="9726" max="9726" width="20.42578125" style="234" customWidth="1"/>
    <col min="9727" max="9727" width="24.28515625" style="234" customWidth="1"/>
    <col min="9728" max="9728" width="20.5703125" style="234" customWidth="1"/>
    <col min="9729" max="9730" width="20.42578125" style="234" customWidth="1"/>
    <col min="9731" max="9731" width="20.140625" style="234" bestFit="1" customWidth="1"/>
    <col min="9732" max="9732" width="10.140625" style="234" bestFit="1" customWidth="1"/>
    <col min="9733" max="9741" width="9.140625" style="234"/>
    <col min="9742" max="9742" width="11.28515625" style="234" bestFit="1" customWidth="1"/>
    <col min="9743" max="9743" width="9.140625" style="234"/>
    <col min="9744" max="9744" width="15.42578125" style="234" customWidth="1"/>
    <col min="9745" max="9978" width="9.140625" style="234"/>
    <col min="9979" max="9979" width="9.5703125" style="234" customWidth="1"/>
    <col min="9980" max="9980" width="47.85546875" style="234" customWidth="1"/>
    <col min="9981" max="9981" width="20.5703125" style="234" customWidth="1"/>
    <col min="9982" max="9982" width="20.42578125" style="234" customWidth="1"/>
    <col min="9983" max="9983" width="24.28515625" style="234" customWidth="1"/>
    <col min="9984" max="9984" width="20.5703125" style="234" customWidth="1"/>
    <col min="9985" max="9986" width="20.42578125" style="234" customWidth="1"/>
    <col min="9987" max="9987" width="20.140625" style="234" bestFit="1" customWidth="1"/>
    <col min="9988" max="9988" width="10.140625" style="234" bestFit="1" customWidth="1"/>
    <col min="9989" max="9997" width="9.140625" style="234"/>
    <col min="9998" max="9998" width="11.28515625" style="234" bestFit="1" customWidth="1"/>
    <col min="9999" max="9999" width="9.140625" style="234"/>
    <col min="10000" max="10000" width="15.42578125" style="234" customWidth="1"/>
    <col min="10001" max="10234" width="9.140625" style="234"/>
    <col min="10235" max="10235" width="9.5703125" style="234" customWidth="1"/>
    <col min="10236" max="10236" width="47.85546875" style="234" customWidth="1"/>
    <col min="10237" max="10237" width="20.5703125" style="234" customWidth="1"/>
    <col min="10238" max="10238" width="20.42578125" style="234" customWidth="1"/>
    <col min="10239" max="10239" width="24.28515625" style="234" customWidth="1"/>
    <col min="10240" max="10240" width="20.5703125" style="234" customWidth="1"/>
    <col min="10241" max="10242" width="20.42578125" style="234" customWidth="1"/>
    <col min="10243" max="10243" width="20.140625" style="234" bestFit="1" customWidth="1"/>
    <col min="10244" max="10244" width="10.140625" style="234" bestFit="1" customWidth="1"/>
    <col min="10245" max="10253" width="9.140625" style="234"/>
    <col min="10254" max="10254" width="11.28515625" style="234" bestFit="1" customWidth="1"/>
    <col min="10255" max="10255" width="9.140625" style="234"/>
    <col min="10256" max="10256" width="15.42578125" style="234" customWidth="1"/>
    <col min="10257" max="10490" width="9.140625" style="234"/>
    <col min="10491" max="10491" width="9.5703125" style="234" customWidth="1"/>
    <col min="10492" max="10492" width="47.85546875" style="234" customWidth="1"/>
    <col min="10493" max="10493" width="20.5703125" style="234" customWidth="1"/>
    <col min="10494" max="10494" width="20.42578125" style="234" customWidth="1"/>
    <col min="10495" max="10495" width="24.28515625" style="234" customWidth="1"/>
    <col min="10496" max="10496" width="20.5703125" style="234" customWidth="1"/>
    <col min="10497" max="10498" width="20.42578125" style="234" customWidth="1"/>
    <col min="10499" max="10499" width="20.140625" style="234" bestFit="1" customWidth="1"/>
    <col min="10500" max="10500" width="10.140625" style="234" bestFit="1" customWidth="1"/>
    <col min="10501" max="10509" width="9.140625" style="234"/>
    <col min="10510" max="10510" width="11.28515625" style="234" bestFit="1" customWidth="1"/>
    <col min="10511" max="10511" width="9.140625" style="234"/>
    <col min="10512" max="10512" width="15.42578125" style="234" customWidth="1"/>
    <col min="10513" max="10746" width="9.140625" style="234"/>
    <col min="10747" max="10747" width="9.5703125" style="234" customWidth="1"/>
    <col min="10748" max="10748" width="47.85546875" style="234" customWidth="1"/>
    <col min="10749" max="10749" width="20.5703125" style="234" customWidth="1"/>
    <col min="10750" max="10750" width="20.42578125" style="234" customWidth="1"/>
    <col min="10751" max="10751" width="24.28515625" style="234" customWidth="1"/>
    <col min="10752" max="10752" width="20.5703125" style="234" customWidth="1"/>
    <col min="10753" max="10754" width="20.42578125" style="234" customWidth="1"/>
    <col min="10755" max="10755" width="20.140625" style="234" bestFit="1" customWidth="1"/>
    <col min="10756" max="10756" width="10.140625" style="234" bestFit="1" customWidth="1"/>
    <col min="10757" max="10765" width="9.140625" style="234"/>
    <col min="10766" max="10766" width="11.28515625" style="234" bestFit="1" customWidth="1"/>
    <col min="10767" max="10767" width="9.140625" style="234"/>
    <col min="10768" max="10768" width="15.42578125" style="234" customWidth="1"/>
    <col min="10769" max="11002" width="9.140625" style="234"/>
    <col min="11003" max="11003" width="9.5703125" style="234" customWidth="1"/>
    <col min="11004" max="11004" width="47.85546875" style="234" customWidth="1"/>
    <col min="11005" max="11005" width="20.5703125" style="234" customWidth="1"/>
    <col min="11006" max="11006" width="20.42578125" style="234" customWidth="1"/>
    <col min="11007" max="11007" width="24.28515625" style="234" customWidth="1"/>
    <col min="11008" max="11008" width="20.5703125" style="234" customWidth="1"/>
    <col min="11009" max="11010" width="20.42578125" style="234" customWidth="1"/>
    <col min="11011" max="11011" width="20.140625" style="234" bestFit="1" customWidth="1"/>
    <col min="11012" max="11012" width="10.140625" style="234" bestFit="1" customWidth="1"/>
    <col min="11013" max="11021" width="9.140625" style="234"/>
    <col min="11022" max="11022" width="11.28515625" style="234" bestFit="1" customWidth="1"/>
    <col min="11023" max="11023" width="9.140625" style="234"/>
    <col min="11024" max="11024" width="15.42578125" style="234" customWidth="1"/>
    <col min="11025" max="11258" width="9.140625" style="234"/>
    <col min="11259" max="11259" width="9.5703125" style="234" customWidth="1"/>
    <col min="11260" max="11260" width="47.85546875" style="234" customWidth="1"/>
    <col min="11261" max="11261" width="20.5703125" style="234" customWidth="1"/>
    <col min="11262" max="11262" width="20.42578125" style="234" customWidth="1"/>
    <col min="11263" max="11263" width="24.28515625" style="234" customWidth="1"/>
    <col min="11264" max="11264" width="20.5703125" style="234" customWidth="1"/>
    <col min="11265" max="11266" width="20.42578125" style="234" customWidth="1"/>
    <col min="11267" max="11267" width="20.140625" style="234" bestFit="1" customWidth="1"/>
    <col min="11268" max="11268" width="10.140625" style="234" bestFit="1" customWidth="1"/>
    <col min="11269" max="11277" width="9.140625" style="234"/>
    <col min="11278" max="11278" width="11.28515625" style="234" bestFit="1" customWidth="1"/>
    <col min="11279" max="11279" width="9.140625" style="234"/>
    <col min="11280" max="11280" width="15.42578125" style="234" customWidth="1"/>
    <col min="11281" max="11514" width="9.140625" style="234"/>
    <col min="11515" max="11515" width="9.5703125" style="234" customWidth="1"/>
    <col min="11516" max="11516" width="47.85546875" style="234" customWidth="1"/>
    <col min="11517" max="11517" width="20.5703125" style="234" customWidth="1"/>
    <col min="11518" max="11518" width="20.42578125" style="234" customWidth="1"/>
    <col min="11519" max="11519" width="24.28515625" style="234" customWidth="1"/>
    <col min="11520" max="11520" width="20.5703125" style="234" customWidth="1"/>
    <col min="11521" max="11522" width="20.42578125" style="234" customWidth="1"/>
    <col min="11523" max="11523" width="20.140625" style="234" bestFit="1" customWidth="1"/>
    <col min="11524" max="11524" width="10.140625" style="234" bestFit="1" customWidth="1"/>
    <col min="11525" max="11533" width="9.140625" style="234"/>
    <col min="11534" max="11534" width="11.28515625" style="234" bestFit="1" customWidth="1"/>
    <col min="11535" max="11535" width="9.140625" style="234"/>
    <col min="11536" max="11536" width="15.42578125" style="234" customWidth="1"/>
    <col min="11537" max="11770" width="9.140625" style="234"/>
    <col min="11771" max="11771" width="9.5703125" style="234" customWidth="1"/>
    <col min="11772" max="11772" width="47.85546875" style="234" customWidth="1"/>
    <col min="11773" max="11773" width="20.5703125" style="234" customWidth="1"/>
    <col min="11774" max="11774" width="20.42578125" style="234" customWidth="1"/>
    <col min="11775" max="11775" width="24.28515625" style="234" customWidth="1"/>
    <col min="11776" max="11776" width="20.5703125" style="234" customWidth="1"/>
    <col min="11777" max="11778" width="20.42578125" style="234" customWidth="1"/>
    <col min="11779" max="11779" width="20.140625" style="234" bestFit="1" customWidth="1"/>
    <col min="11780" max="11780" width="10.140625" style="234" bestFit="1" customWidth="1"/>
    <col min="11781" max="11789" width="9.140625" style="234"/>
    <col min="11790" max="11790" width="11.28515625" style="234" bestFit="1" customWidth="1"/>
    <col min="11791" max="11791" width="9.140625" style="234"/>
    <col min="11792" max="11792" width="15.42578125" style="234" customWidth="1"/>
    <col min="11793" max="12026" width="9.140625" style="234"/>
    <col min="12027" max="12027" width="9.5703125" style="234" customWidth="1"/>
    <col min="12028" max="12028" width="47.85546875" style="234" customWidth="1"/>
    <col min="12029" max="12029" width="20.5703125" style="234" customWidth="1"/>
    <col min="12030" max="12030" width="20.42578125" style="234" customWidth="1"/>
    <col min="12031" max="12031" width="24.28515625" style="234" customWidth="1"/>
    <col min="12032" max="12032" width="20.5703125" style="234" customWidth="1"/>
    <col min="12033" max="12034" width="20.42578125" style="234" customWidth="1"/>
    <col min="12035" max="12035" width="20.140625" style="234" bestFit="1" customWidth="1"/>
    <col min="12036" max="12036" width="10.140625" style="234" bestFit="1" customWidth="1"/>
    <col min="12037" max="12045" width="9.140625" style="234"/>
    <col min="12046" max="12046" width="11.28515625" style="234" bestFit="1" customWidth="1"/>
    <col min="12047" max="12047" width="9.140625" style="234"/>
    <col min="12048" max="12048" width="15.42578125" style="234" customWidth="1"/>
    <col min="12049" max="12282" width="9.140625" style="234"/>
    <col min="12283" max="12283" width="9.5703125" style="234" customWidth="1"/>
    <col min="12284" max="12284" width="47.85546875" style="234" customWidth="1"/>
    <col min="12285" max="12285" width="20.5703125" style="234" customWidth="1"/>
    <col min="12286" max="12286" width="20.42578125" style="234" customWidth="1"/>
    <col min="12287" max="12287" width="24.28515625" style="234" customWidth="1"/>
    <col min="12288" max="12288" width="20.5703125" style="234" customWidth="1"/>
    <col min="12289" max="12290" width="20.42578125" style="234" customWidth="1"/>
    <col min="12291" max="12291" width="20.140625" style="234" bestFit="1" customWidth="1"/>
    <col min="12292" max="12292" width="10.140625" style="234" bestFit="1" customWidth="1"/>
    <col min="12293" max="12301" width="9.140625" style="234"/>
    <col min="12302" max="12302" width="11.28515625" style="234" bestFit="1" customWidth="1"/>
    <col min="12303" max="12303" width="9.140625" style="234"/>
    <col min="12304" max="12304" width="15.42578125" style="234" customWidth="1"/>
    <col min="12305" max="12538" width="9.140625" style="234"/>
    <col min="12539" max="12539" width="9.5703125" style="234" customWidth="1"/>
    <col min="12540" max="12540" width="47.85546875" style="234" customWidth="1"/>
    <col min="12541" max="12541" width="20.5703125" style="234" customWidth="1"/>
    <col min="12542" max="12542" width="20.42578125" style="234" customWidth="1"/>
    <col min="12543" max="12543" width="24.28515625" style="234" customWidth="1"/>
    <col min="12544" max="12544" width="20.5703125" style="234" customWidth="1"/>
    <col min="12545" max="12546" width="20.42578125" style="234" customWidth="1"/>
    <col min="12547" max="12547" width="20.140625" style="234" bestFit="1" customWidth="1"/>
    <col min="12548" max="12548" width="10.140625" style="234" bestFit="1" customWidth="1"/>
    <col min="12549" max="12557" width="9.140625" style="234"/>
    <col min="12558" max="12558" width="11.28515625" style="234" bestFit="1" customWidth="1"/>
    <col min="12559" max="12559" width="9.140625" style="234"/>
    <col min="12560" max="12560" width="15.42578125" style="234" customWidth="1"/>
    <col min="12561" max="12794" width="9.140625" style="234"/>
    <col min="12795" max="12795" width="9.5703125" style="234" customWidth="1"/>
    <col min="12796" max="12796" width="47.85546875" style="234" customWidth="1"/>
    <col min="12797" max="12797" width="20.5703125" style="234" customWidth="1"/>
    <col min="12798" max="12798" width="20.42578125" style="234" customWidth="1"/>
    <col min="12799" max="12799" width="24.28515625" style="234" customWidth="1"/>
    <col min="12800" max="12800" width="20.5703125" style="234" customWidth="1"/>
    <col min="12801" max="12802" width="20.42578125" style="234" customWidth="1"/>
    <col min="12803" max="12803" width="20.140625" style="234" bestFit="1" customWidth="1"/>
    <col min="12804" max="12804" width="10.140625" style="234" bestFit="1" customWidth="1"/>
    <col min="12805" max="12813" width="9.140625" style="234"/>
    <col min="12814" max="12814" width="11.28515625" style="234" bestFit="1" customWidth="1"/>
    <col min="12815" max="12815" width="9.140625" style="234"/>
    <col min="12816" max="12816" width="15.42578125" style="234" customWidth="1"/>
    <col min="12817" max="13050" width="9.140625" style="234"/>
    <col min="13051" max="13051" width="9.5703125" style="234" customWidth="1"/>
    <col min="13052" max="13052" width="47.85546875" style="234" customWidth="1"/>
    <col min="13053" max="13053" width="20.5703125" style="234" customWidth="1"/>
    <col min="13054" max="13054" width="20.42578125" style="234" customWidth="1"/>
    <col min="13055" max="13055" width="24.28515625" style="234" customWidth="1"/>
    <col min="13056" max="13056" width="20.5703125" style="234" customWidth="1"/>
    <col min="13057" max="13058" width="20.42578125" style="234" customWidth="1"/>
    <col min="13059" max="13059" width="20.140625" style="234" bestFit="1" customWidth="1"/>
    <col min="13060" max="13060" width="10.140625" style="234" bestFit="1" customWidth="1"/>
    <col min="13061" max="13069" width="9.140625" style="234"/>
    <col min="13070" max="13070" width="11.28515625" style="234" bestFit="1" customWidth="1"/>
    <col min="13071" max="13071" width="9.140625" style="234"/>
    <col min="13072" max="13072" width="15.42578125" style="234" customWidth="1"/>
    <col min="13073" max="13306" width="9.140625" style="234"/>
    <col min="13307" max="13307" width="9.5703125" style="234" customWidth="1"/>
    <col min="13308" max="13308" width="47.85546875" style="234" customWidth="1"/>
    <col min="13309" max="13309" width="20.5703125" style="234" customWidth="1"/>
    <col min="13310" max="13310" width="20.42578125" style="234" customWidth="1"/>
    <col min="13311" max="13311" width="24.28515625" style="234" customWidth="1"/>
    <col min="13312" max="13312" width="20.5703125" style="234" customWidth="1"/>
    <col min="13313" max="13314" width="20.42578125" style="234" customWidth="1"/>
    <col min="13315" max="13315" width="20.140625" style="234" bestFit="1" customWidth="1"/>
    <col min="13316" max="13316" width="10.140625" style="234" bestFit="1" customWidth="1"/>
    <col min="13317" max="13325" width="9.140625" style="234"/>
    <col min="13326" max="13326" width="11.28515625" style="234" bestFit="1" customWidth="1"/>
    <col min="13327" max="13327" width="9.140625" style="234"/>
    <col min="13328" max="13328" width="15.42578125" style="234" customWidth="1"/>
    <col min="13329" max="13562" width="9.140625" style="234"/>
    <col min="13563" max="13563" width="9.5703125" style="234" customWidth="1"/>
    <col min="13564" max="13564" width="47.85546875" style="234" customWidth="1"/>
    <col min="13565" max="13565" width="20.5703125" style="234" customWidth="1"/>
    <col min="13566" max="13566" width="20.42578125" style="234" customWidth="1"/>
    <col min="13567" max="13567" width="24.28515625" style="234" customWidth="1"/>
    <col min="13568" max="13568" width="20.5703125" style="234" customWidth="1"/>
    <col min="13569" max="13570" width="20.42578125" style="234" customWidth="1"/>
    <col min="13571" max="13571" width="20.140625" style="234" bestFit="1" customWidth="1"/>
    <col min="13572" max="13572" width="10.140625" style="234" bestFit="1" customWidth="1"/>
    <col min="13573" max="13581" width="9.140625" style="234"/>
    <col min="13582" max="13582" width="11.28515625" style="234" bestFit="1" customWidth="1"/>
    <col min="13583" max="13583" width="9.140625" style="234"/>
    <col min="13584" max="13584" width="15.42578125" style="234" customWidth="1"/>
    <col min="13585" max="13818" width="9.140625" style="234"/>
    <col min="13819" max="13819" width="9.5703125" style="234" customWidth="1"/>
    <col min="13820" max="13820" width="47.85546875" style="234" customWidth="1"/>
    <col min="13821" max="13821" width="20.5703125" style="234" customWidth="1"/>
    <col min="13822" max="13822" width="20.42578125" style="234" customWidth="1"/>
    <col min="13823" max="13823" width="24.28515625" style="234" customWidth="1"/>
    <col min="13824" max="13824" width="20.5703125" style="234" customWidth="1"/>
    <col min="13825" max="13826" width="20.42578125" style="234" customWidth="1"/>
    <col min="13827" max="13827" width="20.140625" style="234" bestFit="1" customWidth="1"/>
    <col min="13828" max="13828" width="10.140625" style="234" bestFit="1" customWidth="1"/>
    <col min="13829" max="13837" width="9.140625" style="234"/>
    <col min="13838" max="13838" width="11.28515625" style="234" bestFit="1" customWidth="1"/>
    <col min="13839" max="13839" width="9.140625" style="234"/>
    <col min="13840" max="13840" width="15.42578125" style="234" customWidth="1"/>
    <col min="13841" max="14074" width="9.140625" style="234"/>
    <col min="14075" max="14075" width="9.5703125" style="234" customWidth="1"/>
    <col min="14076" max="14076" width="47.85546875" style="234" customWidth="1"/>
    <col min="14077" max="14077" width="20.5703125" style="234" customWidth="1"/>
    <col min="14078" max="14078" width="20.42578125" style="234" customWidth="1"/>
    <col min="14079" max="14079" width="24.28515625" style="234" customWidth="1"/>
    <col min="14080" max="14080" width="20.5703125" style="234" customWidth="1"/>
    <col min="14081" max="14082" width="20.42578125" style="234" customWidth="1"/>
    <col min="14083" max="14083" width="20.140625" style="234" bestFit="1" customWidth="1"/>
    <col min="14084" max="14084" width="10.140625" style="234" bestFit="1" customWidth="1"/>
    <col min="14085" max="14093" width="9.140625" style="234"/>
    <col min="14094" max="14094" width="11.28515625" style="234" bestFit="1" customWidth="1"/>
    <col min="14095" max="14095" width="9.140625" style="234"/>
    <col min="14096" max="14096" width="15.42578125" style="234" customWidth="1"/>
    <col min="14097" max="14330" width="9.140625" style="234"/>
    <col min="14331" max="14331" width="9.5703125" style="234" customWidth="1"/>
    <col min="14332" max="14332" width="47.85546875" style="234" customWidth="1"/>
    <col min="14333" max="14333" width="20.5703125" style="234" customWidth="1"/>
    <col min="14334" max="14334" width="20.42578125" style="234" customWidth="1"/>
    <col min="14335" max="14335" width="24.28515625" style="234" customWidth="1"/>
    <col min="14336" max="14336" width="20.5703125" style="234" customWidth="1"/>
    <col min="14337" max="14338" width="20.42578125" style="234" customWidth="1"/>
    <col min="14339" max="14339" width="20.140625" style="234" bestFit="1" customWidth="1"/>
    <col min="14340" max="14340" width="10.140625" style="234" bestFit="1" customWidth="1"/>
    <col min="14341" max="14349" width="9.140625" style="234"/>
    <col min="14350" max="14350" width="11.28515625" style="234" bestFit="1" customWidth="1"/>
    <col min="14351" max="14351" width="9.140625" style="234"/>
    <col min="14352" max="14352" width="15.42578125" style="234" customWidth="1"/>
    <col min="14353" max="14586" width="9.140625" style="234"/>
    <col min="14587" max="14587" width="9.5703125" style="234" customWidth="1"/>
    <col min="14588" max="14588" width="47.85546875" style="234" customWidth="1"/>
    <col min="14589" max="14589" width="20.5703125" style="234" customWidth="1"/>
    <col min="14590" max="14590" width="20.42578125" style="234" customWidth="1"/>
    <col min="14591" max="14591" width="24.28515625" style="234" customWidth="1"/>
    <col min="14592" max="14592" width="20.5703125" style="234" customWidth="1"/>
    <col min="14593" max="14594" width="20.42578125" style="234" customWidth="1"/>
    <col min="14595" max="14595" width="20.140625" style="234" bestFit="1" customWidth="1"/>
    <col min="14596" max="14596" width="10.140625" style="234" bestFit="1" customWidth="1"/>
    <col min="14597" max="14605" width="9.140625" style="234"/>
    <col min="14606" max="14606" width="11.28515625" style="234" bestFit="1" customWidth="1"/>
    <col min="14607" max="14607" width="9.140625" style="234"/>
    <col min="14608" max="14608" width="15.42578125" style="234" customWidth="1"/>
    <col min="14609" max="14842" width="9.140625" style="234"/>
    <col min="14843" max="14843" width="9.5703125" style="234" customWidth="1"/>
    <col min="14844" max="14844" width="47.85546875" style="234" customWidth="1"/>
    <col min="14845" max="14845" width="20.5703125" style="234" customWidth="1"/>
    <col min="14846" max="14846" width="20.42578125" style="234" customWidth="1"/>
    <col min="14847" max="14847" width="24.28515625" style="234" customWidth="1"/>
    <col min="14848" max="14848" width="20.5703125" style="234" customWidth="1"/>
    <col min="14849" max="14850" width="20.42578125" style="234" customWidth="1"/>
    <col min="14851" max="14851" width="20.140625" style="234" bestFit="1" customWidth="1"/>
    <col min="14852" max="14852" width="10.140625" style="234" bestFit="1" customWidth="1"/>
    <col min="14853" max="14861" width="9.140625" style="234"/>
    <col min="14862" max="14862" width="11.28515625" style="234" bestFit="1" customWidth="1"/>
    <col min="14863" max="14863" width="9.140625" style="234"/>
    <col min="14864" max="14864" width="15.42578125" style="234" customWidth="1"/>
    <col min="14865" max="15098" width="9.140625" style="234"/>
    <col min="15099" max="15099" width="9.5703125" style="234" customWidth="1"/>
    <col min="15100" max="15100" width="47.85546875" style="234" customWidth="1"/>
    <col min="15101" max="15101" width="20.5703125" style="234" customWidth="1"/>
    <col min="15102" max="15102" width="20.42578125" style="234" customWidth="1"/>
    <col min="15103" max="15103" width="24.28515625" style="234" customWidth="1"/>
    <col min="15104" max="15104" width="20.5703125" style="234" customWidth="1"/>
    <col min="15105" max="15106" width="20.42578125" style="234" customWidth="1"/>
    <col min="15107" max="15107" width="20.140625" style="234" bestFit="1" customWidth="1"/>
    <col min="15108" max="15108" width="10.140625" style="234" bestFit="1" customWidth="1"/>
    <col min="15109" max="15117" width="9.140625" style="234"/>
    <col min="15118" max="15118" width="11.28515625" style="234" bestFit="1" customWidth="1"/>
    <col min="15119" max="15119" width="9.140625" style="234"/>
    <col min="15120" max="15120" width="15.42578125" style="234" customWidth="1"/>
    <col min="15121" max="15354" width="9.140625" style="234"/>
    <col min="15355" max="15355" width="9.5703125" style="234" customWidth="1"/>
    <col min="15356" max="15356" width="47.85546875" style="234" customWidth="1"/>
    <col min="15357" max="15357" width="20.5703125" style="234" customWidth="1"/>
    <col min="15358" max="15358" width="20.42578125" style="234" customWidth="1"/>
    <col min="15359" max="15359" width="24.28515625" style="234" customWidth="1"/>
    <col min="15360" max="15360" width="20.5703125" style="234" customWidth="1"/>
    <col min="15361" max="15362" width="20.42578125" style="234" customWidth="1"/>
    <col min="15363" max="15363" width="20.140625" style="234" bestFit="1" customWidth="1"/>
    <col min="15364" max="15364" width="10.140625" style="234" bestFit="1" customWidth="1"/>
    <col min="15365" max="15373" width="9.140625" style="234"/>
    <col min="15374" max="15374" width="11.28515625" style="234" bestFit="1" customWidth="1"/>
    <col min="15375" max="15375" width="9.140625" style="234"/>
    <col min="15376" max="15376" width="15.42578125" style="234" customWidth="1"/>
    <col min="15377" max="15610" width="9.140625" style="234"/>
    <col min="15611" max="15611" width="9.5703125" style="234" customWidth="1"/>
    <col min="15612" max="15612" width="47.85546875" style="234" customWidth="1"/>
    <col min="15613" max="15613" width="20.5703125" style="234" customWidth="1"/>
    <col min="15614" max="15614" width="20.42578125" style="234" customWidth="1"/>
    <col min="15615" max="15615" width="24.28515625" style="234" customWidth="1"/>
    <col min="15616" max="15616" width="20.5703125" style="234" customWidth="1"/>
    <col min="15617" max="15618" width="20.42578125" style="234" customWidth="1"/>
    <col min="15619" max="15619" width="20.140625" style="234" bestFit="1" customWidth="1"/>
    <col min="15620" max="15620" width="10.140625" style="234" bestFit="1" customWidth="1"/>
    <col min="15621" max="15629" width="9.140625" style="234"/>
    <col min="15630" max="15630" width="11.28515625" style="234" bestFit="1" customWidth="1"/>
    <col min="15631" max="15631" width="9.140625" style="234"/>
    <col min="15632" max="15632" width="15.42578125" style="234" customWidth="1"/>
    <col min="15633" max="15866" width="9.140625" style="234"/>
    <col min="15867" max="15867" width="9.5703125" style="234" customWidth="1"/>
    <col min="15868" max="15868" width="47.85546875" style="234" customWidth="1"/>
    <col min="15869" max="15869" width="20.5703125" style="234" customWidth="1"/>
    <col min="15870" max="15870" width="20.42578125" style="234" customWidth="1"/>
    <col min="15871" max="15871" width="24.28515625" style="234" customWidth="1"/>
    <col min="15872" max="15872" width="20.5703125" style="234" customWidth="1"/>
    <col min="15873" max="15874" width="20.42578125" style="234" customWidth="1"/>
    <col min="15875" max="15875" width="20.140625" style="234" bestFit="1" customWidth="1"/>
    <col min="15876" max="15876" width="10.140625" style="234" bestFit="1" customWidth="1"/>
    <col min="15877" max="15885" width="9.140625" style="234"/>
    <col min="15886" max="15886" width="11.28515625" style="234" bestFit="1" customWidth="1"/>
    <col min="15887" max="15887" width="9.140625" style="234"/>
    <col min="15888" max="15888" width="15.42578125" style="234" customWidth="1"/>
    <col min="15889" max="16122" width="9.140625" style="234"/>
    <col min="16123" max="16123" width="9.5703125" style="234" customWidth="1"/>
    <col min="16124" max="16124" width="47.85546875" style="234" customWidth="1"/>
    <col min="16125" max="16125" width="20.5703125" style="234" customWidth="1"/>
    <col min="16126" max="16126" width="20.42578125" style="234" customWidth="1"/>
    <col min="16127" max="16127" width="24.28515625" style="234" customWidth="1"/>
    <col min="16128" max="16128" width="20.5703125" style="234" customWidth="1"/>
    <col min="16129" max="16130" width="20.42578125" style="234" customWidth="1"/>
    <col min="16131" max="16131" width="20.140625" style="234" bestFit="1" customWidth="1"/>
    <col min="16132" max="16132" width="10.140625" style="234" bestFit="1" customWidth="1"/>
    <col min="16133" max="16141" width="9.140625" style="234"/>
    <col min="16142" max="16142" width="11.28515625" style="234" bestFit="1" customWidth="1"/>
    <col min="16143" max="16143" width="9.140625" style="234"/>
    <col min="16144" max="16144" width="15.42578125" style="234" customWidth="1"/>
    <col min="16145" max="16384" width="9.140625" style="234"/>
  </cols>
  <sheetData>
    <row r="2" spans="1:21" ht="21.75" customHeight="1">
      <c r="A2" s="379" t="s">
        <v>486</v>
      </c>
      <c r="B2" s="379"/>
      <c r="C2" s="379"/>
      <c r="D2" s="379"/>
      <c r="E2" s="379"/>
      <c r="F2" s="379"/>
      <c r="G2" s="379"/>
      <c r="H2" s="379"/>
    </row>
    <row r="3" spans="1:21">
      <c r="H3" s="284" t="s">
        <v>303</v>
      </c>
      <c r="K3" s="235"/>
      <c r="L3" s="235"/>
      <c r="M3" s="235"/>
      <c r="N3" s="235"/>
      <c r="O3" s="235"/>
      <c r="P3" s="235"/>
      <c r="Q3" s="235"/>
      <c r="R3" s="235"/>
      <c r="S3" s="235"/>
      <c r="T3" s="235"/>
      <c r="U3" s="235"/>
    </row>
    <row r="4" spans="1:21" s="288" customFormat="1" ht="117" customHeight="1">
      <c r="A4" s="286" t="s">
        <v>0</v>
      </c>
      <c r="B4" s="286" t="s">
        <v>95</v>
      </c>
      <c r="C4" s="287" t="s">
        <v>487</v>
      </c>
      <c r="D4" s="287" t="s">
        <v>488</v>
      </c>
      <c r="E4" s="287" t="s">
        <v>490</v>
      </c>
      <c r="F4" s="287" t="s">
        <v>491</v>
      </c>
      <c r="G4" s="287" t="s">
        <v>492</v>
      </c>
      <c r="H4" s="287" t="s">
        <v>493</v>
      </c>
      <c r="K4" s="289"/>
      <c r="L4" s="289"/>
      <c r="M4" s="289"/>
      <c r="N4" s="289"/>
      <c r="O4" s="289"/>
      <c r="P4" s="289"/>
      <c r="Q4" s="289"/>
      <c r="R4" s="289"/>
      <c r="S4" s="289"/>
      <c r="T4" s="289"/>
      <c r="U4" s="289"/>
    </row>
    <row r="5" spans="1:21" s="288" customFormat="1" ht="18" customHeight="1">
      <c r="A5" s="290">
        <v>1</v>
      </c>
      <c r="B5" s="182" t="s">
        <v>39</v>
      </c>
      <c r="C5" s="291">
        <v>38147088.905181065</v>
      </c>
      <c r="D5" s="292">
        <v>18834400.739500001</v>
      </c>
      <c r="E5" s="293">
        <f t="shared" ref="E5:E34" si="0">SUM(C5:D5)</f>
        <v>56981489.644681066</v>
      </c>
      <c r="F5" s="292">
        <v>11189590.399901191</v>
      </c>
      <c r="G5" s="294">
        <v>2502697.0350000001</v>
      </c>
      <c r="H5" s="293">
        <f>SUM(F5:G5)</f>
        <v>13692287.434901191</v>
      </c>
      <c r="I5" s="295"/>
      <c r="J5" s="296"/>
      <c r="K5" s="289"/>
      <c r="L5" s="289"/>
      <c r="M5" s="289"/>
      <c r="N5" s="289"/>
      <c r="O5" s="289"/>
      <c r="P5" s="289"/>
      <c r="Q5" s="289"/>
      <c r="R5" s="289"/>
      <c r="S5" s="289"/>
      <c r="T5" s="289"/>
      <c r="U5" s="289"/>
    </row>
    <row r="6" spans="1:21" s="288" customFormat="1" ht="25.5">
      <c r="A6" s="297" t="s">
        <v>374</v>
      </c>
      <c r="B6" s="169" t="s">
        <v>96</v>
      </c>
      <c r="C6" s="291">
        <v>3723518.8400000054</v>
      </c>
      <c r="D6" s="292">
        <v>0</v>
      </c>
      <c r="E6" s="293">
        <f t="shared" si="0"/>
        <v>3723518.8400000054</v>
      </c>
      <c r="F6" s="292">
        <v>992559.96320016449</v>
      </c>
      <c r="G6" s="294">
        <v>0</v>
      </c>
      <c r="H6" s="293">
        <f t="shared" ref="H6:H34" si="1">SUM(F6:G6)</f>
        <v>992559.96320016449</v>
      </c>
      <c r="I6" s="295"/>
      <c r="J6" s="296"/>
      <c r="K6" s="289"/>
      <c r="L6" s="289"/>
      <c r="M6" s="289"/>
      <c r="N6" s="289"/>
      <c r="O6" s="289"/>
      <c r="P6" s="289"/>
      <c r="Q6" s="289"/>
      <c r="R6" s="289"/>
      <c r="S6" s="289"/>
      <c r="T6" s="289"/>
      <c r="U6" s="289"/>
    </row>
    <row r="7" spans="1:21" s="288" customFormat="1" ht="18" customHeight="1">
      <c r="A7" s="290">
        <v>2</v>
      </c>
      <c r="B7" s="182" t="s">
        <v>41</v>
      </c>
      <c r="C7" s="291">
        <v>51751004.54075668</v>
      </c>
      <c r="D7" s="292">
        <v>45720197.476799995</v>
      </c>
      <c r="E7" s="293">
        <f t="shared" si="0"/>
        <v>97471202.017556667</v>
      </c>
      <c r="F7" s="292">
        <v>30223067.549315095</v>
      </c>
      <c r="G7" s="294">
        <v>19315315.337747637</v>
      </c>
      <c r="H7" s="293">
        <f t="shared" si="1"/>
        <v>49538382.887062728</v>
      </c>
      <c r="I7" s="295"/>
      <c r="J7" s="296"/>
      <c r="K7" s="289"/>
      <c r="L7" s="289"/>
      <c r="M7" s="289"/>
      <c r="N7" s="289"/>
      <c r="O7" s="289"/>
      <c r="P7" s="289"/>
      <c r="Q7" s="289"/>
      <c r="R7" s="289"/>
      <c r="S7" s="289"/>
      <c r="T7" s="289"/>
      <c r="U7" s="289"/>
    </row>
    <row r="8" spans="1:21" s="288" customFormat="1" ht="12.75">
      <c r="A8" s="290">
        <v>3</v>
      </c>
      <c r="B8" s="182" t="s">
        <v>42</v>
      </c>
      <c r="C8" s="291">
        <v>565998912.65079904</v>
      </c>
      <c r="D8" s="292">
        <v>0</v>
      </c>
      <c r="E8" s="293">
        <f t="shared" si="0"/>
        <v>565998912.65079904</v>
      </c>
      <c r="F8" s="292">
        <v>301881258.18631691</v>
      </c>
      <c r="G8" s="294">
        <v>0</v>
      </c>
      <c r="H8" s="293">
        <f t="shared" si="1"/>
        <v>301881258.18631691</v>
      </c>
      <c r="I8" s="295"/>
      <c r="J8" s="296"/>
      <c r="K8" s="289"/>
      <c r="L8" s="289"/>
      <c r="M8" s="289"/>
      <c r="N8" s="289"/>
      <c r="O8" s="289"/>
      <c r="P8" s="289"/>
      <c r="Q8" s="289"/>
      <c r="R8" s="289"/>
      <c r="S8" s="289"/>
      <c r="T8" s="289"/>
      <c r="U8" s="289"/>
    </row>
    <row r="9" spans="1:21" s="288" customFormat="1" ht="18" customHeight="1">
      <c r="A9" s="290">
        <v>4</v>
      </c>
      <c r="B9" s="182" t="s">
        <v>43</v>
      </c>
      <c r="C9" s="291">
        <v>7030491.9600000009</v>
      </c>
      <c r="D9" s="292">
        <v>0</v>
      </c>
      <c r="E9" s="293">
        <f t="shared" si="0"/>
        <v>7030491.9600000009</v>
      </c>
      <c r="F9" s="292">
        <v>-2487.5659947963322</v>
      </c>
      <c r="G9" s="294">
        <v>0</v>
      </c>
      <c r="H9" s="298">
        <f t="shared" si="1"/>
        <v>-2487.5659947963322</v>
      </c>
      <c r="I9" s="295"/>
      <c r="J9" s="296"/>
      <c r="K9" s="289"/>
      <c r="L9" s="289"/>
      <c r="M9" s="289"/>
      <c r="N9" s="289"/>
      <c r="O9" s="289"/>
      <c r="P9" s="289"/>
      <c r="Q9" s="289"/>
      <c r="R9" s="289"/>
      <c r="S9" s="289"/>
      <c r="T9" s="289"/>
      <c r="U9" s="289"/>
    </row>
    <row r="10" spans="1:21" s="288" customFormat="1" ht="18" customHeight="1">
      <c r="A10" s="290">
        <v>5</v>
      </c>
      <c r="B10" s="182" t="s">
        <v>44</v>
      </c>
      <c r="C10" s="291">
        <v>6080857.0040254006</v>
      </c>
      <c r="D10" s="292">
        <v>0</v>
      </c>
      <c r="E10" s="293">
        <f t="shared" si="0"/>
        <v>6080857.0040254006</v>
      </c>
      <c r="F10" s="292">
        <v>342531.37008197093</v>
      </c>
      <c r="G10" s="294">
        <v>0</v>
      </c>
      <c r="H10" s="293">
        <f t="shared" si="1"/>
        <v>342531.37008197093</v>
      </c>
      <c r="I10" s="295"/>
      <c r="J10" s="296"/>
      <c r="K10" s="289"/>
      <c r="L10" s="289"/>
      <c r="M10" s="289"/>
      <c r="N10" s="289"/>
      <c r="O10" s="289"/>
      <c r="Q10" s="289"/>
      <c r="R10" s="289"/>
      <c r="S10" s="289"/>
      <c r="T10" s="289"/>
      <c r="U10" s="289"/>
    </row>
    <row r="11" spans="1:21" s="288" customFormat="1" ht="18" customHeight="1">
      <c r="A11" s="290">
        <v>6</v>
      </c>
      <c r="B11" s="182" t="s">
        <v>45</v>
      </c>
      <c r="C11" s="291">
        <v>3894428.7872885996</v>
      </c>
      <c r="D11" s="292">
        <v>0</v>
      </c>
      <c r="E11" s="293">
        <f t="shared" si="0"/>
        <v>3894428.7872885996</v>
      </c>
      <c r="F11" s="292">
        <v>4490256.6682969686</v>
      </c>
      <c r="G11" s="294">
        <v>0</v>
      </c>
      <c r="H11" s="293">
        <f t="shared" si="1"/>
        <v>4490256.6682969686</v>
      </c>
      <c r="I11" s="295"/>
      <c r="J11" s="296"/>
      <c r="K11" s="289"/>
      <c r="L11" s="289"/>
      <c r="M11" s="289"/>
      <c r="N11" s="289"/>
      <c r="O11" s="289"/>
      <c r="Q11" s="289"/>
      <c r="R11" s="289"/>
      <c r="S11" s="289"/>
      <c r="T11" s="289"/>
      <c r="U11" s="289"/>
    </row>
    <row r="12" spans="1:21" s="288" customFormat="1" ht="18" customHeight="1">
      <c r="A12" s="290">
        <v>7</v>
      </c>
      <c r="B12" s="182" t="s">
        <v>46</v>
      </c>
      <c r="C12" s="291">
        <v>21190417.717944719</v>
      </c>
      <c r="D12" s="292">
        <v>0</v>
      </c>
      <c r="E12" s="293">
        <f t="shared" si="0"/>
        <v>21190417.717944719</v>
      </c>
      <c r="F12" s="292">
        <v>4314974.0440834472</v>
      </c>
      <c r="G12" s="294">
        <v>0</v>
      </c>
      <c r="H12" s="293">
        <f t="shared" si="1"/>
        <v>4314974.0440834472</v>
      </c>
      <c r="I12" s="295"/>
      <c r="J12" s="296"/>
      <c r="K12" s="289"/>
      <c r="L12" s="289"/>
      <c r="M12" s="289"/>
      <c r="N12" s="289"/>
      <c r="O12" s="289"/>
      <c r="Q12" s="289"/>
      <c r="R12" s="289"/>
      <c r="S12" s="289"/>
      <c r="T12" s="289"/>
      <c r="U12" s="289"/>
    </row>
    <row r="13" spans="1:21" s="288" customFormat="1" ht="18" customHeight="1">
      <c r="A13" s="290">
        <v>8</v>
      </c>
      <c r="B13" s="182" t="s">
        <v>47</v>
      </c>
      <c r="C13" s="291">
        <v>264742177.08324781</v>
      </c>
      <c r="D13" s="292">
        <v>0</v>
      </c>
      <c r="E13" s="293">
        <f t="shared" si="0"/>
        <v>264742177.08324781</v>
      </c>
      <c r="F13" s="292">
        <v>71786929.309627444</v>
      </c>
      <c r="G13" s="294">
        <v>0</v>
      </c>
      <c r="H13" s="293">
        <f t="shared" si="1"/>
        <v>71786929.309627444</v>
      </c>
      <c r="I13" s="295"/>
      <c r="J13" s="296"/>
      <c r="K13" s="289"/>
      <c r="L13" s="289"/>
      <c r="M13" s="289"/>
      <c r="N13" s="289"/>
      <c r="O13" s="289"/>
      <c r="Q13" s="289"/>
      <c r="R13" s="289"/>
      <c r="S13" s="289"/>
      <c r="T13" s="289"/>
      <c r="U13" s="289"/>
    </row>
    <row r="14" spans="1:21" s="288" customFormat="1" ht="12.75">
      <c r="A14" s="299" t="s">
        <v>375</v>
      </c>
      <c r="B14" s="169" t="s">
        <v>48</v>
      </c>
      <c r="C14" s="291">
        <v>157840428.79311672</v>
      </c>
      <c r="D14" s="292">
        <v>0</v>
      </c>
      <c r="E14" s="293">
        <f t="shared" si="0"/>
        <v>157840428.79311672</v>
      </c>
      <c r="F14" s="292">
        <v>30726387.699845109</v>
      </c>
      <c r="G14" s="294">
        <v>0</v>
      </c>
      <c r="H14" s="293">
        <f t="shared" si="1"/>
        <v>30726387.699845109</v>
      </c>
      <c r="I14" s="295"/>
      <c r="J14" s="296"/>
      <c r="K14" s="289"/>
      <c r="L14" s="289"/>
      <c r="M14" s="289"/>
      <c r="N14" s="289"/>
      <c r="O14" s="289"/>
      <c r="Q14" s="289"/>
      <c r="R14" s="289"/>
      <c r="S14" s="289"/>
      <c r="T14" s="289"/>
      <c r="U14" s="289"/>
    </row>
    <row r="15" spans="1:21" s="288" customFormat="1" ht="12.75">
      <c r="A15" s="299" t="s">
        <v>376</v>
      </c>
      <c r="B15" s="169" t="s">
        <v>49</v>
      </c>
      <c r="C15" s="291">
        <v>78276759.527101889</v>
      </c>
      <c r="D15" s="292">
        <v>0</v>
      </c>
      <c r="E15" s="293">
        <f t="shared" si="0"/>
        <v>78276759.527101889</v>
      </c>
      <c r="F15" s="292">
        <v>24466220.092521805</v>
      </c>
      <c r="G15" s="294">
        <v>0</v>
      </c>
      <c r="H15" s="293">
        <f t="shared" si="1"/>
        <v>24466220.092521805</v>
      </c>
      <c r="I15" s="295"/>
      <c r="J15" s="296"/>
      <c r="K15" s="289"/>
      <c r="L15" s="289"/>
      <c r="M15" s="289"/>
      <c r="N15" s="289"/>
      <c r="O15" s="289"/>
      <c r="Q15" s="289"/>
      <c r="R15" s="289"/>
      <c r="S15" s="289"/>
      <c r="T15" s="289"/>
      <c r="U15" s="289"/>
    </row>
    <row r="16" spans="1:21" s="288" customFormat="1" ht="18" customHeight="1">
      <c r="A16" s="299" t="s">
        <v>377</v>
      </c>
      <c r="B16" s="169" t="s">
        <v>50</v>
      </c>
      <c r="C16" s="291">
        <v>10924725.8230292</v>
      </c>
      <c r="D16" s="292">
        <v>0</v>
      </c>
      <c r="E16" s="293">
        <f t="shared" si="0"/>
        <v>10924725.8230292</v>
      </c>
      <c r="F16" s="292">
        <v>2624366.319851181</v>
      </c>
      <c r="G16" s="294">
        <v>0</v>
      </c>
      <c r="H16" s="293">
        <f t="shared" si="1"/>
        <v>2624366.319851181</v>
      </c>
      <c r="I16" s="295"/>
      <c r="J16" s="296"/>
      <c r="K16" s="289"/>
      <c r="L16" s="289"/>
      <c r="M16" s="289"/>
      <c r="N16" s="289"/>
      <c r="O16" s="289"/>
      <c r="Q16" s="289"/>
      <c r="R16" s="289"/>
      <c r="S16" s="289"/>
      <c r="T16" s="289"/>
      <c r="U16" s="289"/>
    </row>
    <row r="17" spans="1:21" s="288" customFormat="1" ht="18" customHeight="1">
      <c r="A17" s="299" t="s">
        <v>378</v>
      </c>
      <c r="B17" s="169" t="s">
        <v>51</v>
      </c>
      <c r="C17" s="291">
        <v>17700262.939999998</v>
      </c>
      <c r="D17" s="292">
        <v>0</v>
      </c>
      <c r="E17" s="293">
        <f t="shared" si="0"/>
        <v>17700262.939999998</v>
      </c>
      <c r="F17" s="292">
        <v>13969955.197409363</v>
      </c>
      <c r="G17" s="294">
        <v>0</v>
      </c>
      <c r="H17" s="293">
        <f t="shared" si="1"/>
        <v>13969955.197409363</v>
      </c>
      <c r="I17" s="295"/>
      <c r="J17" s="296"/>
      <c r="K17" s="289"/>
      <c r="L17" s="289"/>
      <c r="M17" s="289"/>
      <c r="N17" s="289"/>
      <c r="O17" s="289"/>
      <c r="Q17" s="289"/>
      <c r="R17" s="289"/>
      <c r="S17" s="289"/>
      <c r="T17" s="289"/>
      <c r="U17" s="289"/>
    </row>
    <row r="18" spans="1:21" s="288" customFormat="1" ht="12.75">
      <c r="A18" s="300">
        <v>9</v>
      </c>
      <c r="B18" s="182" t="s">
        <v>52</v>
      </c>
      <c r="C18" s="291">
        <v>21295988.560000006</v>
      </c>
      <c r="D18" s="292">
        <v>0</v>
      </c>
      <c r="E18" s="293">
        <f t="shared" si="0"/>
        <v>21295988.560000006</v>
      </c>
      <c r="F18" s="292">
        <v>4099904.0380656184</v>
      </c>
      <c r="G18" s="294">
        <v>0</v>
      </c>
      <c r="H18" s="293">
        <f t="shared" si="1"/>
        <v>4099904.0380656184</v>
      </c>
      <c r="I18" s="295"/>
      <c r="J18" s="296"/>
      <c r="K18" s="289"/>
      <c r="L18" s="289"/>
      <c r="M18" s="289"/>
      <c r="N18" s="289"/>
      <c r="O18" s="289"/>
      <c r="Q18" s="289"/>
      <c r="R18" s="289"/>
      <c r="S18" s="289"/>
      <c r="T18" s="289"/>
      <c r="U18" s="289"/>
    </row>
    <row r="19" spans="1:21" s="288" customFormat="1" ht="18" customHeight="1">
      <c r="A19" s="299" t="s">
        <v>379</v>
      </c>
      <c r="B19" s="169" t="s">
        <v>53</v>
      </c>
      <c r="C19" s="291">
        <v>19886249.300000004</v>
      </c>
      <c r="D19" s="292">
        <v>0</v>
      </c>
      <c r="E19" s="293">
        <f t="shared" si="0"/>
        <v>19886249.300000004</v>
      </c>
      <c r="F19" s="292">
        <v>3539514.9148146664</v>
      </c>
      <c r="G19" s="294">
        <v>0</v>
      </c>
      <c r="H19" s="293">
        <f t="shared" si="1"/>
        <v>3539514.9148146664</v>
      </c>
      <c r="I19" s="295"/>
      <c r="J19" s="296"/>
      <c r="K19" s="289"/>
      <c r="L19" s="289"/>
      <c r="M19" s="289"/>
      <c r="N19" s="289"/>
      <c r="O19" s="289"/>
      <c r="Q19" s="289"/>
      <c r="R19" s="289"/>
      <c r="S19" s="289"/>
      <c r="T19" s="289"/>
      <c r="U19" s="289"/>
    </row>
    <row r="20" spans="1:21" s="288" customFormat="1" ht="12.75">
      <c r="A20" s="299" t="s">
        <v>380</v>
      </c>
      <c r="B20" s="169" t="s">
        <v>54</v>
      </c>
      <c r="C20" s="291">
        <v>1409739.26</v>
      </c>
      <c r="D20" s="292">
        <v>0</v>
      </c>
      <c r="E20" s="293">
        <f t="shared" si="0"/>
        <v>1409739.26</v>
      </c>
      <c r="F20" s="292">
        <v>560389.12325095222</v>
      </c>
      <c r="G20" s="294">
        <v>0</v>
      </c>
      <c r="H20" s="293">
        <f t="shared" si="1"/>
        <v>560389.12325095222</v>
      </c>
      <c r="I20" s="295"/>
      <c r="J20" s="296"/>
      <c r="K20" s="289"/>
      <c r="L20" s="289"/>
      <c r="M20" s="289"/>
      <c r="N20" s="289"/>
      <c r="O20" s="289"/>
      <c r="Q20" s="289"/>
      <c r="R20" s="289"/>
      <c r="S20" s="289"/>
      <c r="T20" s="289"/>
      <c r="U20" s="289"/>
    </row>
    <row r="21" spans="1:21" s="288" customFormat="1" ht="12.75">
      <c r="A21" s="290">
        <v>10</v>
      </c>
      <c r="B21" s="181" t="s">
        <v>55</v>
      </c>
      <c r="C21" s="291">
        <v>659227502.26904511</v>
      </c>
      <c r="D21" s="292">
        <v>0</v>
      </c>
      <c r="E21" s="293">
        <f t="shared" si="0"/>
        <v>659227502.26904511</v>
      </c>
      <c r="F21" s="292">
        <v>406924553.11987036</v>
      </c>
      <c r="G21" s="294">
        <v>7374.56</v>
      </c>
      <c r="H21" s="293">
        <f t="shared" si="1"/>
        <v>406931927.67987037</v>
      </c>
      <c r="I21" s="295"/>
      <c r="J21" s="296"/>
      <c r="K21" s="289"/>
      <c r="L21" s="289"/>
      <c r="M21" s="289"/>
      <c r="N21" s="289"/>
      <c r="O21" s="289"/>
      <c r="Q21" s="289"/>
      <c r="R21" s="289"/>
      <c r="S21" s="289"/>
      <c r="T21" s="289"/>
      <c r="U21" s="289"/>
    </row>
    <row r="22" spans="1:21" s="288" customFormat="1" ht="18" customHeight="1">
      <c r="A22" s="297" t="s">
        <v>381</v>
      </c>
      <c r="B22" s="182" t="s">
        <v>56</v>
      </c>
      <c r="C22" s="291">
        <v>647325441.42175877</v>
      </c>
      <c r="D22" s="292">
        <v>0</v>
      </c>
      <c r="E22" s="293">
        <f t="shared" si="0"/>
        <v>647325441.42175877</v>
      </c>
      <c r="F22" s="292">
        <v>402662810.91083527</v>
      </c>
      <c r="G22" s="294">
        <v>7374.56</v>
      </c>
      <c r="H22" s="293">
        <f t="shared" si="1"/>
        <v>402670185.47083527</v>
      </c>
      <c r="I22" s="295"/>
      <c r="J22" s="296"/>
      <c r="K22" s="289"/>
      <c r="L22" s="289"/>
      <c r="M22" s="289"/>
      <c r="N22" s="289"/>
      <c r="O22" s="289"/>
      <c r="Q22" s="289"/>
      <c r="R22" s="289"/>
      <c r="S22" s="289"/>
      <c r="T22" s="289"/>
      <c r="U22" s="289"/>
    </row>
    <row r="23" spans="1:21" s="288" customFormat="1" ht="18" customHeight="1">
      <c r="A23" s="297" t="s">
        <v>382</v>
      </c>
      <c r="B23" s="168" t="s">
        <v>57</v>
      </c>
      <c r="C23" s="291">
        <v>460513.20462999999</v>
      </c>
      <c r="D23" s="292">
        <v>0</v>
      </c>
      <c r="E23" s="293">
        <f t="shared" si="0"/>
        <v>460513.20462999999</v>
      </c>
      <c r="F23" s="292">
        <v>1469312.1132848603</v>
      </c>
      <c r="G23" s="294">
        <v>0</v>
      </c>
      <c r="H23" s="293">
        <f t="shared" si="1"/>
        <v>1469312.1132848603</v>
      </c>
      <c r="I23" s="295"/>
      <c r="J23" s="296"/>
      <c r="K23" s="289"/>
      <c r="L23" s="289"/>
      <c r="M23" s="289"/>
      <c r="N23" s="289"/>
      <c r="O23" s="289"/>
      <c r="Q23" s="289"/>
      <c r="R23" s="289"/>
      <c r="S23" s="289"/>
      <c r="T23" s="289"/>
      <c r="U23" s="289"/>
    </row>
    <row r="24" spans="1:21" s="288" customFormat="1" ht="18" customHeight="1">
      <c r="A24" s="297" t="s">
        <v>383</v>
      </c>
      <c r="B24" s="167" t="s">
        <v>58</v>
      </c>
      <c r="C24" s="291">
        <v>6313165.7500004601</v>
      </c>
      <c r="D24" s="292">
        <v>0</v>
      </c>
      <c r="E24" s="293">
        <f t="shared" si="0"/>
        <v>6313165.7500004601</v>
      </c>
      <c r="F24" s="292">
        <v>418185.07246480184</v>
      </c>
      <c r="G24" s="294">
        <v>0</v>
      </c>
      <c r="H24" s="293">
        <f t="shared" si="1"/>
        <v>418185.07246480184</v>
      </c>
      <c r="I24" s="295"/>
      <c r="J24" s="296"/>
      <c r="K24" s="289"/>
      <c r="L24" s="289"/>
      <c r="M24" s="289"/>
      <c r="N24" s="289"/>
      <c r="O24" s="289"/>
      <c r="Q24" s="289"/>
      <c r="R24" s="289"/>
      <c r="S24" s="289"/>
      <c r="T24" s="289"/>
      <c r="U24" s="289"/>
    </row>
    <row r="25" spans="1:21" s="288" customFormat="1" ht="18" customHeight="1">
      <c r="A25" s="297" t="s">
        <v>384</v>
      </c>
      <c r="B25" s="182" t="s">
        <v>59</v>
      </c>
      <c r="C25" s="291">
        <v>5128381.8926560087</v>
      </c>
      <c r="D25" s="292">
        <v>0</v>
      </c>
      <c r="E25" s="293">
        <f t="shared" si="0"/>
        <v>5128381.8926560087</v>
      </c>
      <c r="F25" s="292">
        <v>2374245.0232853778</v>
      </c>
      <c r="G25" s="294">
        <v>0</v>
      </c>
      <c r="H25" s="293">
        <f t="shared" si="1"/>
        <v>2374245.0232853778</v>
      </c>
      <c r="I25" s="295"/>
      <c r="J25" s="296"/>
      <c r="K25" s="289"/>
      <c r="L25" s="289"/>
      <c r="M25" s="289"/>
      <c r="N25" s="289"/>
      <c r="O25" s="289"/>
      <c r="Q25" s="289"/>
      <c r="R25" s="289"/>
      <c r="S25" s="289"/>
      <c r="T25" s="289"/>
      <c r="U25" s="289"/>
    </row>
    <row r="26" spans="1:21" s="288" customFormat="1" ht="12.75">
      <c r="A26" s="290">
        <v>11</v>
      </c>
      <c r="B26" s="181" t="s">
        <v>60</v>
      </c>
      <c r="C26" s="291">
        <v>5808053.1664181994</v>
      </c>
      <c r="D26" s="292">
        <v>0</v>
      </c>
      <c r="E26" s="293">
        <f t="shared" si="0"/>
        <v>5808053.1664181994</v>
      </c>
      <c r="F26" s="292">
        <v>1063003.3599999999</v>
      </c>
      <c r="G26" s="294">
        <v>0</v>
      </c>
      <c r="H26" s="293">
        <f t="shared" si="1"/>
        <v>1063003.3599999999</v>
      </c>
      <c r="I26" s="295"/>
      <c r="J26" s="296"/>
      <c r="K26" s="289"/>
      <c r="L26" s="289"/>
      <c r="M26" s="289"/>
      <c r="N26" s="289"/>
      <c r="O26" s="289"/>
      <c r="Q26" s="289"/>
      <c r="R26" s="289"/>
      <c r="S26" s="289"/>
      <c r="T26" s="289"/>
      <c r="U26" s="289"/>
    </row>
    <row r="27" spans="1:21" s="288" customFormat="1" ht="12.75">
      <c r="A27" s="290">
        <v>12</v>
      </c>
      <c r="B27" s="181" t="s">
        <v>61</v>
      </c>
      <c r="C27" s="291">
        <v>1209311.4764495997</v>
      </c>
      <c r="D27" s="292">
        <v>0</v>
      </c>
      <c r="E27" s="293">
        <f t="shared" si="0"/>
        <v>1209311.4764495997</v>
      </c>
      <c r="F27" s="292">
        <v>1134</v>
      </c>
      <c r="G27" s="294">
        <v>0</v>
      </c>
      <c r="H27" s="293">
        <f t="shared" si="1"/>
        <v>1134</v>
      </c>
      <c r="I27" s="295"/>
      <c r="J27" s="296"/>
      <c r="K27" s="289"/>
      <c r="L27" s="289"/>
      <c r="M27" s="289"/>
      <c r="N27" s="289"/>
      <c r="O27" s="289"/>
      <c r="Q27" s="289"/>
      <c r="R27" s="289"/>
      <c r="S27" s="289"/>
      <c r="T27" s="289"/>
      <c r="U27" s="289"/>
    </row>
    <row r="28" spans="1:21" s="301" customFormat="1" ht="18" customHeight="1">
      <c r="A28" s="290">
        <v>13</v>
      </c>
      <c r="B28" s="181" t="s">
        <v>62</v>
      </c>
      <c r="C28" s="291">
        <v>41774522.612900116</v>
      </c>
      <c r="D28" s="292">
        <v>0</v>
      </c>
      <c r="E28" s="293">
        <f t="shared" si="0"/>
        <v>41774522.612900116</v>
      </c>
      <c r="F28" s="292">
        <v>9322716.8324101213</v>
      </c>
      <c r="G28" s="294">
        <v>0</v>
      </c>
      <c r="H28" s="293">
        <f t="shared" si="1"/>
        <v>9322716.8324101213</v>
      </c>
      <c r="I28" s="295"/>
      <c r="J28" s="296"/>
      <c r="K28" s="289"/>
      <c r="L28" s="289"/>
      <c r="M28" s="289"/>
      <c r="N28" s="289"/>
      <c r="O28" s="289"/>
      <c r="Q28" s="289"/>
      <c r="R28" s="289"/>
      <c r="S28" s="289"/>
      <c r="T28" s="289"/>
      <c r="U28" s="289"/>
    </row>
    <row r="29" spans="1:21" s="301" customFormat="1" ht="17.25" customHeight="1">
      <c r="A29" s="290">
        <v>14</v>
      </c>
      <c r="B29" s="181" t="s">
        <v>63</v>
      </c>
      <c r="C29" s="291">
        <v>5917641.0975874998</v>
      </c>
      <c r="D29" s="292">
        <v>0</v>
      </c>
      <c r="E29" s="293">
        <f t="shared" si="0"/>
        <v>5917641.0975874998</v>
      </c>
      <c r="F29" s="292">
        <v>2378389.4365356234</v>
      </c>
      <c r="G29" s="294">
        <v>0</v>
      </c>
      <c r="H29" s="293">
        <f t="shared" si="1"/>
        <v>2378389.4365356234</v>
      </c>
      <c r="I29" s="295"/>
      <c r="J29" s="296"/>
      <c r="K29" s="289"/>
      <c r="L29" s="289"/>
      <c r="M29" s="289"/>
      <c r="N29" s="289"/>
      <c r="O29" s="289"/>
      <c r="Q29" s="289"/>
      <c r="R29" s="289"/>
      <c r="S29" s="289"/>
      <c r="T29" s="289"/>
      <c r="U29" s="289"/>
    </row>
    <row r="30" spans="1:21" s="301" customFormat="1" ht="17.25" customHeight="1">
      <c r="A30" s="290">
        <v>15</v>
      </c>
      <c r="B30" s="181" t="s">
        <v>64</v>
      </c>
      <c r="C30" s="291">
        <v>15925949.354800001</v>
      </c>
      <c r="D30" s="292">
        <v>0</v>
      </c>
      <c r="E30" s="293">
        <f t="shared" si="0"/>
        <v>15925949.354800001</v>
      </c>
      <c r="F30" s="292">
        <v>292494.11415339564</v>
      </c>
      <c r="G30" s="294">
        <v>0</v>
      </c>
      <c r="H30" s="293">
        <f t="shared" si="1"/>
        <v>292494.11415339564</v>
      </c>
      <c r="I30" s="295"/>
      <c r="J30" s="296"/>
      <c r="K30" s="289"/>
      <c r="L30" s="289"/>
      <c r="M30" s="289"/>
      <c r="N30" s="289"/>
      <c r="O30" s="289"/>
      <c r="Q30" s="289"/>
      <c r="R30" s="289"/>
      <c r="S30" s="289"/>
      <c r="T30" s="289"/>
      <c r="U30" s="289"/>
    </row>
    <row r="31" spans="1:21" s="301" customFormat="1" ht="17.25" customHeight="1">
      <c r="A31" s="290">
        <v>16</v>
      </c>
      <c r="B31" s="181" t="s">
        <v>65</v>
      </c>
      <c r="C31" s="291">
        <v>17697320.4685384</v>
      </c>
      <c r="D31" s="292">
        <v>0</v>
      </c>
      <c r="E31" s="293">
        <f t="shared" si="0"/>
        <v>17697320.4685384</v>
      </c>
      <c r="F31" s="292">
        <v>1065733.6701226206</v>
      </c>
      <c r="G31" s="294">
        <v>0</v>
      </c>
      <c r="H31" s="293">
        <f t="shared" si="1"/>
        <v>1065733.6701226206</v>
      </c>
      <c r="I31" s="295"/>
      <c r="J31" s="296"/>
      <c r="K31" s="289"/>
      <c r="L31" s="289"/>
      <c r="M31" s="289"/>
      <c r="N31" s="289"/>
      <c r="O31" s="289"/>
      <c r="Q31" s="289"/>
      <c r="R31" s="289"/>
      <c r="S31" s="289"/>
      <c r="T31" s="289"/>
      <c r="U31" s="289"/>
    </row>
    <row r="32" spans="1:21" s="301" customFormat="1" ht="17.25" customHeight="1">
      <c r="A32" s="290">
        <v>17</v>
      </c>
      <c r="B32" s="181" t="s">
        <v>66</v>
      </c>
      <c r="C32" s="291">
        <v>3164.81</v>
      </c>
      <c r="D32" s="292">
        <v>0</v>
      </c>
      <c r="E32" s="293">
        <f t="shared" si="0"/>
        <v>3164.81</v>
      </c>
      <c r="F32" s="292">
        <v>0</v>
      </c>
      <c r="G32" s="294">
        <v>0</v>
      </c>
      <c r="H32" s="293">
        <f>SUM(F32:G32)</f>
        <v>0</v>
      </c>
      <c r="I32" s="295"/>
      <c r="J32" s="296"/>
      <c r="K32" s="289"/>
      <c r="L32" s="289"/>
      <c r="M32" s="289"/>
      <c r="N32" s="289"/>
      <c r="O32" s="289"/>
      <c r="Q32" s="289"/>
      <c r="R32" s="289"/>
      <c r="S32" s="289"/>
      <c r="T32" s="289"/>
      <c r="U32" s="289"/>
    </row>
    <row r="33" spans="1:21" s="301" customFormat="1" ht="17.25" customHeight="1">
      <c r="A33" s="290">
        <v>18</v>
      </c>
      <c r="B33" s="251" t="s">
        <v>67</v>
      </c>
      <c r="C33" s="291">
        <v>21083385.169702858</v>
      </c>
      <c r="D33" s="292">
        <v>0</v>
      </c>
      <c r="E33" s="293">
        <f t="shared" si="0"/>
        <v>21083385.169702858</v>
      </c>
      <c r="F33" s="292">
        <v>6225348.5120848939</v>
      </c>
      <c r="G33" s="294">
        <v>0</v>
      </c>
      <c r="H33" s="293">
        <f t="shared" si="1"/>
        <v>6225348.5120848939</v>
      </c>
      <c r="I33" s="295"/>
      <c r="J33" s="296"/>
      <c r="K33" s="289"/>
      <c r="L33" s="289"/>
      <c r="M33" s="289"/>
      <c r="N33" s="289"/>
      <c r="O33" s="289"/>
      <c r="Q33" s="289"/>
      <c r="R33" s="289"/>
      <c r="S33" s="289"/>
      <c r="T33" s="289"/>
      <c r="U33" s="289"/>
    </row>
    <row r="34" spans="1:21" s="301" customFormat="1" ht="17.25" customHeight="1">
      <c r="A34" s="355" t="s">
        <v>304</v>
      </c>
      <c r="B34" s="356"/>
      <c r="C34" s="291">
        <v>1748778217.6346853</v>
      </c>
      <c r="D34" s="292">
        <f>SUM(D5,D7:D13,D18,D21,D26:D33)</f>
        <v>64554598.216299996</v>
      </c>
      <c r="E34" s="293">
        <f t="shared" si="0"/>
        <v>1813332815.8509853</v>
      </c>
      <c r="F34" s="292">
        <v>855599397.04487085</v>
      </c>
      <c r="G34" s="294">
        <f>SUM(G5,G7:G13,G21,G26:G33)</f>
        <v>21825386.932747636</v>
      </c>
      <c r="H34" s="293">
        <f t="shared" si="1"/>
        <v>877424783.97761846</v>
      </c>
      <c r="I34" s="295"/>
      <c r="J34" s="296"/>
      <c r="K34" s="289"/>
      <c r="L34" s="289"/>
      <c r="M34" s="289"/>
      <c r="N34" s="289"/>
      <c r="O34" s="289"/>
      <c r="Q34" s="289"/>
      <c r="R34" s="289"/>
      <c r="S34" s="289"/>
      <c r="T34" s="289"/>
      <c r="U34" s="289"/>
    </row>
    <row r="35" spans="1:21" s="301" customFormat="1" ht="17.25" customHeight="1">
      <c r="A35" s="380" t="s">
        <v>494</v>
      </c>
      <c r="B35" s="380"/>
      <c r="C35" s="302">
        <f>C34/$E$34</f>
        <v>0.96440002758897569</v>
      </c>
      <c r="D35" s="302">
        <f>D34/$E$34</f>
        <v>3.559997241102425E-2</v>
      </c>
      <c r="E35" s="303">
        <f>SUM(C35:D35)</f>
        <v>1</v>
      </c>
      <c r="F35" s="302">
        <f>F34/$H$34</f>
        <v>0.97512563204129377</v>
      </c>
      <c r="G35" s="302">
        <f>G34/$H$34</f>
        <v>2.4874367958706262E-2</v>
      </c>
      <c r="H35" s="302">
        <f>SUM(F35:G35)</f>
        <v>1</v>
      </c>
      <c r="I35" s="288"/>
      <c r="J35" s="296"/>
      <c r="K35" s="289"/>
      <c r="L35" s="289"/>
      <c r="M35" s="289"/>
      <c r="N35" s="289"/>
      <c r="O35" s="289"/>
      <c r="Q35" s="289"/>
      <c r="R35" s="289"/>
      <c r="S35" s="289"/>
      <c r="T35" s="289"/>
      <c r="U35" s="289"/>
    </row>
    <row r="36" spans="1:21" s="238" customFormat="1" ht="17.25" customHeight="1">
      <c r="A36" s="280"/>
      <c r="B36" s="281"/>
      <c r="C36" s="282"/>
      <c r="D36" s="282"/>
      <c r="E36" s="283"/>
      <c r="F36" s="282"/>
      <c r="G36" s="282"/>
      <c r="H36" s="282"/>
      <c r="I36" s="234"/>
      <c r="J36" s="236"/>
      <c r="K36" s="235"/>
      <c r="L36" s="235"/>
      <c r="M36" s="235"/>
      <c r="N36" s="235"/>
      <c r="O36" s="235"/>
      <c r="Q36" s="235"/>
      <c r="R36" s="235"/>
      <c r="S36" s="235"/>
      <c r="T36" s="235"/>
      <c r="U36" s="235"/>
    </row>
    <row r="37" spans="1:21" s="238" customFormat="1" ht="17.25" customHeight="1">
      <c r="A37" s="140" t="s">
        <v>402</v>
      </c>
      <c r="B37" s="245"/>
      <c r="C37" s="239"/>
      <c r="D37" s="239"/>
      <c r="E37" s="246"/>
      <c r="F37" s="240"/>
      <c r="G37" s="247"/>
      <c r="H37" s="247"/>
      <c r="I37" s="234"/>
      <c r="J37" s="236"/>
      <c r="K37" s="235"/>
      <c r="L37" s="235"/>
      <c r="M37" s="235"/>
      <c r="N37" s="235"/>
      <c r="O37" s="235"/>
      <c r="Q37" s="235"/>
      <c r="R37" s="235"/>
      <c r="S37" s="235"/>
      <c r="T37" s="235"/>
      <c r="U37" s="235"/>
    </row>
    <row r="38" spans="1:21" ht="26.25" customHeight="1">
      <c r="A38" s="381" t="s">
        <v>401</v>
      </c>
      <c r="B38" s="381"/>
      <c r="C38" s="381"/>
      <c r="D38" s="381"/>
      <c r="E38" s="381"/>
      <c r="F38" s="381"/>
      <c r="G38" s="381"/>
      <c r="H38" s="381"/>
      <c r="K38" s="235"/>
      <c r="L38" s="235"/>
      <c r="M38" s="235"/>
      <c r="N38" s="235"/>
      <c r="O38" s="235"/>
      <c r="P38" s="237"/>
      <c r="Q38" s="235"/>
      <c r="R38" s="235"/>
      <c r="S38" s="235"/>
      <c r="T38" s="235"/>
      <c r="U38" s="235"/>
    </row>
    <row r="39" spans="1:21" ht="18" customHeight="1">
      <c r="A39" s="285" t="s">
        <v>489</v>
      </c>
      <c r="K39" s="235"/>
      <c r="L39" s="235"/>
      <c r="M39" s="235"/>
      <c r="N39" s="235"/>
      <c r="O39" s="235"/>
      <c r="P39" s="237"/>
      <c r="Q39" s="235"/>
      <c r="R39" s="235"/>
      <c r="S39" s="235"/>
      <c r="T39" s="235"/>
      <c r="U39" s="235"/>
    </row>
    <row r="40" spans="1:21" ht="18" customHeight="1">
      <c r="A40" s="241"/>
      <c r="B40" s="241"/>
      <c r="C40" s="241"/>
      <c r="D40" s="241"/>
      <c r="E40" s="241"/>
      <c r="F40" s="241"/>
      <c r="G40" s="241"/>
      <c r="H40" s="241"/>
      <c r="K40" s="235"/>
      <c r="L40" s="235"/>
      <c r="M40" s="235"/>
      <c r="N40" s="235"/>
      <c r="O40" s="235"/>
      <c r="P40" s="237"/>
      <c r="Q40" s="235"/>
      <c r="R40" s="235"/>
      <c r="S40" s="235"/>
      <c r="T40" s="235"/>
      <c r="U40" s="235"/>
    </row>
    <row r="41" spans="1:21">
      <c r="K41" s="235"/>
      <c r="L41" s="235"/>
      <c r="M41" s="235"/>
      <c r="N41" s="235"/>
      <c r="O41" s="235"/>
      <c r="P41" s="237"/>
      <c r="Q41" s="235"/>
      <c r="R41" s="235"/>
      <c r="S41" s="235"/>
      <c r="T41" s="235"/>
      <c r="U41" s="235"/>
    </row>
    <row r="42" spans="1:21">
      <c r="K42" s="235"/>
      <c r="L42" s="235"/>
      <c r="M42" s="235"/>
      <c r="N42" s="235"/>
      <c r="O42" s="235"/>
      <c r="P42" s="237"/>
      <c r="Q42" s="235"/>
      <c r="R42" s="235"/>
      <c r="S42" s="235"/>
      <c r="T42" s="235"/>
      <c r="U42" s="235"/>
    </row>
    <row r="43" spans="1:21">
      <c r="K43" s="235"/>
      <c r="L43" s="235"/>
      <c r="M43" s="235"/>
      <c r="N43" s="235"/>
      <c r="O43" s="235"/>
      <c r="P43" s="237"/>
      <c r="Q43" s="235"/>
      <c r="R43" s="235"/>
      <c r="S43" s="235"/>
      <c r="T43" s="235"/>
      <c r="U43" s="235"/>
    </row>
    <row r="44" spans="1:21">
      <c r="K44" s="235"/>
      <c r="L44" s="235"/>
      <c r="M44" s="235"/>
      <c r="N44" s="235"/>
      <c r="O44" s="235"/>
      <c r="P44" s="237"/>
      <c r="Q44" s="235"/>
      <c r="R44" s="235"/>
      <c r="S44" s="235"/>
      <c r="T44" s="235"/>
      <c r="U44" s="235"/>
    </row>
    <row r="45" spans="1:21">
      <c r="K45" s="235"/>
      <c r="L45" s="235"/>
      <c r="M45" s="235"/>
      <c r="N45" s="235"/>
      <c r="O45" s="235"/>
      <c r="P45" s="237"/>
      <c r="Q45" s="235"/>
      <c r="R45" s="235"/>
      <c r="S45" s="235"/>
      <c r="T45" s="235"/>
      <c r="U45" s="235"/>
    </row>
    <row r="46" spans="1:21">
      <c r="K46" s="235"/>
      <c r="L46" s="235"/>
      <c r="M46" s="235"/>
      <c r="N46" s="235"/>
      <c r="O46" s="235"/>
      <c r="P46" s="237"/>
      <c r="Q46" s="235"/>
      <c r="R46" s="235"/>
      <c r="S46" s="235"/>
      <c r="T46" s="235"/>
      <c r="U46" s="235"/>
    </row>
    <row r="47" spans="1:21">
      <c r="K47" s="235"/>
      <c r="L47" s="235"/>
      <c r="M47" s="235"/>
      <c r="N47" s="235"/>
      <c r="O47" s="235"/>
      <c r="P47" s="237"/>
      <c r="Q47" s="235"/>
      <c r="R47" s="235"/>
      <c r="S47" s="235"/>
      <c r="T47" s="235"/>
      <c r="U47" s="235"/>
    </row>
    <row r="48" spans="1:21">
      <c r="K48" s="235"/>
      <c r="L48" s="235"/>
      <c r="M48" s="235"/>
      <c r="N48" s="235"/>
      <c r="O48" s="235"/>
      <c r="P48" s="237"/>
      <c r="Q48" s="235"/>
      <c r="R48" s="235"/>
      <c r="S48" s="235"/>
      <c r="T48" s="235"/>
      <c r="U48" s="235"/>
    </row>
    <row r="49" spans="11:21">
      <c r="K49" s="235"/>
      <c r="L49" s="235"/>
      <c r="M49" s="235"/>
      <c r="N49" s="235"/>
      <c r="O49" s="235"/>
      <c r="P49" s="237"/>
      <c r="Q49" s="235"/>
      <c r="R49" s="235"/>
      <c r="S49" s="235"/>
      <c r="T49" s="235"/>
      <c r="U49" s="235"/>
    </row>
    <row r="50" spans="11:21">
      <c r="K50" s="235"/>
      <c r="L50" s="235"/>
      <c r="M50" s="235"/>
      <c r="N50" s="235"/>
      <c r="O50" s="235"/>
      <c r="P50" s="237"/>
      <c r="Q50" s="235"/>
      <c r="R50" s="235"/>
      <c r="S50" s="235"/>
      <c r="T50" s="235"/>
      <c r="U50" s="235"/>
    </row>
    <row r="51" spans="11:21">
      <c r="K51" s="235"/>
      <c r="L51" s="235"/>
      <c r="M51" s="235"/>
      <c r="N51" s="235"/>
      <c r="O51" s="235"/>
      <c r="P51" s="237"/>
      <c r="Q51" s="235"/>
      <c r="R51" s="235"/>
      <c r="S51" s="235"/>
      <c r="T51" s="235"/>
      <c r="U51" s="235"/>
    </row>
    <row r="52" spans="11:21">
      <c r="K52" s="235"/>
      <c r="L52" s="235"/>
      <c r="M52" s="235"/>
      <c r="N52" s="235"/>
      <c r="O52" s="235"/>
      <c r="P52" s="237"/>
      <c r="Q52" s="235"/>
      <c r="R52" s="235"/>
      <c r="S52" s="235"/>
      <c r="T52" s="235"/>
      <c r="U52" s="235"/>
    </row>
    <row r="53" spans="11:21">
      <c r="K53" s="235"/>
      <c r="L53" s="235"/>
      <c r="M53" s="235"/>
      <c r="N53" s="235"/>
      <c r="O53" s="235"/>
      <c r="P53" s="237"/>
      <c r="Q53" s="235"/>
      <c r="R53" s="235"/>
      <c r="S53" s="235"/>
      <c r="T53" s="235"/>
      <c r="U53" s="235"/>
    </row>
    <row r="54" spans="11:21">
      <c r="K54" s="235"/>
      <c r="L54" s="235"/>
      <c r="M54" s="235"/>
      <c r="N54" s="235"/>
      <c r="O54" s="235"/>
      <c r="P54" s="237"/>
      <c r="Q54" s="235"/>
      <c r="R54" s="235"/>
      <c r="S54" s="235"/>
      <c r="T54" s="235"/>
      <c r="U54" s="235"/>
    </row>
    <row r="55" spans="11:21">
      <c r="K55" s="235"/>
      <c r="L55" s="235"/>
      <c r="M55" s="235"/>
      <c r="N55" s="235"/>
      <c r="O55" s="235"/>
      <c r="P55" s="237"/>
      <c r="Q55" s="235"/>
      <c r="R55" s="235"/>
      <c r="S55" s="235"/>
      <c r="T55" s="235"/>
      <c r="U55" s="235"/>
    </row>
    <row r="56" spans="11:21">
      <c r="K56" s="235"/>
      <c r="L56" s="235"/>
      <c r="M56" s="235"/>
      <c r="N56" s="235"/>
      <c r="O56" s="235"/>
      <c r="P56" s="237"/>
      <c r="Q56" s="235"/>
      <c r="R56" s="235"/>
      <c r="S56" s="235"/>
      <c r="T56" s="235"/>
      <c r="U56" s="235"/>
    </row>
    <row r="57" spans="11:21">
      <c r="K57" s="235"/>
      <c r="L57" s="235"/>
      <c r="M57" s="235"/>
      <c r="N57" s="235"/>
      <c r="O57" s="235"/>
      <c r="P57" s="237"/>
      <c r="Q57" s="235"/>
      <c r="R57" s="235"/>
      <c r="S57" s="235"/>
      <c r="T57" s="235"/>
      <c r="U57" s="235"/>
    </row>
    <row r="58" spans="11:21">
      <c r="K58" s="235"/>
      <c r="L58" s="235"/>
      <c r="M58" s="235"/>
      <c r="N58" s="235"/>
      <c r="O58" s="235"/>
      <c r="P58" s="237"/>
      <c r="Q58" s="235"/>
      <c r="R58" s="235"/>
      <c r="S58" s="235"/>
      <c r="T58" s="235"/>
      <c r="U58" s="235"/>
    </row>
    <row r="59" spans="11:21">
      <c r="K59" s="235"/>
      <c r="L59" s="235"/>
      <c r="M59" s="235"/>
      <c r="N59" s="235"/>
      <c r="O59" s="235"/>
      <c r="P59" s="237"/>
      <c r="Q59" s="235"/>
      <c r="R59" s="235"/>
      <c r="S59" s="235"/>
      <c r="T59" s="235"/>
      <c r="U59" s="235"/>
    </row>
    <row r="60" spans="11:21">
      <c r="K60" s="235"/>
      <c r="L60" s="235"/>
      <c r="M60" s="235"/>
      <c r="N60" s="235"/>
      <c r="O60" s="235"/>
      <c r="P60" s="237"/>
      <c r="Q60" s="235"/>
      <c r="R60" s="235"/>
      <c r="S60" s="235"/>
      <c r="T60" s="235"/>
      <c r="U60" s="235"/>
    </row>
    <row r="61" spans="11:21">
      <c r="K61" s="235"/>
      <c r="L61" s="235"/>
      <c r="M61" s="235"/>
      <c r="N61" s="235"/>
      <c r="O61" s="235"/>
      <c r="P61" s="237"/>
      <c r="Q61" s="235"/>
      <c r="R61" s="235"/>
      <c r="S61" s="235"/>
      <c r="T61" s="235"/>
      <c r="U61" s="235"/>
    </row>
    <row r="62" spans="11:21">
      <c r="K62" s="235"/>
      <c r="L62" s="235"/>
      <c r="M62" s="235"/>
      <c r="N62" s="235"/>
      <c r="O62" s="235"/>
      <c r="P62" s="235"/>
      <c r="Q62" s="235"/>
      <c r="R62" s="235"/>
      <c r="S62" s="235"/>
      <c r="T62" s="235"/>
      <c r="U62" s="235"/>
    </row>
    <row r="63" spans="11:21">
      <c r="K63" s="235"/>
      <c r="L63" s="235"/>
      <c r="M63" s="235"/>
      <c r="N63" s="235"/>
      <c r="O63" s="235"/>
      <c r="P63" s="235"/>
      <c r="Q63" s="235"/>
      <c r="R63" s="235"/>
      <c r="S63" s="235"/>
      <c r="T63" s="235"/>
      <c r="U63" s="235"/>
    </row>
    <row r="64" spans="11:21">
      <c r="K64" s="235"/>
      <c r="L64" s="235"/>
      <c r="M64" s="235"/>
      <c r="N64" s="235"/>
      <c r="O64" s="235"/>
      <c r="P64" s="235"/>
      <c r="Q64" s="235"/>
      <c r="R64" s="235"/>
      <c r="S64" s="235"/>
      <c r="T64" s="235"/>
      <c r="U64" s="235"/>
    </row>
    <row r="65" spans="11:21">
      <c r="K65" s="235"/>
      <c r="L65" s="235"/>
      <c r="M65" s="235"/>
      <c r="N65" s="235"/>
      <c r="O65" s="235"/>
      <c r="P65" s="235"/>
      <c r="Q65" s="235"/>
      <c r="R65" s="235"/>
      <c r="S65" s="235"/>
      <c r="T65" s="235"/>
      <c r="U65" s="235"/>
    </row>
    <row r="66" spans="11:21">
      <c r="K66" s="235"/>
      <c r="L66" s="235"/>
      <c r="M66" s="235"/>
      <c r="N66" s="235"/>
      <c r="O66" s="235"/>
      <c r="P66" s="235"/>
      <c r="Q66" s="235"/>
      <c r="R66" s="235"/>
      <c r="S66" s="235"/>
      <c r="T66" s="235"/>
      <c r="U66" s="235"/>
    </row>
    <row r="67" spans="11:21">
      <c r="K67" s="235"/>
      <c r="L67" s="235"/>
      <c r="M67" s="235"/>
      <c r="N67" s="235"/>
      <c r="O67" s="235"/>
      <c r="P67" s="235"/>
      <c r="Q67" s="235"/>
      <c r="R67" s="235"/>
      <c r="S67" s="235"/>
      <c r="T67" s="235"/>
      <c r="U67" s="235"/>
    </row>
    <row r="68" spans="11:21">
      <c r="K68" s="235"/>
      <c r="L68" s="235"/>
      <c r="M68" s="235"/>
      <c r="N68" s="235"/>
      <c r="O68" s="235"/>
      <c r="P68" s="235"/>
      <c r="Q68" s="235"/>
      <c r="R68" s="235"/>
      <c r="S68" s="235"/>
      <c r="T68" s="235"/>
      <c r="U68" s="235"/>
    </row>
    <row r="69" spans="11:21">
      <c r="K69" s="235"/>
      <c r="L69" s="235"/>
      <c r="M69" s="235"/>
      <c r="N69" s="235"/>
      <c r="O69" s="235"/>
      <c r="P69" s="235"/>
      <c r="Q69" s="235"/>
      <c r="R69" s="235"/>
      <c r="S69" s="235"/>
      <c r="T69" s="235"/>
      <c r="U69" s="235"/>
    </row>
    <row r="70" spans="11:21">
      <c r="K70" s="235"/>
      <c r="L70" s="235"/>
      <c r="M70" s="235"/>
      <c r="N70" s="235"/>
      <c r="O70" s="235"/>
      <c r="P70" s="235"/>
      <c r="Q70" s="235"/>
      <c r="R70" s="235"/>
      <c r="S70" s="235"/>
      <c r="T70" s="235"/>
      <c r="U70" s="235"/>
    </row>
    <row r="71" spans="11:21">
      <c r="K71" s="235"/>
      <c r="L71" s="235"/>
      <c r="M71" s="235"/>
      <c r="N71" s="235"/>
      <c r="O71" s="235"/>
      <c r="P71" s="235"/>
      <c r="Q71" s="235"/>
      <c r="R71" s="235"/>
      <c r="S71" s="235"/>
      <c r="T71" s="235"/>
      <c r="U71" s="235"/>
    </row>
    <row r="72" spans="11:21">
      <c r="K72" s="235"/>
      <c r="L72" s="235"/>
      <c r="M72" s="235"/>
      <c r="N72" s="235"/>
      <c r="O72" s="235"/>
      <c r="P72" s="235"/>
      <c r="Q72" s="235"/>
      <c r="R72" s="235"/>
      <c r="S72" s="235"/>
      <c r="T72" s="235"/>
      <c r="U72" s="235"/>
    </row>
    <row r="73" spans="11:21">
      <c r="K73" s="235"/>
      <c r="L73" s="235"/>
      <c r="M73" s="235"/>
      <c r="N73" s="235"/>
      <c r="O73" s="235"/>
      <c r="P73" s="235"/>
      <c r="Q73" s="235"/>
      <c r="R73" s="235"/>
      <c r="S73" s="235"/>
      <c r="T73" s="235"/>
      <c r="U73" s="235"/>
    </row>
    <row r="74" spans="11:21">
      <c r="K74" s="235"/>
      <c r="L74" s="235"/>
      <c r="M74" s="235"/>
      <c r="N74" s="235"/>
      <c r="O74" s="235"/>
      <c r="P74" s="235"/>
      <c r="Q74" s="235"/>
      <c r="R74" s="235"/>
      <c r="S74" s="235"/>
      <c r="T74" s="235"/>
      <c r="U74" s="235"/>
    </row>
    <row r="75" spans="11:21">
      <c r="K75" s="235"/>
      <c r="L75" s="235"/>
      <c r="M75" s="235"/>
      <c r="N75" s="235"/>
      <c r="O75" s="235"/>
      <c r="P75" s="235"/>
      <c r="Q75" s="235"/>
      <c r="R75" s="235"/>
      <c r="S75" s="235"/>
      <c r="T75" s="235"/>
      <c r="U75" s="235"/>
    </row>
    <row r="76" spans="11:21">
      <c r="K76" s="235"/>
      <c r="L76" s="235"/>
      <c r="M76" s="235"/>
      <c r="N76" s="235"/>
      <c r="O76" s="235"/>
      <c r="P76" s="235"/>
      <c r="Q76" s="235"/>
      <c r="R76" s="235"/>
      <c r="S76" s="235"/>
      <c r="T76" s="235"/>
      <c r="U76" s="235"/>
    </row>
    <row r="77" spans="11:21">
      <c r="K77" s="235"/>
      <c r="L77" s="235"/>
      <c r="M77" s="235"/>
      <c r="N77" s="235"/>
      <c r="O77" s="235"/>
      <c r="P77" s="235"/>
      <c r="Q77" s="235"/>
      <c r="R77" s="235"/>
      <c r="S77" s="235"/>
      <c r="T77" s="235"/>
      <c r="U77" s="235"/>
    </row>
    <row r="78" spans="11:21">
      <c r="K78" s="235"/>
      <c r="L78" s="235"/>
      <c r="M78" s="235"/>
      <c r="N78" s="235"/>
      <c r="O78" s="235"/>
      <c r="P78" s="235"/>
      <c r="Q78" s="235"/>
      <c r="R78" s="235"/>
      <c r="S78" s="235"/>
      <c r="T78" s="235"/>
      <c r="U78" s="235"/>
    </row>
    <row r="79" spans="11:21">
      <c r="K79" s="235"/>
      <c r="L79" s="235"/>
      <c r="M79" s="235"/>
      <c r="N79" s="235"/>
      <c r="O79" s="235"/>
      <c r="P79" s="235"/>
      <c r="Q79" s="235"/>
      <c r="R79" s="235"/>
      <c r="S79" s="235"/>
      <c r="T79" s="235"/>
      <c r="U79" s="235"/>
    </row>
    <row r="80" spans="11:21">
      <c r="K80" s="235"/>
      <c r="L80" s="235"/>
      <c r="M80" s="235"/>
      <c r="N80" s="235"/>
      <c r="O80" s="235"/>
      <c r="P80" s="235"/>
      <c r="Q80" s="235"/>
      <c r="R80" s="235"/>
      <c r="S80" s="235"/>
      <c r="T80" s="235"/>
      <c r="U80" s="235"/>
    </row>
    <row r="81" spans="1:21">
      <c r="K81" s="235"/>
      <c r="L81" s="235"/>
      <c r="M81" s="235"/>
      <c r="N81" s="235"/>
      <c r="O81" s="235"/>
      <c r="P81" s="235"/>
      <c r="Q81" s="235"/>
      <c r="R81" s="235"/>
      <c r="S81" s="235"/>
      <c r="T81" s="235"/>
      <c r="U81" s="235"/>
    </row>
    <row r="82" spans="1:21">
      <c r="K82" s="235"/>
      <c r="L82" s="235"/>
      <c r="M82" s="235"/>
      <c r="N82" s="235"/>
      <c r="O82" s="235"/>
      <c r="P82" s="235"/>
      <c r="Q82" s="235"/>
      <c r="R82" s="235"/>
      <c r="S82" s="235"/>
      <c r="T82" s="235"/>
      <c r="U82" s="235"/>
    </row>
    <row r="83" spans="1:21">
      <c r="A83" s="341">
        <f>(E5+E7)/$E$34</f>
        <v>8.5176141032750285E-2</v>
      </c>
      <c r="B83" s="342" t="s">
        <v>368</v>
      </c>
      <c r="C83" s="343"/>
      <c r="D83" s="341">
        <f>(H5+H7)/$H$34</f>
        <v>7.2063921006791196E-2</v>
      </c>
      <c r="E83" s="342" t="s">
        <v>368</v>
      </c>
      <c r="F83" s="343"/>
      <c r="K83" s="235"/>
      <c r="L83" s="235"/>
      <c r="M83" s="235"/>
      <c r="N83" s="235"/>
      <c r="O83" s="235"/>
      <c r="P83" s="235"/>
      <c r="Q83" s="235"/>
      <c r="R83" s="235"/>
      <c r="S83" s="235"/>
      <c r="T83" s="235"/>
      <c r="U83" s="235"/>
    </row>
    <row r="84" spans="1:21">
      <c r="A84" s="341">
        <f>(E8+E21)/E34</f>
        <v>0.67567652457933014</v>
      </c>
      <c r="B84" s="342" t="s">
        <v>369</v>
      </c>
      <c r="C84" s="343"/>
      <c r="D84" s="341">
        <f>(H8+H21)/H34</f>
        <v>0.80783355885268437</v>
      </c>
      <c r="E84" s="342" t="s">
        <v>369</v>
      </c>
      <c r="F84" s="343"/>
      <c r="K84" s="235"/>
      <c r="L84" s="235"/>
      <c r="M84" s="235"/>
      <c r="N84" s="235"/>
      <c r="O84" s="235"/>
      <c r="P84" s="235"/>
      <c r="Q84" s="235"/>
      <c r="R84" s="235"/>
      <c r="S84" s="235"/>
      <c r="T84" s="235"/>
      <c r="U84" s="235"/>
    </row>
    <row r="85" spans="1:21">
      <c r="A85" s="341">
        <f>E9/E34</f>
        <v>3.8771106432001767E-3</v>
      </c>
      <c r="B85" s="342" t="s">
        <v>43</v>
      </c>
      <c r="C85" s="343"/>
      <c r="D85" s="341">
        <f>H9/H34</f>
        <v>-2.8350760546328331E-6</v>
      </c>
      <c r="E85" s="342" t="s">
        <v>43</v>
      </c>
      <c r="F85" s="343"/>
      <c r="K85" s="235"/>
      <c r="L85" s="235"/>
      <c r="M85" s="235"/>
      <c r="N85" s="235"/>
      <c r="O85" s="235"/>
      <c r="P85" s="235"/>
      <c r="Q85" s="235"/>
      <c r="R85" s="235"/>
      <c r="S85" s="235"/>
      <c r="T85" s="235"/>
      <c r="U85" s="235"/>
    </row>
    <row r="86" spans="1:21">
      <c r="A86" s="341">
        <f>(E10+E26)/E34</f>
        <v>6.5563861562082919E-3</v>
      </c>
      <c r="B86" s="342" t="s">
        <v>370</v>
      </c>
      <c r="C86" s="343"/>
      <c r="D86" s="341">
        <f>(H10+H26)/H34</f>
        <v>1.6018862878596594E-3</v>
      </c>
      <c r="E86" s="342" t="s">
        <v>370</v>
      </c>
      <c r="F86" s="343"/>
      <c r="K86" s="235"/>
      <c r="L86" s="235"/>
      <c r="M86" s="235"/>
      <c r="N86" s="235"/>
      <c r="O86" s="235"/>
      <c r="P86" s="235"/>
      <c r="Q86" s="235"/>
      <c r="R86" s="235"/>
      <c r="S86" s="235"/>
      <c r="T86" s="235"/>
      <c r="U86" s="235"/>
    </row>
    <row r="87" spans="1:21">
      <c r="A87" s="341">
        <f>(E11+E27)/E34</f>
        <v>2.8145634486535483E-3</v>
      </c>
      <c r="B87" s="342" t="s">
        <v>371</v>
      </c>
      <c r="C87" s="343"/>
      <c r="D87" s="341">
        <f>(H11+H27)/H34</f>
        <v>5.1188326912036891E-3</v>
      </c>
      <c r="E87" s="342" t="s">
        <v>371</v>
      </c>
      <c r="F87" s="343"/>
      <c r="K87" s="235"/>
      <c r="L87" s="235"/>
      <c r="M87" s="235"/>
      <c r="N87" s="235"/>
      <c r="O87" s="235"/>
      <c r="P87" s="235"/>
      <c r="Q87" s="235"/>
      <c r="R87" s="235"/>
      <c r="S87" s="235"/>
      <c r="T87" s="235"/>
      <c r="U87" s="235"/>
    </row>
    <row r="88" spans="1:21">
      <c r="A88" s="341">
        <f>E12/E34</f>
        <v>1.1685895458744121E-2</v>
      </c>
      <c r="B88" s="342" t="s">
        <v>46</v>
      </c>
      <c r="C88" s="343"/>
      <c r="D88" s="341">
        <f>H12/H34</f>
        <v>4.9177708709371428E-3</v>
      </c>
      <c r="E88" s="342" t="s">
        <v>46</v>
      </c>
      <c r="F88" s="343"/>
      <c r="K88" s="235"/>
      <c r="L88" s="235"/>
      <c r="M88" s="235"/>
      <c r="N88" s="235"/>
      <c r="O88" s="235"/>
      <c r="P88" s="235"/>
      <c r="Q88" s="235"/>
      <c r="R88" s="235"/>
      <c r="S88" s="235"/>
      <c r="T88" s="235"/>
      <c r="U88" s="235"/>
    </row>
    <row r="89" spans="1:21">
      <c r="A89" s="341">
        <f>(E13+E18)/E34</f>
        <v>0.1577416804807627</v>
      </c>
      <c r="B89" s="342" t="s">
        <v>372</v>
      </c>
      <c r="C89" s="343"/>
      <c r="D89" s="341">
        <f>(H13+H18)/H34</f>
        <v>8.6488135203653865E-2</v>
      </c>
      <c r="E89" s="342" t="s">
        <v>372</v>
      </c>
      <c r="F89" s="343"/>
      <c r="K89" s="235"/>
      <c r="L89" s="235"/>
      <c r="M89" s="235"/>
      <c r="N89" s="235"/>
      <c r="O89" s="235"/>
      <c r="P89" s="235"/>
      <c r="Q89" s="235"/>
      <c r="R89" s="235"/>
      <c r="S89" s="235"/>
      <c r="T89" s="235"/>
      <c r="U89" s="235"/>
    </row>
    <row r="90" spans="1:21">
      <c r="A90" s="341">
        <f>E28/E34</f>
        <v>2.3037427132920223E-2</v>
      </c>
      <c r="B90" s="342" t="s">
        <v>62</v>
      </c>
      <c r="C90" s="343"/>
      <c r="D90" s="341">
        <f>H28/H34</f>
        <v>1.0625089469376018E-2</v>
      </c>
      <c r="E90" s="342" t="s">
        <v>62</v>
      </c>
      <c r="F90" s="343"/>
      <c r="K90" s="235"/>
      <c r="L90" s="235"/>
      <c r="M90" s="235"/>
      <c r="N90" s="235"/>
      <c r="O90" s="235"/>
      <c r="P90" s="235"/>
      <c r="Q90" s="235"/>
      <c r="R90" s="235"/>
      <c r="S90" s="235"/>
      <c r="T90" s="235"/>
      <c r="U90" s="235"/>
    </row>
    <row r="91" spans="1:21">
      <c r="A91" s="341">
        <f>SUM(E29:E32)/E34</f>
        <v>2.1807400927870004E-2</v>
      </c>
      <c r="B91" s="342" t="s">
        <v>373</v>
      </c>
      <c r="C91" s="343"/>
      <c r="D91" s="341">
        <f>SUM(H29:H32)/H34</f>
        <v>4.2586182759421056E-3</v>
      </c>
      <c r="E91" s="342" t="s">
        <v>373</v>
      </c>
      <c r="F91" s="343"/>
      <c r="K91" s="235"/>
      <c r="L91" s="235"/>
      <c r="M91" s="235"/>
      <c r="N91" s="235"/>
      <c r="O91" s="235"/>
      <c r="P91" s="235"/>
      <c r="Q91" s="235"/>
      <c r="R91" s="235"/>
      <c r="S91" s="235"/>
      <c r="T91" s="235"/>
      <c r="U91" s="235"/>
    </row>
    <row r="92" spans="1:21">
      <c r="A92" s="341">
        <f>E33/E34</f>
        <v>1.1626870139560432E-2</v>
      </c>
      <c r="B92" s="342" t="s">
        <v>67</v>
      </c>
      <c r="C92" s="343"/>
      <c r="D92" s="341">
        <f>H33/H34</f>
        <v>7.0950224176066718E-3</v>
      </c>
      <c r="E92" s="342" t="s">
        <v>67</v>
      </c>
      <c r="F92" s="343"/>
    </row>
    <row r="119" spans="1:8">
      <c r="A119" s="242"/>
      <c r="B119" s="242"/>
      <c r="C119" s="242"/>
      <c r="D119" s="242"/>
      <c r="E119" s="242"/>
      <c r="F119" s="242"/>
      <c r="G119" s="242"/>
      <c r="H119" s="242"/>
    </row>
    <row r="120" spans="1:8">
      <c r="A120" s="242"/>
      <c r="B120" s="242"/>
      <c r="C120" s="242"/>
      <c r="D120" s="242"/>
      <c r="E120" s="242"/>
      <c r="F120" s="242"/>
      <c r="G120" s="242"/>
      <c r="H120" s="242"/>
    </row>
    <row r="121" spans="1:8">
      <c r="A121" s="242"/>
      <c r="B121" s="242"/>
      <c r="C121" s="242"/>
      <c r="D121" s="242"/>
      <c r="E121" s="242"/>
      <c r="F121" s="242"/>
      <c r="G121" s="242"/>
      <c r="H121" s="242"/>
    </row>
    <row r="122" spans="1:8">
      <c r="A122" s="242"/>
      <c r="B122" s="242"/>
      <c r="C122" s="242"/>
      <c r="D122" s="242"/>
      <c r="E122" s="242"/>
      <c r="F122" s="242"/>
      <c r="G122" s="242"/>
      <c r="H122" s="242"/>
    </row>
    <row r="123" spans="1:8">
      <c r="A123" s="242"/>
      <c r="B123" s="242"/>
      <c r="C123" s="242"/>
      <c r="D123" s="242"/>
      <c r="E123" s="242"/>
      <c r="F123" s="242"/>
      <c r="G123" s="242"/>
      <c r="H123" s="242"/>
    </row>
    <row r="124" spans="1:8">
      <c r="A124" s="242"/>
      <c r="B124" s="242"/>
      <c r="C124" s="242"/>
      <c r="D124" s="242"/>
      <c r="E124" s="242"/>
      <c r="F124" s="242"/>
      <c r="G124" s="242"/>
      <c r="H124" s="242"/>
    </row>
    <row r="125" spans="1:8">
      <c r="A125" s="242"/>
      <c r="B125" s="242"/>
      <c r="C125" s="242"/>
      <c r="D125" s="242"/>
      <c r="E125" s="242"/>
      <c r="F125" s="242"/>
      <c r="G125" s="242"/>
      <c r="H125" s="242"/>
    </row>
    <row r="126" spans="1:8">
      <c r="A126" s="242"/>
      <c r="B126" s="242"/>
      <c r="C126" s="242"/>
      <c r="D126" s="242"/>
      <c r="E126" s="242"/>
      <c r="F126" s="242"/>
      <c r="G126" s="242"/>
      <c r="H126" s="242"/>
    </row>
    <row r="127" spans="1:8">
      <c r="A127" s="242"/>
      <c r="B127" s="242"/>
      <c r="C127" s="242"/>
      <c r="D127" s="242"/>
      <c r="E127" s="242"/>
      <c r="F127" s="242"/>
      <c r="G127" s="242"/>
      <c r="H127" s="242"/>
    </row>
    <row r="128" spans="1:8">
      <c r="A128" s="242"/>
      <c r="B128" s="242"/>
      <c r="C128" s="242"/>
      <c r="D128" s="242"/>
      <c r="E128" s="242"/>
      <c r="F128" s="242"/>
      <c r="G128" s="242"/>
      <c r="H128" s="242"/>
    </row>
    <row r="129" spans="1:8">
      <c r="A129" s="242"/>
      <c r="B129" s="242"/>
      <c r="C129" s="242"/>
      <c r="D129" s="242"/>
      <c r="E129" s="242"/>
      <c r="F129" s="242"/>
      <c r="G129" s="242"/>
      <c r="H129" s="242"/>
    </row>
    <row r="130" spans="1:8">
      <c r="A130" s="242"/>
      <c r="B130" s="242"/>
      <c r="C130" s="242"/>
      <c r="D130" s="242"/>
      <c r="E130" s="242"/>
      <c r="F130" s="242"/>
      <c r="G130" s="242"/>
      <c r="H130" s="242"/>
    </row>
    <row r="131" spans="1:8">
      <c r="A131" s="242"/>
      <c r="B131" s="242"/>
      <c r="C131" s="242"/>
      <c r="D131" s="242"/>
      <c r="E131" s="242"/>
      <c r="F131" s="242"/>
      <c r="G131" s="242"/>
      <c r="H131" s="242"/>
    </row>
    <row r="132" spans="1:8">
      <c r="A132" s="242"/>
      <c r="B132" s="242"/>
      <c r="C132" s="242"/>
      <c r="D132" s="242"/>
      <c r="E132" s="242"/>
      <c r="F132" s="242"/>
      <c r="G132" s="242"/>
      <c r="H132" s="242"/>
    </row>
    <row r="133" spans="1:8">
      <c r="A133" s="242"/>
      <c r="B133" s="242"/>
      <c r="C133" s="242"/>
      <c r="D133" s="242"/>
      <c r="E133" s="242"/>
      <c r="F133" s="242"/>
      <c r="G133" s="242"/>
      <c r="H133" s="242"/>
    </row>
    <row r="134" spans="1:8">
      <c r="A134" s="242"/>
      <c r="B134" s="242"/>
      <c r="C134" s="242"/>
      <c r="D134" s="242"/>
      <c r="E134" s="242"/>
      <c r="F134" s="242"/>
      <c r="G134" s="242"/>
      <c r="H134" s="242"/>
    </row>
    <row r="135" spans="1:8">
      <c r="A135" s="242"/>
      <c r="B135" s="242"/>
      <c r="C135" s="242"/>
      <c r="D135" s="242"/>
      <c r="E135" s="242"/>
      <c r="F135" s="242"/>
      <c r="G135" s="242"/>
      <c r="H135" s="242"/>
    </row>
    <row r="136" spans="1:8">
      <c r="A136" s="242"/>
      <c r="B136" s="242"/>
      <c r="C136" s="242"/>
      <c r="D136" s="242"/>
      <c r="E136" s="242"/>
      <c r="F136" s="242"/>
      <c r="G136" s="242"/>
      <c r="H136" s="242"/>
    </row>
    <row r="137" spans="1:8">
      <c r="A137" s="242"/>
      <c r="B137" s="242"/>
      <c r="C137" s="242"/>
      <c r="D137" s="242"/>
      <c r="E137" s="242"/>
      <c r="F137" s="242"/>
      <c r="G137" s="242"/>
      <c r="H137" s="242"/>
    </row>
    <row r="138" spans="1:8">
      <c r="A138" s="242"/>
      <c r="B138" s="242"/>
      <c r="C138" s="242"/>
      <c r="D138" s="242"/>
      <c r="E138" s="242"/>
      <c r="F138" s="242"/>
      <c r="G138" s="242"/>
      <c r="H138" s="242"/>
    </row>
    <row r="139" spans="1:8">
      <c r="A139" s="242"/>
      <c r="B139" s="242"/>
      <c r="C139" s="242"/>
      <c r="D139" s="242"/>
      <c r="E139" s="242"/>
      <c r="F139" s="242"/>
      <c r="G139" s="242"/>
      <c r="H139" s="242"/>
    </row>
    <row r="140" spans="1:8">
      <c r="A140" s="242"/>
      <c r="B140" s="242"/>
      <c r="C140" s="242"/>
      <c r="D140" s="242"/>
      <c r="E140" s="242"/>
      <c r="F140" s="242"/>
      <c r="G140" s="242"/>
      <c r="H140" s="242"/>
    </row>
    <row r="141" spans="1:8">
      <c r="A141" s="242"/>
      <c r="B141" s="242"/>
      <c r="C141" s="242"/>
      <c r="D141" s="242"/>
      <c r="E141" s="242"/>
      <c r="F141" s="242"/>
      <c r="G141" s="242"/>
      <c r="H141" s="242"/>
    </row>
    <row r="142" spans="1:8">
      <c r="A142" s="242"/>
      <c r="B142" s="242"/>
      <c r="C142" s="242"/>
      <c r="D142" s="242"/>
      <c r="E142" s="242"/>
      <c r="F142" s="242"/>
      <c r="G142" s="242"/>
      <c r="H142" s="242"/>
    </row>
    <row r="143" spans="1:8">
      <c r="A143" s="242"/>
      <c r="B143" s="242"/>
      <c r="C143" s="242"/>
      <c r="D143" s="242"/>
      <c r="E143" s="242"/>
      <c r="F143" s="242"/>
      <c r="G143" s="242"/>
      <c r="H143" s="242"/>
    </row>
    <row r="144" spans="1:8">
      <c r="A144" s="242"/>
      <c r="B144" s="242"/>
      <c r="C144" s="242"/>
      <c r="D144" s="242"/>
      <c r="E144" s="242"/>
      <c r="F144" s="242"/>
      <c r="G144" s="242"/>
      <c r="H144" s="242"/>
    </row>
    <row r="145" spans="1:8">
      <c r="A145" s="242"/>
      <c r="B145" s="242"/>
      <c r="C145" s="242"/>
      <c r="D145" s="242"/>
      <c r="E145" s="242"/>
      <c r="F145" s="242"/>
      <c r="G145" s="242"/>
      <c r="H145" s="242"/>
    </row>
    <row r="146" spans="1:8">
      <c r="A146" s="242"/>
      <c r="B146" s="242"/>
      <c r="C146" s="242"/>
      <c r="D146" s="242"/>
      <c r="E146" s="242"/>
      <c r="F146" s="242"/>
      <c r="G146" s="242"/>
      <c r="H146" s="242"/>
    </row>
    <row r="147" spans="1:8">
      <c r="A147" s="242"/>
      <c r="B147" s="242"/>
      <c r="C147" s="242"/>
      <c r="D147" s="242"/>
      <c r="E147" s="242"/>
      <c r="F147" s="242"/>
      <c r="G147" s="242"/>
      <c r="H147" s="242"/>
    </row>
    <row r="148" spans="1:8">
      <c r="A148" s="242"/>
      <c r="B148" s="242"/>
      <c r="C148" s="242"/>
      <c r="D148" s="242"/>
      <c r="E148" s="242"/>
      <c r="F148" s="242"/>
      <c r="G148" s="242"/>
      <c r="H148" s="242"/>
    </row>
    <row r="149" spans="1:8">
      <c r="A149" s="242"/>
      <c r="B149" s="242"/>
      <c r="C149" s="242"/>
      <c r="D149" s="242"/>
      <c r="E149" s="242"/>
      <c r="F149" s="242"/>
      <c r="G149" s="242"/>
      <c r="H149" s="242"/>
    </row>
    <row r="150" spans="1:8">
      <c r="A150" s="242"/>
      <c r="B150" s="242"/>
      <c r="C150" s="242"/>
      <c r="D150" s="242"/>
      <c r="E150" s="242"/>
      <c r="F150" s="242"/>
      <c r="G150" s="242"/>
      <c r="H150" s="242"/>
    </row>
    <row r="151" spans="1:8">
      <c r="A151" s="242"/>
      <c r="B151" s="242"/>
      <c r="C151" s="242"/>
      <c r="D151" s="242"/>
      <c r="E151" s="242"/>
      <c r="F151" s="242"/>
      <c r="G151" s="242"/>
      <c r="H151" s="242"/>
    </row>
    <row r="152" spans="1:8">
      <c r="A152" s="242"/>
      <c r="B152" s="242"/>
      <c r="C152" s="242"/>
      <c r="D152" s="242"/>
      <c r="E152" s="242"/>
      <c r="F152" s="242"/>
      <c r="G152" s="242"/>
      <c r="H152" s="242"/>
    </row>
    <row r="153" spans="1:8">
      <c r="A153" s="242"/>
      <c r="B153" s="242"/>
      <c r="C153" s="242"/>
      <c r="D153" s="242"/>
      <c r="E153" s="242"/>
      <c r="F153" s="242"/>
      <c r="G153" s="242"/>
      <c r="H153" s="242"/>
    </row>
    <row r="154" spans="1:8">
      <c r="A154" s="242"/>
      <c r="B154" s="242"/>
      <c r="C154" s="242"/>
      <c r="D154" s="242"/>
      <c r="E154" s="242"/>
      <c r="F154" s="242"/>
      <c r="G154" s="242"/>
      <c r="H154" s="242"/>
    </row>
    <row r="155" spans="1:8">
      <c r="A155" s="242"/>
      <c r="B155" s="242"/>
      <c r="C155" s="242"/>
      <c r="D155" s="242"/>
      <c r="E155" s="242"/>
      <c r="F155" s="242"/>
      <c r="G155" s="242"/>
      <c r="H155" s="242"/>
    </row>
    <row r="156" spans="1:8">
      <c r="A156" s="242"/>
      <c r="B156" s="242"/>
      <c r="C156" s="242"/>
      <c r="D156" s="242"/>
      <c r="E156" s="242"/>
      <c r="F156" s="242"/>
      <c r="G156" s="242"/>
      <c r="H156" s="242"/>
    </row>
    <row r="157" spans="1:8">
      <c r="A157" s="242"/>
      <c r="B157" s="242"/>
      <c r="C157" s="242"/>
      <c r="D157" s="242"/>
      <c r="E157" s="242"/>
      <c r="F157" s="242"/>
      <c r="G157" s="242"/>
      <c r="H157" s="242"/>
    </row>
    <row r="158" spans="1:8">
      <c r="A158" s="242"/>
      <c r="B158" s="242"/>
      <c r="C158" s="242"/>
      <c r="D158" s="242"/>
      <c r="E158" s="242"/>
      <c r="F158" s="242"/>
      <c r="G158" s="242"/>
      <c r="H158" s="242"/>
    </row>
    <row r="159" spans="1:8">
      <c r="A159" s="242"/>
      <c r="B159" s="242"/>
      <c r="C159" s="242"/>
      <c r="D159" s="242"/>
      <c r="E159" s="242"/>
      <c r="F159" s="242"/>
      <c r="G159" s="242"/>
      <c r="H159" s="242"/>
    </row>
    <row r="160" spans="1:8">
      <c r="A160" s="242"/>
      <c r="B160" s="242"/>
      <c r="C160" s="242"/>
      <c r="D160" s="242"/>
      <c r="E160" s="242"/>
      <c r="F160" s="242"/>
      <c r="G160" s="242"/>
      <c r="H160" s="242"/>
    </row>
    <row r="161" spans="1:8">
      <c r="A161" s="242"/>
      <c r="B161" s="242"/>
      <c r="C161" s="242"/>
      <c r="D161" s="242"/>
      <c r="E161" s="242"/>
      <c r="F161" s="242"/>
      <c r="G161" s="242"/>
      <c r="H161" s="242"/>
    </row>
    <row r="162" spans="1:8">
      <c r="A162" s="242"/>
      <c r="B162" s="242"/>
      <c r="C162" s="242"/>
      <c r="D162" s="242"/>
      <c r="E162" s="242"/>
      <c r="F162" s="242"/>
      <c r="G162" s="242"/>
      <c r="H162" s="242"/>
    </row>
    <row r="163" spans="1:8">
      <c r="A163" s="242"/>
      <c r="B163" s="242"/>
      <c r="C163" s="242"/>
      <c r="D163" s="242"/>
      <c r="E163" s="242"/>
      <c r="F163" s="242"/>
      <c r="G163" s="242"/>
      <c r="H163" s="242"/>
    </row>
    <row r="164" spans="1:8">
      <c r="A164" s="242"/>
      <c r="B164" s="242"/>
      <c r="C164" s="242"/>
      <c r="D164" s="242"/>
      <c r="E164" s="242"/>
      <c r="F164" s="242"/>
      <c r="G164" s="242"/>
      <c r="H164" s="242"/>
    </row>
    <row r="165" spans="1:8">
      <c r="A165" s="242"/>
      <c r="B165" s="242"/>
      <c r="C165" s="242"/>
      <c r="D165" s="242"/>
      <c r="E165" s="242"/>
      <c r="F165" s="242"/>
      <c r="G165" s="242"/>
      <c r="H165" s="242"/>
    </row>
    <row r="166" spans="1:8">
      <c r="A166" s="242"/>
      <c r="B166" s="242"/>
      <c r="C166" s="242"/>
      <c r="D166" s="242"/>
      <c r="E166" s="242"/>
      <c r="F166" s="242"/>
      <c r="G166" s="242"/>
      <c r="H166" s="242"/>
    </row>
    <row r="167" spans="1:8">
      <c r="A167" s="242"/>
      <c r="B167" s="242"/>
      <c r="C167" s="242"/>
      <c r="D167" s="242"/>
      <c r="E167" s="242"/>
      <c r="F167" s="242"/>
      <c r="G167" s="242"/>
      <c r="H167" s="242"/>
    </row>
    <row r="168" spans="1:8">
      <c r="A168" s="242"/>
      <c r="B168" s="242"/>
      <c r="C168" s="242"/>
      <c r="D168" s="242"/>
      <c r="E168" s="242"/>
      <c r="F168" s="242"/>
      <c r="G168" s="242"/>
      <c r="H168" s="242"/>
    </row>
    <row r="169" spans="1:8">
      <c r="A169" s="242"/>
      <c r="B169" s="242"/>
      <c r="C169" s="242"/>
      <c r="D169" s="242"/>
      <c r="E169" s="242"/>
      <c r="F169" s="242"/>
      <c r="G169" s="242"/>
      <c r="H169" s="242"/>
    </row>
    <row r="170" spans="1:8">
      <c r="A170" s="242"/>
      <c r="B170" s="242"/>
      <c r="C170" s="242"/>
      <c r="D170" s="242"/>
      <c r="E170" s="242"/>
      <c r="F170" s="242"/>
      <c r="G170" s="242"/>
      <c r="H170" s="242"/>
    </row>
    <row r="171" spans="1:8">
      <c r="A171" s="242"/>
      <c r="B171" s="242"/>
      <c r="C171" s="242"/>
      <c r="D171" s="242"/>
      <c r="E171" s="242"/>
      <c r="F171" s="242"/>
      <c r="G171" s="242"/>
      <c r="H171" s="242"/>
    </row>
    <row r="172" spans="1:8">
      <c r="A172" s="242"/>
      <c r="B172" s="242"/>
      <c r="C172" s="242"/>
      <c r="D172" s="242"/>
      <c r="E172" s="242"/>
      <c r="F172" s="242"/>
      <c r="G172" s="242"/>
      <c r="H172" s="242"/>
    </row>
    <row r="173" spans="1:8">
      <c r="A173" s="242"/>
      <c r="B173" s="242"/>
      <c r="C173" s="242"/>
      <c r="D173" s="242"/>
      <c r="E173" s="242"/>
      <c r="F173" s="242"/>
      <c r="G173" s="242"/>
      <c r="H173" s="242"/>
    </row>
    <row r="174" spans="1:8">
      <c r="A174" s="242"/>
      <c r="B174" s="242"/>
      <c r="C174" s="242"/>
      <c r="D174" s="242"/>
      <c r="E174" s="242"/>
      <c r="F174" s="242"/>
      <c r="G174" s="242"/>
      <c r="H174" s="242"/>
    </row>
  </sheetData>
  <mergeCells count="4">
    <mergeCell ref="A2:H2"/>
    <mergeCell ref="A34:B34"/>
    <mergeCell ref="A35:B35"/>
    <mergeCell ref="A38:H38"/>
  </mergeCells>
  <pageMargins left="0.70866141732283472" right="0.70866141732283472" top="0.74803149606299213" bottom="0.74803149606299213" header="0.31496062992125984" footer="0.31496062992125984"/>
  <pageSetup paperSize="9" scale="55"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0"/>
  <sheetViews>
    <sheetView view="pageBreakPreview" topLeftCell="D1" zoomScale="40" zoomScaleNormal="100" zoomScaleSheetLayoutView="40" zoomScalePageLayoutView="160" workbookViewId="0">
      <selection activeCell="B1" sqref="A1:B1"/>
    </sheetView>
  </sheetViews>
  <sheetFormatPr defaultColWidth="211.42578125" defaultRowHeight="40.5"/>
  <cols>
    <col min="1" max="1" width="3.5703125" style="104" bestFit="1" customWidth="1"/>
    <col min="2" max="2" width="50.85546875" style="103" customWidth="1"/>
    <col min="3" max="3" width="18.28515625" style="103" bestFit="1" customWidth="1"/>
    <col min="4" max="4" width="14.7109375" style="103" customWidth="1"/>
    <col min="5" max="5" width="12.7109375" style="103" customWidth="1"/>
    <col min="6" max="6" width="14.7109375" style="103" customWidth="1"/>
    <col min="7" max="7" width="12.7109375" style="103" customWidth="1"/>
    <col min="8" max="8" width="14.7109375" style="103" customWidth="1"/>
    <col min="9" max="9" width="12.7109375" style="103" customWidth="1"/>
    <col min="10" max="10" width="14.7109375" style="103" customWidth="1"/>
    <col min="11" max="11" width="12.7109375" style="104" customWidth="1"/>
    <col min="12" max="12" width="14.7109375" style="104" customWidth="1"/>
    <col min="13" max="13" width="12.7109375" style="104" customWidth="1"/>
    <col min="14" max="14" width="14.7109375" style="104" customWidth="1"/>
    <col min="15" max="15" width="12.7109375" style="104" customWidth="1"/>
    <col min="16" max="16" width="14.7109375" style="104" customWidth="1"/>
    <col min="17" max="17" width="12.7109375" style="104" customWidth="1"/>
    <col min="18" max="18" width="14.7109375" style="104" customWidth="1"/>
    <col min="19" max="19" width="12.7109375" style="104" customWidth="1"/>
    <col min="20" max="22" width="14.7109375" style="104" customWidth="1"/>
    <col min="23" max="23" width="12.7109375" style="104" customWidth="1"/>
    <col min="24" max="24" width="14.7109375" style="104" customWidth="1"/>
    <col min="25" max="25" width="12.7109375" style="104" customWidth="1"/>
    <col min="26" max="26" width="14.7109375" style="104" customWidth="1"/>
    <col min="27" max="27" width="12.7109375" style="104" customWidth="1"/>
    <col min="28" max="28" width="14.7109375" style="104" customWidth="1"/>
    <col min="29" max="29" width="12.7109375" style="104" customWidth="1"/>
    <col min="30" max="30" width="14.7109375" style="104" customWidth="1"/>
    <col min="31" max="31" width="12.7109375" style="104" customWidth="1"/>
    <col min="32" max="39" width="14.7109375" style="104" customWidth="1"/>
    <col min="40" max="40" width="19.28515625" style="104" customWidth="1"/>
    <col min="41" max="41" width="18.7109375" style="104" customWidth="1"/>
    <col min="42" max="257" width="211.42578125" style="104"/>
    <col min="258" max="258" width="64" style="104" customWidth="1"/>
    <col min="259" max="260" width="14.7109375" style="104" customWidth="1"/>
    <col min="261" max="261" width="12.7109375" style="104" customWidth="1"/>
    <col min="262" max="262" width="14.7109375" style="104" customWidth="1"/>
    <col min="263" max="263" width="12.7109375" style="104" customWidth="1"/>
    <col min="264" max="264" width="14.7109375" style="104" customWidth="1"/>
    <col min="265" max="265" width="12.7109375" style="104" customWidth="1"/>
    <col min="266" max="266" width="14.7109375" style="104" customWidth="1"/>
    <col min="267" max="267" width="12.7109375" style="104" customWidth="1"/>
    <col min="268" max="268" width="14.7109375" style="104" customWidth="1"/>
    <col min="269" max="269" width="12.7109375" style="104" customWidth="1"/>
    <col min="270" max="270" width="14.7109375" style="104" customWidth="1"/>
    <col min="271" max="271" width="12.7109375" style="104" customWidth="1"/>
    <col min="272" max="272" width="14.7109375" style="104" customWidth="1"/>
    <col min="273" max="273" width="12.7109375" style="104" customWidth="1"/>
    <col min="274" max="274" width="14.7109375" style="104" customWidth="1"/>
    <col min="275" max="275" width="12.7109375" style="104" customWidth="1"/>
    <col min="276" max="278" width="14.7109375" style="104" customWidth="1"/>
    <col min="279" max="279" width="12.7109375" style="104" customWidth="1"/>
    <col min="280" max="280" width="14.7109375" style="104" customWidth="1"/>
    <col min="281" max="281" width="12.7109375" style="104" customWidth="1"/>
    <col min="282" max="282" width="14.7109375" style="104" customWidth="1"/>
    <col min="283" max="283" width="12.7109375" style="104" customWidth="1"/>
    <col min="284" max="284" width="14.7109375" style="104" customWidth="1"/>
    <col min="285" max="285" width="12.7109375" style="104" customWidth="1"/>
    <col min="286" max="286" width="14.7109375" style="104" customWidth="1"/>
    <col min="287" max="287" width="12.7109375" style="104" customWidth="1"/>
    <col min="288" max="295" width="14.7109375" style="104" customWidth="1"/>
    <col min="296" max="296" width="19.28515625" style="104" customWidth="1"/>
    <col min="297" max="297" width="27" style="104" customWidth="1"/>
    <col min="298" max="513" width="211.42578125" style="104"/>
    <col min="514" max="514" width="64" style="104" customWidth="1"/>
    <col min="515" max="516" width="14.7109375" style="104" customWidth="1"/>
    <col min="517" max="517" width="12.7109375" style="104" customWidth="1"/>
    <col min="518" max="518" width="14.7109375" style="104" customWidth="1"/>
    <col min="519" max="519" width="12.7109375" style="104" customWidth="1"/>
    <col min="520" max="520" width="14.7109375" style="104" customWidth="1"/>
    <col min="521" max="521" width="12.7109375" style="104" customWidth="1"/>
    <col min="522" max="522" width="14.7109375" style="104" customWidth="1"/>
    <col min="523" max="523" width="12.7109375" style="104" customWidth="1"/>
    <col min="524" max="524" width="14.7109375" style="104" customWidth="1"/>
    <col min="525" max="525" width="12.7109375" style="104" customWidth="1"/>
    <col min="526" max="526" width="14.7109375" style="104" customWidth="1"/>
    <col min="527" max="527" width="12.7109375" style="104" customWidth="1"/>
    <col min="528" max="528" width="14.7109375" style="104" customWidth="1"/>
    <col min="529" max="529" width="12.7109375" style="104" customWidth="1"/>
    <col min="530" max="530" width="14.7109375" style="104" customWidth="1"/>
    <col min="531" max="531" width="12.7109375" style="104" customWidth="1"/>
    <col min="532" max="534" width="14.7109375" style="104" customWidth="1"/>
    <col min="535" max="535" width="12.7109375" style="104" customWidth="1"/>
    <col min="536" max="536" width="14.7109375" style="104" customWidth="1"/>
    <col min="537" max="537" width="12.7109375" style="104" customWidth="1"/>
    <col min="538" max="538" width="14.7109375" style="104" customWidth="1"/>
    <col min="539" max="539" width="12.7109375" style="104" customWidth="1"/>
    <col min="540" max="540" width="14.7109375" style="104" customWidth="1"/>
    <col min="541" max="541" width="12.7109375" style="104" customWidth="1"/>
    <col min="542" max="542" width="14.7109375" style="104" customWidth="1"/>
    <col min="543" max="543" width="12.7109375" style="104" customWidth="1"/>
    <col min="544" max="551" width="14.7109375" style="104" customWidth="1"/>
    <col min="552" max="552" width="19.28515625" style="104" customWidth="1"/>
    <col min="553" max="553" width="27" style="104" customWidth="1"/>
    <col min="554" max="769" width="211.42578125" style="104"/>
    <col min="770" max="770" width="64" style="104" customWidth="1"/>
    <col min="771" max="772" width="14.7109375" style="104" customWidth="1"/>
    <col min="773" max="773" width="12.7109375" style="104" customWidth="1"/>
    <col min="774" max="774" width="14.7109375" style="104" customWidth="1"/>
    <col min="775" max="775" width="12.7109375" style="104" customWidth="1"/>
    <col min="776" max="776" width="14.7109375" style="104" customWidth="1"/>
    <col min="777" max="777" width="12.7109375" style="104" customWidth="1"/>
    <col min="778" max="778" width="14.7109375" style="104" customWidth="1"/>
    <col min="779" max="779" width="12.7109375" style="104" customWidth="1"/>
    <col min="780" max="780" width="14.7109375" style="104" customWidth="1"/>
    <col min="781" max="781" width="12.7109375" style="104" customWidth="1"/>
    <col min="782" max="782" width="14.7109375" style="104" customWidth="1"/>
    <col min="783" max="783" width="12.7109375" style="104" customWidth="1"/>
    <col min="784" max="784" width="14.7109375" style="104" customWidth="1"/>
    <col min="785" max="785" width="12.7109375" style="104" customWidth="1"/>
    <col min="786" max="786" width="14.7109375" style="104" customWidth="1"/>
    <col min="787" max="787" width="12.7109375" style="104" customWidth="1"/>
    <col min="788" max="790" width="14.7109375" style="104" customWidth="1"/>
    <col min="791" max="791" width="12.7109375" style="104" customWidth="1"/>
    <col min="792" max="792" width="14.7109375" style="104" customWidth="1"/>
    <col min="793" max="793" width="12.7109375" style="104" customWidth="1"/>
    <col min="794" max="794" width="14.7109375" style="104" customWidth="1"/>
    <col min="795" max="795" width="12.7109375" style="104" customWidth="1"/>
    <col min="796" max="796" width="14.7109375" style="104" customWidth="1"/>
    <col min="797" max="797" width="12.7109375" style="104" customWidth="1"/>
    <col min="798" max="798" width="14.7109375" style="104" customWidth="1"/>
    <col min="799" max="799" width="12.7109375" style="104" customWidth="1"/>
    <col min="800" max="807" width="14.7109375" style="104" customWidth="1"/>
    <col min="808" max="808" width="19.28515625" style="104" customWidth="1"/>
    <col min="809" max="809" width="27" style="104" customWidth="1"/>
    <col min="810" max="1025" width="211.42578125" style="104"/>
    <col min="1026" max="1026" width="64" style="104" customWidth="1"/>
    <col min="1027" max="1028" width="14.7109375" style="104" customWidth="1"/>
    <col min="1029" max="1029" width="12.7109375" style="104" customWidth="1"/>
    <col min="1030" max="1030" width="14.7109375" style="104" customWidth="1"/>
    <col min="1031" max="1031" width="12.7109375" style="104" customWidth="1"/>
    <col min="1032" max="1032" width="14.7109375" style="104" customWidth="1"/>
    <col min="1033" max="1033" width="12.7109375" style="104" customWidth="1"/>
    <col min="1034" max="1034" width="14.7109375" style="104" customWidth="1"/>
    <col min="1035" max="1035" width="12.7109375" style="104" customWidth="1"/>
    <col min="1036" max="1036" width="14.7109375" style="104" customWidth="1"/>
    <col min="1037" max="1037" width="12.7109375" style="104" customWidth="1"/>
    <col min="1038" max="1038" width="14.7109375" style="104" customWidth="1"/>
    <col min="1039" max="1039" width="12.7109375" style="104" customWidth="1"/>
    <col min="1040" max="1040" width="14.7109375" style="104" customWidth="1"/>
    <col min="1041" max="1041" width="12.7109375" style="104" customWidth="1"/>
    <col min="1042" max="1042" width="14.7109375" style="104" customWidth="1"/>
    <col min="1043" max="1043" width="12.7109375" style="104" customWidth="1"/>
    <col min="1044" max="1046" width="14.7109375" style="104" customWidth="1"/>
    <col min="1047" max="1047" width="12.7109375" style="104" customWidth="1"/>
    <col min="1048" max="1048" width="14.7109375" style="104" customWidth="1"/>
    <col min="1049" max="1049" width="12.7109375" style="104" customWidth="1"/>
    <col min="1050" max="1050" width="14.7109375" style="104" customWidth="1"/>
    <col min="1051" max="1051" width="12.7109375" style="104" customWidth="1"/>
    <col min="1052" max="1052" width="14.7109375" style="104" customWidth="1"/>
    <col min="1053" max="1053" width="12.7109375" style="104" customWidth="1"/>
    <col min="1054" max="1054" width="14.7109375" style="104" customWidth="1"/>
    <col min="1055" max="1055" width="12.7109375" style="104" customWidth="1"/>
    <col min="1056" max="1063" width="14.7109375" style="104" customWidth="1"/>
    <col min="1064" max="1064" width="19.28515625" style="104" customWidth="1"/>
    <col min="1065" max="1065" width="27" style="104" customWidth="1"/>
    <col min="1066" max="1281" width="211.42578125" style="104"/>
    <col min="1282" max="1282" width="64" style="104" customWidth="1"/>
    <col min="1283" max="1284" width="14.7109375" style="104" customWidth="1"/>
    <col min="1285" max="1285" width="12.7109375" style="104" customWidth="1"/>
    <col min="1286" max="1286" width="14.7109375" style="104" customWidth="1"/>
    <col min="1287" max="1287" width="12.7109375" style="104" customWidth="1"/>
    <col min="1288" max="1288" width="14.7109375" style="104" customWidth="1"/>
    <col min="1289" max="1289" width="12.7109375" style="104" customWidth="1"/>
    <col min="1290" max="1290" width="14.7109375" style="104" customWidth="1"/>
    <col min="1291" max="1291" width="12.7109375" style="104" customWidth="1"/>
    <col min="1292" max="1292" width="14.7109375" style="104" customWidth="1"/>
    <col min="1293" max="1293" width="12.7109375" style="104" customWidth="1"/>
    <col min="1294" max="1294" width="14.7109375" style="104" customWidth="1"/>
    <col min="1295" max="1295" width="12.7109375" style="104" customWidth="1"/>
    <col min="1296" max="1296" width="14.7109375" style="104" customWidth="1"/>
    <col min="1297" max="1297" width="12.7109375" style="104" customWidth="1"/>
    <col min="1298" max="1298" width="14.7109375" style="104" customWidth="1"/>
    <col min="1299" max="1299" width="12.7109375" style="104" customWidth="1"/>
    <col min="1300" max="1302" width="14.7109375" style="104" customWidth="1"/>
    <col min="1303" max="1303" width="12.7109375" style="104" customWidth="1"/>
    <col min="1304" max="1304" width="14.7109375" style="104" customWidth="1"/>
    <col min="1305" max="1305" width="12.7109375" style="104" customWidth="1"/>
    <col min="1306" max="1306" width="14.7109375" style="104" customWidth="1"/>
    <col min="1307" max="1307" width="12.7109375" style="104" customWidth="1"/>
    <col min="1308" max="1308" width="14.7109375" style="104" customWidth="1"/>
    <col min="1309" max="1309" width="12.7109375" style="104" customWidth="1"/>
    <col min="1310" max="1310" width="14.7109375" style="104" customWidth="1"/>
    <col min="1311" max="1311" width="12.7109375" style="104" customWidth="1"/>
    <col min="1312" max="1319" width="14.7109375" style="104" customWidth="1"/>
    <col min="1320" max="1320" width="19.28515625" style="104" customWidth="1"/>
    <col min="1321" max="1321" width="27" style="104" customWidth="1"/>
    <col min="1322" max="1537" width="211.42578125" style="104"/>
    <col min="1538" max="1538" width="64" style="104" customWidth="1"/>
    <col min="1539" max="1540" width="14.7109375" style="104" customWidth="1"/>
    <col min="1541" max="1541" width="12.7109375" style="104" customWidth="1"/>
    <col min="1542" max="1542" width="14.7109375" style="104" customWidth="1"/>
    <col min="1543" max="1543" width="12.7109375" style="104" customWidth="1"/>
    <col min="1544" max="1544" width="14.7109375" style="104" customWidth="1"/>
    <col min="1545" max="1545" width="12.7109375" style="104" customWidth="1"/>
    <col min="1546" max="1546" width="14.7109375" style="104" customWidth="1"/>
    <col min="1547" max="1547" width="12.7109375" style="104" customWidth="1"/>
    <col min="1548" max="1548" width="14.7109375" style="104" customWidth="1"/>
    <col min="1549" max="1549" width="12.7109375" style="104" customWidth="1"/>
    <col min="1550" max="1550" width="14.7109375" style="104" customWidth="1"/>
    <col min="1551" max="1551" width="12.7109375" style="104" customWidth="1"/>
    <col min="1552" max="1552" width="14.7109375" style="104" customWidth="1"/>
    <col min="1553" max="1553" width="12.7109375" style="104" customWidth="1"/>
    <col min="1554" max="1554" width="14.7109375" style="104" customWidth="1"/>
    <col min="1555" max="1555" width="12.7109375" style="104" customWidth="1"/>
    <col min="1556" max="1558" width="14.7109375" style="104" customWidth="1"/>
    <col min="1559" max="1559" width="12.7109375" style="104" customWidth="1"/>
    <col min="1560" max="1560" width="14.7109375" style="104" customWidth="1"/>
    <col min="1561" max="1561" width="12.7109375" style="104" customWidth="1"/>
    <col min="1562" max="1562" width="14.7109375" style="104" customWidth="1"/>
    <col min="1563" max="1563" width="12.7109375" style="104" customWidth="1"/>
    <col min="1564" max="1564" width="14.7109375" style="104" customWidth="1"/>
    <col min="1565" max="1565" width="12.7109375" style="104" customWidth="1"/>
    <col min="1566" max="1566" width="14.7109375" style="104" customWidth="1"/>
    <col min="1567" max="1567" width="12.7109375" style="104" customWidth="1"/>
    <col min="1568" max="1575" width="14.7109375" style="104" customWidth="1"/>
    <col min="1576" max="1576" width="19.28515625" style="104" customWidth="1"/>
    <col min="1577" max="1577" width="27" style="104" customWidth="1"/>
    <col min="1578" max="1793" width="211.42578125" style="104"/>
    <col min="1794" max="1794" width="64" style="104" customWidth="1"/>
    <col min="1795" max="1796" width="14.7109375" style="104" customWidth="1"/>
    <col min="1797" max="1797" width="12.7109375" style="104" customWidth="1"/>
    <col min="1798" max="1798" width="14.7109375" style="104" customWidth="1"/>
    <col min="1799" max="1799" width="12.7109375" style="104" customWidth="1"/>
    <col min="1800" max="1800" width="14.7109375" style="104" customWidth="1"/>
    <col min="1801" max="1801" width="12.7109375" style="104" customWidth="1"/>
    <col min="1802" max="1802" width="14.7109375" style="104" customWidth="1"/>
    <col min="1803" max="1803" width="12.7109375" style="104" customWidth="1"/>
    <col min="1804" max="1804" width="14.7109375" style="104" customWidth="1"/>
    <col min="1805" max="1805" width="12.7109375" style="104" customWidth="1"/>
    <col min="1806" max="1806" width="14.7109375" style="104" customWidth="1"/>
    <col min="1807" max="1807" width="12.7109375" style="104" customWidth="1"/>
    <col min="1808" max="1808" width="14.7109375" style="104" customWidth="1"/>
    <col min="1809" max="1809" width="12.7109375" style="104" customWidth="1"/>
    <col min="1810" max="1810" width="14.7109375" style="104" customWidth="1"/>
    <col min="1811" max="1811" width="12.7109375" style="104" customWidth="1"/>
    <col min="1812" max="1814" width="14.7109375" style="104" customWidth="1"/>
    <col min="1815" max="1815" width="12.7109375" style="104" customWidth="1"/>
    <col min="1816" max="1816" width="14.7109375" style="104" customWidth="1"/>
    <col min="1817" max="1817" width="12.7109375" style="104" customWidth="1"/>
    <col min="1818" max="1818" width="14.7109375" style="104" customWidth="1"/>
    <col min="1819" max="1819" width="12.7109375" style="104" customWidth="1"/>
    <col min="1820" max="1820" width="14.7109375" style="104" customWidth="1"/>
    <col min="1821" max="1821" width="12.7109375" style="104" customWidth="1"/>
    <col min="1822" max="1822" width="14.7109375" style="104" customWidth="1"/>
    <col min="1823" max="1823" width="12.7109375" style="104" customWidth="1"/>
    <col min="1824" max="1831" width="14.7109375" style="104" customWidth="1"/>
    <col min="1832" max="1832" width="19.28515625" style="104" customWidth="1"/>
    <col min="1833" max="1833" width="27" style="104" customWidth="1"/>
    <col min="1834" max="2049" width="211.42578125" style="104"/>
    <col min="2050" max="2050" width="64" style="104" customWidth="1"/>
    <col min="2051" max="2052" width="14.7109375" style="104" customWidth="1"/>
    <col min="2053" max="2053" width="12.7109375" style="104" customWidth="1"/>
    <col min="2054" max="2054" width="14.7109375" style="104" customWidth="1"/>
    <col min="2055" max="2055" width="12.7109375" style="104" customWidth="1"/>
    <col min="2056" max="2056" width="14.7109375" style="104" customWidth="1"/>
    <col min="2057" max="2057" width="12.7109375" style="104" customWidth="1"/>
    <col min="2058" max="2058" width="14.7109375" style="104" customWidth="1"/>
    <col min="2059" max="2059" width="12.7109375" style="104" customWidth="1"/>
    <col min="2060" max="2060" width="14.7109375" style="104" customWidth="1"/>
    <col min="2061" max="2061" width="12.7109375" style="104" customWidth="1"/>
    <col min="2062" max="2062" width="14.7109375" style="104" customWidth="1"/>
    <col min="2063" max="2063" width="12.7109375" style="104" customWidth="1"/>
    <col min="2064" max="2064" width="14.7109375" style="104" customWidth="1"/>
    <col min="2065" max="2065" width="12.7109375" style="104" customWidth="1"/>
    <col min="2066" max="2066" width="14.7109375" style="104" customWidth="1"/>
    <col min="2067" max="2067" width="12.7109375" style="104" customWidth="1"/>
    <col min="2068" max="2070" width="14.7109375" style="104" customWidth="1"/>
    <col min="2071" max="2071" width="12.7109375" style="104" customWidth="1"/>
    <col min="2072" max="2072" width="14.7109375" style="104" customWidth="1"/>
    <col min="2073" max="2073" width="12.7109375" style="104" customWidth="1"/>
    <col min="2074" max="2074" width="14.7109375" style="104" customWidth="1"/>
    <col min="2075" max="2075" width="12.7109375" style="104" customWidth="1"/>
    <col min="2076" max="2076" width="14.7109375" style="104" customWidth="1"/>
    <col min="2077" max="2077" width="12.7109375" style="104" customWidth="1"/>
    <col min="2078" max="2078" width="14.7109375" style="104" customWidth="1"/>
    <col min="2079" max="2079" width="12.7109375" style="104" customWidth="1"/>
    <col min="2080" max="2087" width="14.7109375" style="104" customWidth="1"/>
    <col min="2088" max="2088" width="19.28515625" style="104" customWidth="1"/>
    <col min="2089" max="2089" width="27" style="104" customWidth="1"/>
    <col min="2090" max="2305" width="211.42578125" style="104"/>
    <col min="2306" max="2306" width="64" style="104" customWidth="1"/>
    <col min="2307" max="2308" width="14.7109375" style="104" customWidth="1"/>
    <col min="2309" max="2309" width="12.7109375" style="104" customWidth="1"/>
    <col min="2310" max="2310" width="14.7109375" style="104" customWidth="1"/>
    <col min="2311" max="2311" width="12.7109375" style="104" customWidth="1"/>
    <col min="2312" max="2312" width="14.7109375" style="104" customWidth="1"/>
    <col min="2313" max="2313" width="12.7109375" style="104" customWidth="1"/>
    <col min="2314" max="2314" width="14.7109375" style="104" customWidth="1"/>
    <col min="2315" max="2315" width="12.7109375" style="104" customWidth="1"/>
    <col min="2316" max="2316" width="14.7109375" style="104" customWidth="1"/>
    <col min="2317" max="2317" width="12.7109375" style="104" customWidth="1"/>
    <col min="2318" max="2318" width="14.7109375" style="104" customWidth="1"/>
    <col min="2319" max="2319" width="12.7109375" style="104" customWidth="1"/>
    <col min="2320" max="2320" width="14.7109375" style="104" customWidth="1"/>
    <col min="2321" max="2321" width="12.7109375" style="104" customWidth="1"/>
    <col min="2322" max="2322" width="14.7109375" style="104" customWidth="1"/>
    <col min="2323" max="2323" width="12.7109375" style="104" customWidth="1"/>
    <col min="2324" max="2326" width="14.7109375" style="104" customWidth="1"/>
    <col min="2327" max="2327" width="12.7109375" style="104" customWidth="1"/>
    <col min="2328" max="2328" width="14.7109375" style="104" customWidth="1"/>
    <col min="2329" max="2329" width="12.7109375" style="104" customWidth="1"/>
    <col min="2330" max="2330" width="14.7109375" style="104" customWidth="1"/>
    <col min="2331" max="2331" width="12.7109375" style="104" customWidth="1"/>
    <col min="2332" max="2332" width="14.7109375" style="104" customWidth="1"/>
    <col min="2333" max="2333" width="12.7109375" style="104" customWidth="1"/>
    <col min="2334" max="2334" width="14.7109375" style="104" customWidth="1"/>
    <col min="2335" max="2335" width="12.7109375" style="104" customWidth="1"/>
    <col min="2336" max="2343" width="14.7109375" style="104" customWidth="1"/>
    <col min="2344" max="2344" width="19.28515625" style="104" customWidth="1"/>
    <col min="2345" max="2345" width="27" style="104" customWidth="1"/>
    <col min="2346" max="2561" width="211.42578125" style="104"/>
    <col min="2562" max="2562" width="64" style="104" customWidth="1"/>
    <col min="2563" max="2564" width="14.7109375" style="104" customWidth="1"/>
    <col min="2565" max="2565" width="12.7109375" style="104" customWidth="1"/>
    <col min="2566" max="2566" width="14.7109375" style="104" customWidth="1"/>
    <col min="2567" max="2567" width="12.7109375" style="104" customWidth="1"/>
    <col min="2568" max="2568" width="14.7109375" style="104" customWidth="1"/>
    <col min="2569" max="2569" width="12.7109375" style="104" customWidth="1"/>
    <col min="2570" max="2570" width="14.7109375" style="104" customWidth="1"/>
    <col min="2571" max="2571" width="12.7109375" style="104" customWidth="1"/>
    <col min="2572" max="2572" width="14.7109375" style="104" customWidth="1"/>
    <col min="2573" max="2573" width="12.7109375" style="104" customWidth="1"/>
    <col min="2574" max="2574" width="14.7109375" style="104" customWidth="1"/>
    <col min="2575" max="2575" width="12.7109375" style="104" customWidth="1"/>
    <col min="2576" max="2576" width="14.7109375" style="104" customWidth="1"/>
    <col min="2577" max="2577" width="12.7109375" style="104" customWidth="1"/>
    <col min="2578" max="2578" width="14.7109375" style="104" customWidth="1"/>
    <col min="2579" max="2579" width="12.7109375" style="104" customWidth="1"/>
    <col min="2580" max="2582" width="14.7109375" style="104" customWidth="1"/>
    <col min="2583" max="2583" width="12.7109375" style="104" customWidth="1"/>
    <col min="2584" max="2584" width="14.7109375" style="104" customWidth="1"/>
    <col min="2585" max="2585" width="12.7109375" style="104" customWidth="1"/>
    <col min="2586" max="2586" width="14.7109375" style="104" customWidth="1"/>
    <col min="2587" max="2587" width="12.7109375" style="104" customWidth="1"/>
    <col min="2588" max="2588" width="14.7109375" style="104" customWidth="1"/>
    <col min="2589" max="2589" width="12.7109375" style="104" customWidth="1"/>
    <col min="2590" max="2590" width="14.7109375" style="104" customWidth="1"/>
    <col min="2591" max="2591" width="12.7109375" style="104" customWidth="1"/>
    <col min="2592" max="2599" width="14.7109375" style="104" customWidth="1"/>
    <col min="2600" max="2600" width="19.28515625" style="104" customWidth="1"/>
    <col min="2601" max="2601" width="27" style="104" customWidth="1"/>
    <col min="2602" max="2817" width="211.42578125" style="104"/>
    <col min="2818" max="2818" width="64" style="104" customWidth="1"/>
    <col min="2819" max="2820" width="14.7109375" style="104" customWidth="1"/>
    <col min="2821" max="2821" width="12.7109375" style="104" customWidth="1"/>
    <col min="2822" max="2822" width="14.7109375" style="104" customWidth="1"/>
    <col min="2823" max="2823" width="12.7109375" style="104" customWidth="1"/>
    <col min="2824" max="2824" width="14.7109375" style="104" customWidth="1"/>
    <col min="2825" max="2825" width="12.7109375" style="104" customWidth="1"/>
    <col min="2826" max="2826" width="14.7109375" style="104" customWidth="1"/>
    <col min="2827" max="2827" width="12.7109375" style="104" customWidth="1"/>
    <col min="2828" max="2828" width="14.7109375" style="104" customWidth="1"/>
    <col min="2829" max="2829" width="12.7109375" style="104" customWidth="1"/>
    <col min="2830" max="2830" width="14.7109375" style="104" customWidth="1"/>
    <col min="2831" max="2831" width="12.7109375" style="104" customWidth="1"/>
    <col min="2832" max="2832" width="14.7109375" style="104" customWidth="1"/>
    <col min="2833" max="2833" width="12.7109375" style="104" customWidth="1"/>
    <col min="2834" max="2834" width="14.7109375" style="104" customWidth="1"/>
    <col min="2835" max="2835" width="12.7109375" style="104" customWidth="1"/>
    <col min="2836" max="2838" width="14.7109375" style="104" customWidth="1"/>
    <col min="2839" max="2839" width="12.7109375" style="104" customWidth="1"/>
    <col min="2840" max="2840" width="14.7109375" style="104" customWidth="1"/>
    <col min="2841" max="2841" width="12.7109375" style="104" customWidth="1"/>
    <col min="2842" max="2842" width="14.7109375" style="104" customWidth="1"/>
    <col min="2843" max="2843" width="12.7109375" style="104" customWidth="1"/>
    <col min="2844" max="2844" width="14.7109375" style="104" customWidth="1"/>
    <col min="2845" max="2845" width="12.7109375" style="104" customWidth="1"/>
    <col min="2846" max="2846" width="14.7109375" style="104" customWidth="1"/>
    <col min="2847" max="2847" width="12.7109375" style="104" customWidth="1"/>
    <col min="2848" max="2855" width="14.7109375" style="104" customWidth="1"/>
    <col min="2856" max="2856" width="19.28515625" style="104" customWidth="1"/>
    <col min="2857" max="2857" width="27" style="104" customWidth="1"/>
    <col min="2858" max="3073" width="211.42578125" style="104"/>
    <col min="3074" max="3074" width="64" style="104" customWidth="1"/>
    <col min="3075" max="3076" width="14.7109375" style="104" customWidth="1"/>
    <col min="3077" max="3077" width="12.7109375" style="104" customWidth="1"/>
    <col min="3078" max="3078" width="14.7109375" style="104" customWidth="1"/>
    <col min="3079" max="3079" width="12.7109375" style="104" customWidth="1"/>
    <col min="3080" max="3080" width="14.7109375" style="104" customWidth="1"/>
    <col min="3081" max="3081" width="12.7109375" style="104" customWidth="1"/>
    <col min="3082" max="3082" width="14.7109375" style="104" customWidth="1"/>
    <col min="3083" max="3083" width="12.7109375" style="104" customWidth="1"/>
    <col min="3084" max="3084" width="14.7109375" style="104" customWidth="1"/>
    <col min="3085" max="3085" width="12.7109375" style="104" customWidth="1"/>
    <col min="3086" max="3086" width="14.7109375" style="104" customWidth="1"/>
    <col min="3087" max="3087" width="12.7109375" style="104" customWidth="1"/>
    <col min="3088" max="3088" width="14.7109375" style="104" customWidth="1"/>
    <col min="3089" max="3089" width="12.7109375" style="104" customWidth="1"/>
    <col min="3090" max="3090" width="14.7109375" style="104" customWidth="1"/>
    <col min="3091" max="3091" width="12.7109375" style="104" customWidth="1"/>
    <col min="3092" max="3094" width="14.7109375" style="104" customWidth="1"/>
    <col min="3095" max="3095" width="12.7109375" style="104" customWidth="1"/>
    <col min="3096" max="3096" width="14.7109375" style="104" customWidth="1"/>
    <col min="3097" max="3097" width="12.7109375" style="104" customWidth="1"/>
    <col min="3098" max="3098" width="14.7109375" style="104" customWidth="1"/>
    <col min="3099" max="3099" width="12.7109375" style="104" customWidth="1"/>
    <col min="3100" max="3100" width="14.7109375" style="104" customWidth="1"/>
    <col min="3101" max="3101" width="12.7109375" style="104" customWidth="1"/>
    <col min="3102" max="3102" width="14.7109375" style="104" customWidth="1"/>
    <col min="3103" max="3103" width="12.7109375" style="104" customWidth="1"/>
    <col min="3104" max="3111" width="14.7109375" style="104" customWidth="1"/>
    <col min="3112" max="3112" width="19.28515625" style="104" customWidth="1"/>
    <col min="3113" max="3113" width="27" style="104" customWidth="1"/>
    <col min="3114" max="3329" width="211.42578125" style="104"/>
    <col min="3330" max="3330" width="64" style="104" customWidth="1"/>
    <col min="3331" max="3332" width="14.7109375" style="104" customWidth="1"/>
    <col min="3333" max="3333" width="12.7109375" style="104" customWidth="1"/>
    <col min="3334" max="3334" width="14.7109375" style="104" customWidth="1"/>
    <col min="3335" max="3335" width="12.7109375" style="104" customWidth="1"/>
    <col min="3336" max="3336" width="14.7109375" style="104" customWidth="1"/>
    <col min="3337" max="3337" width="12.7109375" style="104" customWidth="1"/>
    <col min="3338" max="3338" width="14.7109375" style="104" customWidth="1"/>
    <col min="3339" max="3339" width="12.7109375" style="104" customWidth="1"/>
    <col min="3340" max="3340" width="14.7109375" style="104" customWidth="1"/>
    <col min="3341" max="3341" width="12.7109375" style="104" customWidth="1"/>
    <col min="3342" max="3342" width="14.7109375" style="104" customWidth="1"/>
    <col min="3343" max="3343" width="12.7109375" style="104" customWidth="1"/>
    <col min="3344" max="3344" width="14.7109375" style="104" customWidth="1"/>
    <col min="3345" max="3345" width="12.7109375" style="104" customWidth="1"/>
    <col min="3346" max="3346" width="14.7109375" style="104" customWidth="1"/>
    <col min="3347" max="3347" width="12.7109375" style="104" customWidth="1"/>
    <col min="3348" max="3350" width="14.7109375" style="104" customWidth="1"/>
    <col min="3351" max="3351" width="12.7109375" style="104" customWidth="1"/>
    <col min="3352" max="3352" width="14.7109375" style="104" customWidth="1"/>
    <col min="3353" max="3353" width="12.7109375" style="104" customWidth="1"/>
    <col min="3354" max="3354" width="14.7109375" style="104" customWidth="1"/>
    <col min="3355" max="3355" width="12.7109375" style="104" customWidth="1"/>
    <col min="3356" max="3356" width="14.7109375" style="104" customWidth="1"/>
    <col min="3357" max="3357" width="12.7109375" style="104" customWidth="1"/>
    <col min="3358" max="3358" width="14.7109375" style="104" customWidth="1"/>
    <col min="3359" max="3359" width="12.7109375" style="104" customWidth="1"/>
    <col min="3360" max="3367" width="14.7109375" style="104" customWidth="1"/>
    <col min="3368" max="3368" width="19.28515625" style="104" customWidth="1"/>
    <col min="3369" max="3369" width="27" style="104" customWidth="1"/>
    <col min="3370" max="3585" width="211.42578125" style="104"/>
    <col min="3586" max="3586" width="64" style="104" customWidth="1"/>
    <col min="3587" max="3588" width="14.7109375" style="104" customWidth="1"/>
    <col min="3589" max="3589" width="12.7109375" style="104" customWidth="1"/>
    <col min="3590" max="3590" width="14.7109375" style="104" customWidth="1"/>
    <col min="3591" max="3591" width="12.7109375" style="104" customWidth="1"/>
    <col min="3592" max="3592" width="14.7109375" style="104" customWidth="1"/>
    <col min="3593" max="3593" width="12.7109375" style="104" customWidth="1"/>
    <col min="3594" max="3594" width="14.7109375" style="104" customWidth="1"/>
    <col min="3595" max="3595" width="12.7109375" style="104" customWidth="1"/>
    <col min="3596" max="3596" width="14.7109375" style="104" customWidth="1"/>
    <col min="3597" max="3597" width="12.7109375" style="104" customWidth="1"/>
    <col min="3598" max="3598" width="14.7109375" style="104" customWidth="1"/>
    <col min="3599" max="3599" width="12.7109375" style="104" customWidth="1"/>
    <col min="3600" max="3600" width="14.7109375" style="104" customWidth="1"/>
    <col min="3601" max="3601" width="12.7109375" style="104" customWidth="1"/>
    <col min="3602" max="3602" width="14.7109375" style="104" customWidth="1"/>
    <col min="3603" max="3603" width="12.7109375" style="104" customWidth="1"/>
    <col min="3604" max="3606" width="14.7109375" style="104" customWidth="1"/>
    <col min="3607" max="3607" width="12.7109375" style="104" customWidth="1"/>
    <col min="3608" max="3608" width="14.7109375" style="104" customWidth="1"/>
    <col min="3609" max="3609" width="12.7109375" style="104" customWidth="1"/>
    <col min="3610" max="3610" width="14.7109375" style="104" customWidth="1"/>
    <col min="3611" max="3611" width="12.7109375" style="104" customWidth="1"/>
    <col min="3612" max="3612" width="14.7109375" style="104" customWidth="1"/>
    <col min="3613" max="3613" width="12.7109375" style="104" customWidth="1"/>
    <col min="3614" max="3614" width="14.7109375" style="104" customWidth="1"/>
    <col min="3615" max="3615" width="12.7109375" style="104" customWidth="1"/>
    <col min="3616" max="3623" width="14.7109375" style="104" customWidth="1"/>
    <col min="3624" max="3624" width="19.28515625" style="104" customWidth="1"/>
    <col min="3625" max="3625" width="27" style="104" customWidth="1"/>
    <col min="3626" max="3841" width="211.42578125" style="104"/>
    <col min="3842" max="3842" width="64" style="104" customWidth="1"/>
    <col min="3843" max="3844" width="14.7109375" style="104" customWidth="1"/>
    <col min="3845" max="3845" width="12.7109375" style="104" customWidth="1"/>
    <col min="3846" max="3846" width="14.7109375" style="104" customWidth="1"/>
    <col min="3847" max="3847" width="12.7109375" style="104" customWidth="1"/>
    <col min="3848" max="3848" width="14.7109375" style="104" customWidth="1"/>
    <col min="3849" max="3849" width="12.7109375" style="104" customWidth="1"/>
    <col min="3850" max="3850" width="14.7109375" style="104" customWidth="1"/>
    <col min="3851" max="3851" width="12.7109375" style="104" customWidth="1"/>
    <col min="3852" max="3852" width="14.7109375" style="104" customWidth="1"/>
    <col min="3853" max="3853" width="12.7109375" style="104" customWidth="1"/>
    <col min="3854" max="3854" width="14.7109375" style="104" customWidth="1"/>
    <col min="3855" max="3855" width="12.7109375" style="104" customWidth="1"/>
    <col min="3856" max="3856" width="14.7109375" style="104" customWidth="1"/>
    <col min="3857" max="3857" width="12.7109375" style="104" customWidth="1"/>
    <col min="3858" max="3858" width="14.7109375" style="104" customWidth="1"/>
    <col min="3859" max="3859" width="12.7109375" style="104" customWidth="1"/>
    <col min="3860" max="3862" width="14.7109375" style="104" customWidth="1"/>
    <col min="3863" max="3863" width="12.7109375" style="104" customWidth="1"/>
    <col min="3864" max="3864" width="14.7109375" style="104" customWidth="1"/>
    <col min="3865" max="3865" width="12.7109375" style="104" customWidth="1"/>
    <col min="3866" max="3866" width="14.7109375" style="104" customWidth="1"/>
    <col min="3867" max="3867" width="12.7109375" style="104" customWidth="1"/>
    <col min="3868" max="3868" width="14.7109375" style="104" customWidth="1"/>
    <col min="3869" max="3869" width="12.7109375" style="104" customWidth="1"/>
    <col min="3870" max="3870" width="14.7109375" style="104" customWidth="1"/>
    <col min="3871" max="3871" width="12.7109375" style="104" customWidth="1"/>
    <col min="3872" max="3879" width="14.7109375" style="104" customWidth="1"/>
    <col min="3880" max="3880" width="19.28515625" style="104" customWidth="1"/>
    <col min="3881" max="3881" width="27" style="104" customWidth="1"/>
    <col min="3882" max="4097" width="211.42578125" style="104"/>
    <col min="4098" max="4098" width="64" style="104" customWidth="1"/>
    <col min="4099" max="4100" width="14.7109375" style="104" customWidth="1"/>
    <col min="4101" max="4101" width="12.7109375" style="104" customWidth="1"/>
    <col min="4102" max="4102" width="14.7109375" style="104" customWidth="1"/>
    <col min="4103" max="4103" width="12.7109375" style="104" customWidth="1"/>
    <col min="4104" max="4104" width="14.7109375" style="104" customWidth="1"/>
    <col min="4105" max="4105" width="12.7109375" style="104" customWidth="1"/>
    <col min="4106" max="4106" width="14.7109375" style="104" customWidth="1"/>
    <col min="4107" max="4107" width="12.7109375" style="104" customWidth="1"/>
    <col min="4108" max="4108" width="14.7109375" style="104" customWidth="1"/>
    <col min="4109" max="4109" width="12.7109375" style="104" customWidth="1"/>
    <col min="4110" max="4110" width="14.7109375" style="104" customWidth="1"/>
    <col min="4111" max="4111" width="12.7109375" style="104" customWidth="1"/>
    <col min="4112" max="4112" width="14.7109375" style="104" customWidth="1"/>
    <col min="4113" max="4113" width="12.7109375" style="104" customWidth="1"/>
    <col min="4114" max="4114" width="14.7109375" style="104" customWidth="1"/>
    <col min="4115" max="4115" width="12.7109375" style="104" customWidth="1"/>
    <col min="4116" max="4118" width="14.7109375" style="104" customWidth="1"/>
    <col min="4119" max="4119" width="12.7109375" style="104" customWidth="1"/>
    <col min="4120" max="4120" width="14.7109375" style="104" customWidth="1"/>
    <col min="4121" max="4121" width="12.7109375" style="104" customWidth="1"/>
    <col min="4122" max="4122" width="14.7109375" style="104" customWidth="1"/>
    <col min="4123" max="4123" width="12.7109375" style="104" customWidth="1"/>
    <col min="4124" max="4124" width="14.7109375" style="104" customWidth="1"/>
    <col min="4125" max="4125" width="12.7109375" style="104" customWidth="1"/>
    <col min="4126" max="4126" width="14.7109375" style="104" customWidth="1"/>
    <col min="4127" max="4127" width="12.7109375" style="104" customWidth="1"/>
    <col min="4128" max="4135" width="14.7109375" style="104" customWidth="1"/>
    <col min="4136" max="4136" width="19.28515625" style="104" customWidth="1"/>
    <col min="4137" max="4137" width="27" style="104" customWidth="1"/>
    <col min="4138" max="4353" width="211.42578125" style="104"/>
    <col min="4354" max="4354" width="64" style="104" customWidth="1"/>
    <col min="4355" max="4356" width="14.7109375" style="104" customWidth="1"/>
    <col min="4357" max="4357" width="12.7109375" style="104" customWidth="1"/>
    <col min="4358" max="4358" width="14.7109375" style="104" customWidth="1"/>
    <col min="4359" max="4359" width="12.7109375" style="104" customWidth="1"/>
    <col min="4360" max="4360" width="14.7109375" style="104" customWidth="1"/>
    <col min="4361" max="4361" width="12.7109375" style="104" customWidth="1"/>
    <col min="4362" max="4362" width="14.7109375" style="104" customWidth="1"/>
    <col min="4363" max="4363" width="12.7109375" style="104" customWidth="1"/>
    <col min="4364" max="4364" width="14.7109375" style="104" customWidth="1"/>
    <col min="4365" max="4365" width="12.7109375" style="104" customWidth="1"/>
    <col min="4366" max="4366" width="14.7109375" style="104" customWidth="1"/>
    <col min="4367" max="4367" width="12.7109375" style="104" customWidth="1"/>
    <col min="4368" max="4368" width="14.7109375" style="104" customWidth="1"/>
    <col min="4369" max="4369" width="12.7109375" style="104" customWidth="1"/>
    <col min="4370" max="4370" width="14.7109375" style="104" customWidth="1"/>
    <col min="4371" max="4371" width="12.7109375" style="104" customWidth="1"/>
    <col min="4372" max="4374" width="14.7109375" style="104" customWidth="1"/>
    <col min="4375" max="4375" width="12.7109375" style="104" customWidth="1"/>
    <col min="4376" max="4376" width="14.7109375" style="104" customWidth="1"/>
    <col min="4377" max="4377" width="12.7109375" style="104" customWidth="1"/>
    <col min="4378" max="4378" width="14.7109375" style="104" customWidth="1"/>
    <col min="4379" max="4379" width="12.7109375" style="104" customWidth="1"/>
    <col min="4380" max="4380" width="14.7109375" style="104" customWidth="1"/>
    <col min="4381" max="4381" width="12.7109375" style="104" customWidth="1"/>
    <col min="4382" max="4382" width="14.7109375" style="104" customWidth="1"/>
    <col min="4383" max="4383" width="12.7109375" style="104" customWidth="1"/>
    <col min="4384" max="4391" width="14.7109375" style="104" customWidth="1"/>
    <col min="4392" max="4392" width="19.28515625" style="104" customWidth="1"/>
    <col min="4393" max="4393" width="27" style="104" customWidth="1"/>
    <col min="4394" max="4609" width="211.42578125" style="104"/>
    <col min="4610" max="4610" width="64" style="104" customWidth="1"/>
    <col min="4611" max="4612" width="14.7109375" style="104" customWidth="1"/>
    <col min="4613" max="4613" width="12.7109375" style="104" customWidth="1"/>
    <col min="4614" max="4614" width="14.7109375" style="104" customWidth="1"/>
    <col min="4615" max="4615" width="12.7109375" style="104" customWidth="1"/>
    <col min="4616" max="4616" width="14.7109375" style="104" customWidth="1"/>
    <col min="4617" max="4617" width="12.7109375" style="104" customWidth="1"/>
    <col min="4618" max="4618" width="14.7109375" style="104" customWidth="1"/>
    <col min="4619" max="4619" width="12.7109375" style="104" customWidth="1"/>
    <col min="4620" max="4620" width="14.7109375" style="104" customWidth="1"/>
    <col min="4621" max="4621" width="12.7109375" style="104" customWidth="1"/>
    <col min="4622" max="4622" width="14.7109375" style="104" customWidth="1"/>
    <col min="4623" max="4623" width="12.7109375" style="104" customWidth="1"/>
    <col min="4624" max="4624" width="14.7109375" style="104" customWidth="1"/>
    <col min="4625" max="4625" width="12.7109375" style="104" customWidth="1"/>
    <col min="4626" max="4626" width="14.7109375" style="104" customWidth="1"/>
    <col min="4627" max="4627" width="12.7109375" style="104" customWidth="1"/>
    <col min="4628" max="4630" width="14.7109375" style="104" customWidth="1"/>
    <col min="4631" max="4631" width="12.7109375" style="104" customWidth="1"/>
    <col min="4632" max="4632" width="14.7109375" style="104" customWidth="1"/>
    <col min="4633" max="4633" width="12.7109375" style="104" customWidth="1"/>
    <col min="4634" max="4634" width="14.7109375" style="104" customWidth="1"/>
    <col min="4635" max="4635" width="12.7109375" style="104" customWidth="1"/>
    <col min="4636" max="4636" width="14.7109375" style="104" customWidth="1"/>
    <col min="4637" max="4637" width="12.7109375" style="104" customWidth="1"/>
    <col min="4638" max="4638" width="14.7109375" style="104" customWidth="1"/>
    <col min="4639" max="4639" width="12.7109375" style="104" customWidth="1"/>
    <col min="4640" max="4647" width="14.7109375" style="104" customWidth="1"/>
    <col min="4648" max="4648" width="19.28515625" style="104" customWidth="1"/>
    <col min="4649" max="4649" width="27" style="104" customWidth="1"/>
    <col min="4650" max="4865" width="211.42578125" style="104"/>
    <col min="4866" max="4866" width="64" style="104" customWidth="1"/>
    <col min="4867" max="4868" width="14.7109375" style="104" customWidth="1"/>
    <col min="4869" max="4869" width="12.7109375" style="104" customWidth="1"/>
    <col min="4870" max="4870" width="14.7109375" style="104" customWidth="1"/>
    <col min="4871" max="4871" width="12.7109375" style="104" customWidth="1"/>
    <col min="4872" max="4872" width="14.7109375" style="104" customWidth="1"/>
    <col min="4873" max="4873" width="12.7109375" style="104" customWidth="1"/>
    <col min="4874" max="4874" width="14.7109375" style="104" customWidth="1"/>
    <col min="4875" max="4875" width="12.7109375" style="104" customWidth="1"/>
    <col min="4876" max="4876" width="14.7109375" style="104" customWidth="1"/>
    <col min="4877" max="4877" width="12.7109375" style="104" customWidth="1"/>
    <col min="4878" max="4878" width="14.7109375" style="104" customWidth="1"/>
    <col min="4879" max="4879" width="12.7109375" style="104" customWidth="1"/>
    <col min="4880" max="4880" width="14.7109375" style="104" customWidth="1"/>
    <col min="4881" max="4881" width="12.7109375" style="104" customWidth="1"/>
    <col min="4882" max="4882" width="14.7109375" style="104" customWidth="1"/>
    <col min="4883" max="4883" width="12.7109375" style="104" customWidth="1"/>
    <col min="4884" max="4886" width="14.7109375" style="104" customWidth="1"/>
    <col min="4887" max="4887" width="12.7109375" style="104" customWidth="1"/>
    <col min="4888" max="4888" width="14.7109375" style="104" customWidth="1"/>
    <col min="4889" max="4889" width="12.7109375" style="104" customWidth="1"/>
    <col min="4890" max="4890" width="14.7109375" style="104" customWidth="1"/>
    <col min="4891" max="4891" width="12.7109375" style="104" customWidth="1"/>
    <col min="4892" max="4892" width="14.7109375" style="104" customWidth="1"/>
    <col min="4893" max="4893" width="12.7109375" style="104" customWidth="1"/>
    <col min="4894" max="4894" width="14.7109375" style="104" customWidth="1"/>
    <col min="4895" max="4895" width="12.7109375" style="104" customWidth="1"/>
    <col min="4896" max="4903" width="14.7109375" style="104" customWidth="1"/>
    <col min="4904" max="4904" width="19.28515625" style="104" customWidth="1"/>
    <col min="4905" max="4905" width="27" style="104" customWidth="1"/>
    <col min="4906" max="5121" width="211.42578125" style="104"/>
    <col min="5122" max="5122" width="64" style="104" customWidth="1"/>
    <col min="5123" max="5124" width="14.7109375" style="104" customWidth="1"/>
    <col min="5125" max="5125" width="12.7109375" style="104" customWidth="1"/>
    <col min="5126" max="5126" width="14.7109375" style="104" customWidth="1"/>
    <col min="5127" max="5127" width="12.7109375" style="104" customWidth="1"/>
    <col min="5128" max="5128" width="14.7109375" style="104" customWidth="1"/>
    <col min="5129" max="5129" width="12.7109375" style="104" customWidth="1"/>
    <col min="5130" max="5130" width="14.7109375" style="104" customWidth="1"/>
    <col min="5131" max="5131" width="12.7109375" style="104" customWidth="1"/>
    <col min="5132" max="5132" width="14.7109375" style="104" customWidth="1"/>
    <col min="5133" max="5133" width="12.7109375" style="104" customWidth="1"/>
    <col min="5134" max="5134" width="14.7109375" style="104" customWidth="1"/>
    <col min="5135" max="5135" width="12.7109375" style="104" customWidth="1"/>
    <col min="5136" max="5136" width="14.7109375" style="104" customWidth="1"/>
    <col min="5137" max="5137" width="12.7109375" style="104" customWidth="1"/>
    <col min="5138" max="5138" width="14.7109375" style="104" customWidth="1"/>
    <col min="5139" max="5139" width="12.7109375" style="104" customWidth="1"/>
    <col min="5140" max="5142" width="14.7109375" style="104" customWidth="1"/>
    <col min="5143" max="5143" width="12.7109375" style="104" customWidth="1"/>
    <col min="5144" max="5144" width="14.7109375" style="104" customWidth="1"/>
    <col min="5145" max="5145" width="12.7109375" style="104" customWidth="1"/>
    <col min="5146" max="5146" width="14.7109375" style="104" customWidth="1"/>
    <col min="5147" max="5147" width="12.7109375" style="104" customWidth="1"/>
    <col min="5148" max="5148" width="14.7109375" style="104" customWidth="1"/>
    <col min="5149" max="5149" width="12.7109375" style="104" customWidth="1"/>
    <col min="5150" max="5150" width="14.7109375" style="104" customWidth="1"/>
    <col min="5151" max="5151" width="12.7109375" style="104" customWidth="1"/>
    <col min="5152" max="5159" width="14.7109375" style="104" customWidth="1"/>
    <col min="5160" max="5160" width="19.28515625" style="104" customWidth="1"/>
    <col min="5161" max="5161" width="27" style="104" customWidth="1"/>
    <col min="5162" max="5377" width="211.42578125" style="104"/>
    <col min="5378" max="5378" width="64" style="104" customWidth="1"/>
    <col min="5379" max="5380" width="14.7109375" style="104" customWidth="1"/>
    <col min="5381" max="5381" width="12.7109375" style="104" customWidth="1"/>
    <col min="5382" max="5382" width="14.7109375" style="104" customWidth="1"/>
    <col min="5383" max="5383" width="12.7109375" style="104" customWidth="1"/>
    <col min="5384" max="5384" width="14.7109375" style="104" customWidth="1"/>
    <col min="5385" max="5385" width="12.7109375" style="104" customWidth="1"/>
    <col min="5386" max="5386" width="14.7109375" style="104" customWidth="1"/>
    <col min="5387" max="5387" width="12.7109375" style="104" customWidth="1"/>
    <col min="5388" max="5388" width="14.7109375" style="104" customWidth="1"/>
    <col min="5389" max="5389" width="12.7109375" style="104" customWidth="1"/>
    <col min="5390" max="5390" width="14.7109375" style="104" customWidth="1"/>
    <col min="5391" max="5391" width="12.7109375" style="104" customWidth="1"/>
    <col min="5392" max="5392" width="14.7109375" style="104" customWidth="1"/>
    <col min="5393" max="5393" width="12.7109375" style="104" customWidth="1"/>
    <col min="5394" max="5394" width="14.7109375" style="104" customWidth="1"/>
    <col min="5395" max="5395" width="12.7109375" style="104" customWidth="1"/>
    <col min="5396" max="5398" width="14.7109375" style="104" customWidth="1"/>
    <col min="5399" max="5399" width="12.7109375" style="104" customWidth="1"/>
    <col min="5400" max="5400" width="14.7109375" style="104" customWidth="1"/>
    <col min="5401" max="5401" width="12.7109375" style="104" customWidth="1"/>
    <col min="5402" max="5402" width="14.7109375" style="104" customWidth="1"/>
    <col min="5403" max="5403" width="12.7109375" style="104" customWidth="1"/>
    <col min="5404" max="5404" width="14.7109375" style="104" customWidth="1"/>
    <col min="5405" max="5405" width="12.7109375" style="104" customWidth="1"/>
    <col min="5406" max="5406" width="14.7109375" style="104" customWidth="1"/>
    <col min="5407" max="5407" width="12.7109375" style="104" customWidth="1"/>
    <col min="5408" max="5415" width="14.7109375" style="104" customWidth="1"/>
    <col min="5416" max="5416" width="19.28515625" style="104" customWidth="1"/>
    <col min="5417" max="5417" width="27" style="104" customWidth="1"/>
    <col min="5418" max="5633" width="211.42578125" style="104"/>
    <col min="5634" max="5634" width="64" style="104" customWidth="1"/>
    <col min="5635" max="5636" width="14.7109375" style="104" customWidth="1"/>
    <col min="5637" max="5637" width="12.7109375" style="104" customWidth="1"/>
    <col min="5638" max="5638" width="14.7109375" style="104" customWidth="1"/>
    <col min="5639" max="5639" width="12.7109375" style="104" customWidth="1"/>
    <col min="5640" max="5640" width="14.7109375" style="104" customWidth="1"/>
    <col min="5641" max="5641" width="12.7109375" style="104" customWidth="1"/>
    <col min="5642" max="5642" width="14.7109375" style="104" customWidth="1"/>
    <col min="5643" max="5643" width="12.7109375" style="104" customWidth="1"/>
    <col min="5644" max="5644" width="14.7109375" style="104" customWidth="1"/>
    <col min="5645" max="5645" width="12.7109375" style="104" customWidth="1"/>
    <col min="5646" max="5646" width="14.7109375" style="104" customWidth="1"/>
    <col min="5647" max="5647" width="12.7109375" style="104" customWidth="1"/>
    <col min="5648" max="5648" width="14.7109375" style="104" customWidth="1"/>
    <col min="5649" max="5649" width="12.7109375" style="104" customWidth="1"/>
    <col min="5650" max="5650" width="14.7109375" style="104" customWidth="1"/>
    <col min="5651" max="5651" width="12.7109375" style="104" customWidth="1"/>
    <col min="5652" max="5654" width="14.7109375" style="104" customWidth="1"/>
    <col min="5655" max="5655" width="12.7109375" style="104" customWidth="1"/>
    <col min="5656" max="5656" width="14.7109375" style="104" customWidth="1"/>
    <col min="5657" max="5657" width="12.7109375" style="104" customWidth="1"/>
    <col min="5658" max="5658" width="14.7109375" style="104" customWidth="1"/>
    <col min="5659" max="5659" width="12.7109375" style="104" customWidth="1"/>
    <col min="5660" max="5660" width="14.7109375" style="104" customWidth="1"/>
    <col min="5661" max="5661" width="12.7109375" style="104" customWidth="1"/>
    <col min="5662" max="5662" width="14.7109375" style="104" customWidth="1"/>
    <col min="5663" max="5663" width="12.7109375" style="104" customWidth="1"/>
    <col min="5664" max="5671" width="14.7109375" style="104" customWidth="1"/>
    <col min="5672" max="5672" width="19.28515625" style="104" customWidth="1"/>
    <col min="5673" max="5673" width="27" style="104" customWidth="1"/>
    <col min="5674" max="5889" width="211.42578125" style="104"/>
    <col min="5890" max="5890" width="64" style="104" customWidth="1"/>
    <col min="5891" max="5892" width="14.7109375" style="104" customWidth="1"/>
    <col min="5893" max="5893" width="12.7109375" style="104" customWidth="1"/>
    <col min="5894" max="5894" width="14.7109375" style="104" customWidth="1"/>
    <col min="5895" max="5895" width="12.7109375" style="104" customWidth="1"/>
    <col min="5896" max="5896" width="14.7109375" style="104" customWidth="1"/>
    <col min="5897" max="5897" width="12.7109375" style="104" customWidth="1"/>
    <col min="5898" max="5898" width="14.7109375" style="104" customWidth="1"/>
    <col min="5899" max="5899" width="12.7109375" style="104" customWidth="1"/>
    <col min="5900" max="5900" width="14.7109375" style="104" customWidth="1"/>
    <col min="5901" max="5901" width="12.7109375" style="104" customWidth="1"/>
    <col min="5902" max="5902" width="14.7109375" style="104" customWidth="1"/>
    <col min="5903" max="5903" width="12.7109375" style="104" customWidth="1"/>
    <col min="5904" max="5904" width="14.7109375" style="104" customWidth="1"/>
    <col min="5905" max="5905" width="12.7109375" style="104" customWidth="1"/>
    <col min="5906" max="5906" width="14.7109375" style="104" customWidth="1"/>
    <col min="5907" max="5907" width="12.7109375" style="104" customWidth="1"/>
    <col min="5908" max="5910" width="14.7109375" style="104" customWidth="1"/>
    <col min="5911" max="5911" width="12.7109375" style="104" customWidth="1"/>
    <col min="5912" max="5912" width="14.7109375" style="104" customWidth="1"/>
    <col min="5913" max="5913" width="12.7109375" style="104" customWidth="1"/>
    <col min="5914" max="5914" width="14.7109375" style="104" customWidth="1"/>
    <col min="5915" max="5915" width="12.7109375" style="104" customWidth="1"/>
    <col min="5916" max="5916" width="14.7109375" style="104" customWidth="1"/>
    <col min="5917" max="5917" width="12.7109375" style="104" customWidth="1"/>
    <col min="5918" max="5918" width="14.7109375" style="104" customWidth="1"/>
    <col min="5919" max="5919" width="12.7109375" style="104" customWidth="1"/>
    <col min="5920" max="5927" width="14.7109375" style="104" customWidth="1"/>
    <col min="5928" max="5928" width="19.28515625" style="104" customWidth="1"/>
    <col min="5929" max="5929" width="27" style="104" customWidth="1"/>
    <col min="5930" max="6145" width="211.42578125" style="104"/>
    <col min="6146" max="6146" width="64" style="104" customWidth="1"/>
    <col min="6147" max="6148" width="14.7109375" style="104" customWidth="1"/>
    <col min="6149" max="6149" width="12.7109375" style="104" customWidth="1"/>
    <col min="6150" max="6150" width="14.7109375" style="104" customWidth="1"/>
    <col min="6151" max="6151" width="12.7109375" style="104" customWidth="1"/>
    <col min="6152" max="6152" width="14.7109375" style="104" customWidth="1"/>
    <col min="6153" max="6153" width="12.7109375" style="104" customWidth="1"/>
    <col min="6154" max="6154" width="14.7109375" style="104" customWidth="1"/>
    <col min="6155" max="6155" width="12.7109375" style="104" customWidth="1"/>
    <col min="6156" max="6156" width="14.7109375" style="104" customWidth="1"/>
    <col min="6157" max="6157" width="12.7109375" style="104" customWidth="1"/>
    <col min="6158" max="6158" width="14.7109375" style="104" customWidth="1"/>
    <col min="6159" max="6159" width="12.7109375" style="104" customWidth="1"/>
    <col min="6160" max="6160" width="14.7109375" style="104" customWidth="1"/>
    <col min="6161" max="6161" width="12.7109375" style="104" customWidth="1"/>
    <col min="6162" max="6162" width="14.7109375" style="104" customWidth="1"/>
    <col min="6163" max="6163" width="12.7109375" style="104" customWidth="1"/>
    <col min="6164" max="6166" width="14.7109375" style="104" customWidth="1"/>
    <col min="6167" max="6167" width="12.7109375" style="104" customWidth="1"/>
    <col min="6168" max="6168" width="14.7109375" style="104" customWidth="1"/>
    <col min="6169" max="6169" width="12.7109375" style="104" customWidth="1"/>
    <col min="6170" max="6170" width="14.7109375" style="104" customWidth="1"/>
    <col min="6171" max="6171" width="12.7109375" style="104" customWidth="1"/>
    <col min="6172" max="6172" width="14.7109375" style="104" customWidth="1"/>
    <col min="6173" max="6173" width="12.7109375" style="104" customWidth="1"/>
    <col min="6174" max="6174" width="14.7109375" style="104" customWidth="1"/>
    <col min="6175" max="6175" width="12.7109375" style="104" customWidth="1"/>
    <col min="6176" max="6183" width="14.7109375" style="104" customWidth="1"/>
    <col min="6184" max="6184" width="19.28515625" style="104" customWidth="1"/>
    <col min="6185" max="6185" width="27" style="104" customWidth="1"/>
    <col min="6186" max="6401" width="211.42578125" style="104"/>
    <col min="6402" max="6402" width="64" style="104" customWidth="1"/>
    <col min="6403" max="6404" width="14.7109375" style="104" customWidth="1"/>
    <col min="6405" max="6405" width="12.7109375" style="104" customWidth="1"/>
    <col min="6406" max="6406" width="14.7109375" style="104" customWidth="1"/>
    <col min="6407" max="6407" width="12.7109375" style="104" customWidth="1"/>
    <col min="6408" max="6408" width="14.7109375" style="104" customWidth="1"/>
    <col min="6409" max="6409" width="12.7109375" style="104" customWidth="1"/>
    <col min="6410" max="6410" width="14.7109375" style="104" customWidth="1"/>
    <col min="6411" max="6411" width="12.7109375" style="104" customWidth="1"/>
    <col min="6412" max="6412" width="14.7109375" style="104" customWidth="1"/>
    <col min="6413" max="6413" width="12.7109375" style="104" customWidth="1"/>
    <col min="6414" max="6414" width="14.7109375" style="104" customWidth="1"/>
    <col min="6415" max="6415" width="12.7109375" style="104" customWidth="1"/>
    <col min="6416" max="6416" width="14.7109375" style="104" customWidth="1"/>
    <col min="6417" max="6417" width="12.7109375" style="104" customWidth="1"/>
    <col min="6418" max="6418" width="14.7109375" style="104" customWidth="1"/>
    <col min="6419" max="6419" width="12.7109375" style="104" customWidth="1"/>
    <col min="6420" max="6422" width="14.7109375" style="104" customWidth="1"/>
    <col min="6423" max="6423" width="12.7109375" style="104" customWidth="1"/>
    <col min="6424" max="6424" width="14.7109375" style="104" customWidth="1"/>
    <col min="6425" max="6425" width="12.7109375" style="104" customWidth="1"/>
    <col min="6426" max="6426" width="14.7109375" style="104" customWidth="1"/>
    <col min="6427" max="6427" width="12.7109375" style="104" customWidth="1"/>
    <col min="6428" max="6428" width="14.7109375" style="104" customWidth="1"/>
    <col min="6429" max="6429" width="12.7109375" style="104" customWidth="1"/>
    <col min="6430" max="6430" width="14.7109375" style="104" customWidth="1"/>
    <col min="6431" max="6431" width="12.7109375" style="104" customWidth="1"/>
    <col min="6432" max="6439" width="14.7109375" style="104" customWidth="1"/>
    <col min="6440" max="6440" width="19.28515625" style="104" customWidth="1"/>
    <col min="6441" max="6441" width="27" style="104" customWidth="1"/>
    <col min="6442" max="6657" width="211.42578125" style="104"/>
    <col min="6658" max="6658" width="64" style="104" customWidth="1"/>
    <col min="6659" max="6660" width="14.7109375" style="104" customWidth="1"/>
    <col min="6661" max="6661" width="12.7109375" style="104" customWidth="1"/>
    <col min="6662" max="6662" width="14.7109375" style="104" customWidth="1"/>
    <col min="6663" max="6663" width="12.7109375" style="104" customWidth="1"/>
    <col min="6664" max="6664" width="14.7109375" style="104" customWidth="1"/>
    <col min="6665" max="6665" width="12.7109375" style="104" customWidth="1"/>
    <col min="6666" max="6666" width="14.7109375" style="104" customWidth="1"/>
    <col min="6667" max="6667" width="12.7109375" style="104" customWidth="1"/>
    <col min="6668" max="6668" width="14.7109375" style="104" customWidth="1"/>
    <col min="6669" max="6669" width="12.7109375" style="104" customWidth="1"/>
    <col min="6670" max="6670" width="14.7109375" style="104" customWidth="1"/>
    <col min="6671" max="6671" width="12.7109375" style="104" customWidth="1"/>
    <col min="6672" max="6672" width="14.7109375" style="104" customWidth="1"/>
    <col min="6673" max="6673" width="12.7109375" style="104" customWidth="1"/>
    <col min="6674" max="6674" width="14.7109375" style="104" customWidth="1"/>
    <col min="6675" max="6675" width="12.7109375" style="104" customWidth="1"/>
    <col min="6676" max="6678" width="14.7109375" style="104" customWidth="1"/>
    <col min="6679" max="6679" width="12.7109375" style="104" customWidth="1"/>
    <col min="6680" max="6680" width="14.7109375" style="104" customWidth="1"/>
    <col min="6681" max="6681" width="12.7109375" style="104" customWidth="1"/>
    <col min="6682" max="6682" width="14.7109375" style="104" customWidth="1"/>
    <col min="6683" max="6683" width="12.7109375" style="104" customWidth="1"/>
    <col min="6684" max="6684" width="14.7109375" style="104" customWidth="1"/>
    <col min="6685" max="6685" width="12.7109375" style="104" customWidth="1"/>
    <col min="6686" max="6686" width="14.7109375" style="104" customWidth="1"/>
    <col min="6687" max="6687" width="12.7109375" style="104" customWidth="1"/>
    <col min="6688" max="6695" width="14.7109375" style="104" customWidth="1"/>
    <col min="6696" max="6696" width="19.28515625" style="104" customWidth="1"/>
    <col min="6697" max="6697" width="27" style="104" customWidth="1"/>
    <col min="6698" max="6913" width="211.42578125" style="104"/>
    <col min="6914" max="6914" width="64" style="104" customWidth="1"/>
    <col min="6915" max="6916" width="14.7109375" style="104" customWidth="1"/>
    <col min="6917" max="6917" width="12.7109375" style="104" customWidth="1"/>
    <col min="6918" max="6918" width="14.7109375" style="104" customWidth="1"/>
    <col min="6919" max="6919" width="12.7109375" style="104" customWidth="1"/>
    <col min="6920" max="6920" width="14.7109375" style="104" customWidth="1"/>
    <col min="6921" max="6921" width="12.7109375" style="104" customWidth="1"/>
    <col min="6922" max="6922" width="14.7109375" style="104" customWidth="1"/>
    <col min="6923" max="6923" width="12.7109375" style="104" customWidth="1"/>
    <col min="6924" max="6924" width="14.7109375" style="104" customWidth="1"/>
    <col min="6925" max="6925" width="12.7109375" style="104" customWidth="1"/>
    <col min="6926" max="6926" width="14.7109375" style="104" customWidth="1"/>
    <col min="6927" max="6927" width="12.7109375" style="104" customWidth="1"/>
    <col min="6928" max="6928" width="14.7109375" style="104" customWidth="1"/>
    <col min="6929" max="6929" width="12.7109375" style="104" customWidth="1"/>
    <col min="6930" max="6930" width="14.7109375" style="104" customWidth="1"/>
    <col min="6931" max="6931" width="12.7109375" style="104" customWidth="1"/>
    <col min="6932" max="6934" width="14.7109375" style="104" customWidth="1"/>
    <col min="6935" max="6935" width="12.7109375" style="104" customWidth="1"/>
    <col min="6936" max="6936" width="14.7109375" style="104" customWidth="1"/>
    <col min="6937" max="6937" width="12.7109375" style="104" customWidth="1"/>
    <col min="6938" max="6938" width="14.7109375" style="104" customWidth="1"/>
    <col min="6939" max="6939" width="12.7109375" style="104" customWidth="1"/>
    <col min="6940" max="6940" width="14.7109375" style="104" customWidth="1"/>
    <col min="6941" max="6941" width="12.7109375" style="104" customWidth="1"/>
    <col min="6942" max="6942" width="14.7109375" style="104" customWidth="1"/>
    <col min="6943" max="6943" width="12.7109375" style="104" customWidth="1"/>
    <col min="6944" max="6951" width="14.7109375" style="104" customWidth="1"/>
    <col min="6952" max="6952" width="19.28515625" style="104" customWidth="1"/>
    <col min="6953" max="6953" width="27" style="104" customWidth="1"/>
    <col min="6954" max="7169" width="211.42578125" style="104"/>
    <col min="7170" max="7170" width="64" style="104" customWidth="1"/>
    <col min="7171" max="7172" width="14.7109375" style="104" customWidth="1"/>
    <col min="7173" max="7173" width="12.7109375" style="104" customWidth="1"/>
    <col min="7174" max="7174" width="14.7109375" style="104" customWidth="1"/>
    <col min="7175" max="7175" width="12.7109375" style="104" customWidth="1"/>
    <col min="7176" max="7176" width="14.7109375" style="104" customWidth="1"/>
    <col min="7177" max="7177" width="12.7109375" style="104" customWidth="1"/>
    <col min="7178" max="7178" width="14.7109375" style="104" customWidth="1"/>
    <col min="7179" max="7179" width="12.7109375" style="104" customWidth="1"/>
    <col min="7180" max="7180" width="14.7109375" style="104" customWidth="1"/>
    <col min="7181" max="7181" width="12.7109375" style="104" customWidth="1"/>
    <col min="7182" max="7182" width="14.7109375" style="104" customWidth="1"/>
    <col min="7183" max="7183" width="12.7109375" style="104" customWidth="1"/>
    <col min="7184" max="7184" width="14.7109375" style="104" customWidth="1"/>
    <col min="7185" max="7185" width="12.7109375" style="104" customWidth="1"/>
    <col min="7186" max="7186" width="14.7109375" style="104" customWidth="1"/>
    <col min="7187" max="7187" width="12.7109375" style="104" customWidth="1"/>
    <col min="7188" max="7190" width="14.7109375" style="104" customWidth="1"/>
    <col min="7191" max="7191" width="12.7109375" style="104" customWidth="1"/>
    <col min="7192" max="7192" width="14.7109375" style="104" customWidth="1"/>
    <col min="7193" max="7193" width="12.7109375" style="104" customWidth="1"/>
    <col min="7194" max="7194" width="14.7109375" style="104" customWidth="1"/>
    <col min="7195" max="7195" width="12.7109375" style="104" customWidth="1"/>
    <col min="7196" max="7196" width="14.7109375" style="104" customWidth="1"/>
    <col min="7197" max="7197" width="12.7109375" style="104" customWidth="1"/>
    <col min="7198" max="7198" width="14.7109375" style="104" customWidth="1"/>
    <col min="7199" max="7199" width="12.7109375" style="104" customWidth="1"/>
    <col min="7200" max="7207" width="14.7109375" style="104" customWidth="1"/>
    <col min="7208" max="7208" width="19.28515625" style="104" customWidth="1"/>
    <col min="7209" max="7209" width="27" style="104" customWidth="1"/>
    <col min="7210" max="7425" width="211.42578125" style="104"/>
    <col min="7426" max="7426" width="64" style="104" customWidth="1"/>
    <col min="7427" max="7428" width="14.7109375" style="104" customWidth="1"/>
    <col min="7429" max="7429" width="12.7109375" style="104" customWidth="1"/>
    <col min="7430" max="7430" width="14.7109375" style="104" customWidth="1"/>
    <col min="7431" max="7431" width="12.7109375" style="104" customWidth="1"/>
    <col min="7432" max="7432" width="14.7109375" style="104" customWidth="1"/>
    <col min="7433" max="7433" width="12.7109375" style="104" customWidth="1"/>
    <col min="7434" max="7434" width="14.7109375" style="104" customWidth="1"/>
    <col min="7435" max="7435" width="12.7109375" style="104" customWidth="1"/>
    <col min="7436" max="7436" width="14.7109375" style="104" customWidth="1"/>
    <col min="7437" max="7437" width="12.7109375" style="104" customWidth="1"/>
    <col min="7438" max="7438" width="14.7109375" style="104" customWidth="1"/>
    <col min="7439" max="7439" width="12.7109375" style="104" customWidth="1"/>
    <col min="7440" max="7440" width="14.7109375" style="104" customWidth="1"/>
    <col min="7441" max="7441" width="12.7109375" style="104" customWidth="1"/>
    <col min="7442" max="7442" width="14.7109375" style="104" customWidth="1"/>
    <col min="7443" max="7443" width="12.7109375" style="104" customWidth="1"/>
    <col min="7444" max="7446" width="14.7109375" style="104" customWidth="1"/>
    <col min="7447" max="7447" width="12.7109375" style="104" customWidth="1"/>
    <col min="7448" max="7448" width="14.7109375" style="104" customWidth="1"/>
    <col min="7449" max="7449" width="12.7109375" style="104" customWidth="1"/>
    <col min="7450" max="7450" width="14.7109375" style="104" customWidth="1"/>
    <col min="7451" max="7451" width="12.7109375" style="104" customWidth="1"/>
    <col min="7452" max="7452" width="14.7109375" style="104" customWidth="1"/>
    <col min="7453" max="7453" width="12.7109375" style="104" customWidth="1"/>
    <col min="7454" max="7454" width="14.7109375" style="104" customWidth="1"/>
    <col min="7455" max="7455" width="12.7109375" style="104" customWidth="1"/>
    <col min="7456" max="7463" width="14.7109375" style="104" customWidth="1"/>
    <col min="7464" max="7464" width="19.28515625" style="104" customWidth="1"/>
    <col min="7465" max="7465" width="27" style="104" customWidth="1"/>
    <col min="7466" max="7681" width="211.42578125" style="104"/>
    <col min="7682" max="7682" width="64" style="104" customWidth="1"/>
    <col min="7683" max="7684" width="14.7109375" style="104" customWidth="1"/>
    <col min="7685" max="7685" width="12.7109375" style="104" customWidth="1"/>
    <col min="7686" max="7686" width="14.7109375" style="104" customWidth="1"/>
    <col min="7687" max="7687" width="12.7109375" style="104" customWidth="1"/>
    <col min="7688" max="7688" width="14.7109375" style="104" customWidth="1"/>
    <col min="7689" max="7689" width="12.7109375" style="104" customWidth="1"/>
    <col min="7690" max="7690" width="14.7109375" style="104" customWidth="1"/>
    <col min="7691" max="7691" width="12.7109375" style="104" customWidth="1"/>
    <col min="7692" max="7692" width="14.7109375" style="104" customWidth="1"/>
    <col min="7693" max="7693" width="12.7109375" style="104" customWidth="1"/>
    <col min="7694" max="7694" width="14.7109375" style="104" customWidth="1"/>
    <col min="7695" max="7695" width="12.7109375" style="104" customWidth="1"/>
    <col min="7696" max="7696" width="14.7109375" style="104" customWidth="1"/>
    <col min="7697" max="7697" width="12.7109375" style="104" customWidth="1"/>
    <col min="7698" max="7698" width="14.7109375" style="104" customWidth="1"/>
    <col min="7699" max="7699" width="12.7109375" style="104" customWidth="1"/>
    <col min="7700" max="7702" width="14.7109375" style="104" customWidth="1"/>
    <col min="7703" max="7703" width="12.7109375" style="104" customWidth="1"/>
    <col min="7704" max="7704" width="14.7109375" style="104" customWidth="1"/>
    <col min="7705" max="7705" width="12.7109375" style="104" customWidth="1"/>
    <col min="7706" max="7706" width="14.7109375" style="104" customWidth="1"/>
    <col min="7707" max="7707" width="12.7109375" style="104" customWidth="1"/>
    <col min="7708" max="7708" width="14.7109375" style="104" customWidth="1"/>
    <col min="7709" max="7709" width="12.7109375" style="104" customWidth="1"/>
    <col min="7710" max="7710" width="14.7109375" style="104" customWidth="1"/>
    <col min="7711" max="7711" width="12.7109375" style="104" customWidth="1"/>
    <col min="7712" max="7719" width="14.7109375" style="104" customWidth="1"/>
    <col min="7720" max="7720" width="19.28515625" style="104" customWidth="1"/>
    <col min="7721" max="7721" width="27" style="104" customWidth="1"/>
    <col min="7722" max="7937" width="211.42578125" style="104"/>
    <col min="7938" max="7938" width="64" style="104" customWidth="1"/>
    <col min="7939" max="7940" width="14.7109375" style="104" customWidth="1"/>
    <col min="7941" max="7941" width="12.7109375" style="104" customWidth="1"/>
    <col min="7942" max="7942" width="14.7109375" style="104" customWidth="1"/>
    <col min="7943" max="7943" width="12.7109375" style="104" customWidth="1"/>
    <col min="7944" max="7944" width="14.7109375" style="104" customWidth="1"/>
    <col min="7945" max="7945" width="12.7109375" style="104" customWidth="1"/>
    <col min="7946" max="7946" width="14.7109375" style="104" customWidth="1"/>
    <col min="7947" max="7947" width="12.7109375" style="104" customWidth="1"/>
    <col min="7948" max="7948" width="14.7109375" style="104" customWidth="1"/>
    <col min="7949" max="7949" width="12.7109375" style="104" customWidth="1"/>
    <col min="7950" max="7950" width="14.7109375" style="104" customWidth="1"/>
    <col min="7951" max="7951" width="12.7109375" style="104" customWidth="1"/>
    <col min="7952" max="7952" width="14.7109375" style="104" customWidth="1"/>
    <col min="7953" max="7953" width="12.7109375" style="104" customWidth="1"/>
    <col min="7954" max="7954" width="14.7109375" style="104" customWidth="1"/>
    <col min="7955" max="7955" width="12.7109375" style="104" customWidth="1"/>
    <col min="7956" max="7958" width="14.7109375" style="104" customWidth="1"/>
    <col min="7959" max="7959" width="12.7109375" style="104" customWidth="1"/>
    <col min="7960" max="7960" width="14.7109375" style="104" customWidth="1"/>
    <col min="7961" max="7961" width="12.7109375" style="104" customWidth="1"/>
    <col min="7962" max="7962" width="14.7109375" style="104" customWidth="1"/>
    <col min="7963" max="7963" width="12.7109375" style="104" customWidth="1"/>
    <col min="7964" max="7964" width="14.7109375" style="104" customWidth="1"/>
    <col min="7965" max="7965" width="12.7109375" style="104" customWidth="1"/>
    <col min="7966" max="7966" width="14.7109375" style="104" customWidth="1"/>
    <col min="7967" max="7967" width="12.7109375" style="104" customWidth="1"/>
    <col min="7968" max="7975" width="14.7109375" style="104" customWidth="1"/>
    <col min="7976" max="7976" width="19.28515625" style="104" customWidth="1"/>
    <col min="7977" max="7977" width="27" style="104" customWidth="1"/>
    <col min="7978" max="8193" width="211.42578125" style="104"/>
    <col min="8194" max="8194" width="64" style="104" customWidth="1"/>
    <col min="8195" max="8196" width="14.7109375" style="104" customWidth="1"/>
    <col min="8197" max="8197" width="12.7109375" style="104" customWidth="1"/>
    <col min="8198" max="8198" width="14.7109375" style="104" customWidth="1"/>
    <col min="8199" max="8199" width="12.7109375" style="104" customWidth="1"/>
    <col min="8200" max="8200" width="14.7109375" style="104" customWidth="1"/>
    <col min="8201" max="8201" width="12.7109375" style="104" customWidth="1"/>
    <col min="8202" max="8202" width="14.7109375" style="104" customWidth="1"/>
    <col min="8203" max="8203" width="12.7109375" style="104" customWidth="1"/>
    <col min="8204" max="8204" width="14.7109375" style="104" customWidth="1"/>
    <col min="8205" max="8205" width="12.7109375" style="104" customWidth="1"/>
    <col min="8206" max="8206" width="14.7109375" style="104" customWidth="1"/>
    <col min="8207" max="8207" width="12.7109375" style="104" customWidth="1"/>
    <col min="8208" max="8208" width="14.7109375" style="104" customWidth="1"/>
    <col min="8209" max="8209" width="12.7109375" style="104" customWidth="1"/>
    <col min="8210" max="8210" width="14.7109375" style="104" customWidth="1"/>
    <col min="8211" max="8211" width="12.7109375" style="104" customWidth="1"/>
    <col min="8212" max="8214" width="14.7109375" style="104" customWidth="1"/>
    <col min="8215" max="8215" width="12.7109375" style="104" customWidth="1"/>
    <col min="8216" max="8216" width="14.7109375" style="104" customWidth="1"/>
    <col min="8217" max="8217" width="12.7109375" style="104" customWidth="1"/>
    <col min="8218" max="8218" width="14.7109375" style="104" customWidth="1"/>
    <col min="8219" max="8219" width="12.7109375" style="104" customWidth="1"/>
    <col min="8220" max="8220" width="14.7109375" style="104" customWidth="1"/>
    <col min="8221" max="8221" width="12.7109375" style="104" customWidth="1"/>
    <col min="8222" max="8222" width="14.7109375" style="104" customWidth="1"/>
    <col min="8223" max="8223" width="12.7109375" style="104" customWidth="1"/>
    <col min="8224" max="8231" width="14.7109375" style="104" customWidth="1"/>
    <col min="8232" max="8232" width="19.28515625" style="104" customWidth="1"/>
    <col min="8233" max="8233" width="27" style="104" customWidth="1"/>
    <col min="8234" max="8449" width="211.42578125" style="104"/>
    <col min="8450" max="8450" width="64" style="104" customWidth="1"/>
    <col min="8451" max="8452" width="14.7109375" style="104" customWidth="1"/>
    <col min="8453" max="8453" width="12.7109375" style="104" customWidth="1"/>
    <col min="8454" max="8454" width="14.7109375" style="104" customWidth="1"/>
    <col min="8455" max="8455" width="12.7109375" style="104" customWidth="1"/>
    <col min="8456" max="8456" width="14.7109375" style="104" customWidth="1"/>
    <col min="8457" max="8457" width="12.7109375" style="104" customWidth="1"/>
    <col min="8458" max="8458" width="14.7109375" style="104" customWidth="1"/>
    <col min="8459" max="8459" width="12.7109375" style="104" customWidth="1"/>
    <col min="8460" max="8460" width="14.7109375" style="104" customWidth="1"/>
    <col min="8461" max="8461" width="12.7109375" style="104" customWidth="1"/>
    <col min="8462" max="8462" width="14.7109375" style="104" customWidth="1"/>
    <col min="8463" max="8463" width="12.7109375" style="104" customWidth="1"/>
    <col min="8464" max="8464" width="14.7109375" style="104" customWidth="1"/>
    <col min="8465" max="8465" width="12.7109375" style="104" customWidth="1"/>
    <col min="8466" max="8466" width="14.7109375" style="104" customWidth="1"/>
    <col min="8467" max="8467" width="12.7109375" style="104" customWidth="1"/>
    <col min="8468" max="8470" width="14.7109375" style="104" customWidth="1"/>
    <col min="8471" max="8471" width="12.7109375" style="104" customWidth="1"/>
    <col min="8472" max="8472" width="14.7109375" style="104" customWidth="1"/>
    <col min="8473" max="8473" width="12.7109375" style="104" customWidth="1"/>
    <col min="8474" max="8474" width="14.7109375" style="104" customWidth="1"/>
    <col min="8475" max="8475" width="12.7109375" style="104" customWidth="1"/>
    <col min="8476" max="8476" width="14.7109375" style="104" customWidth="1"/>
    <col min="8477" max="8477" width="12.7109375" style="104" customWidth="1"/>
    <col min="8478" max="8478" width="14.7109375" style="104" customWidth="1"/>
    <col min="8479" max="8479" width="12.7109375" style="104" customWidth="1"/>
    <col min="8480" max="8487" width="14.7109375" style="104" customWidth="1"/>
    <col min="8488" max="8488" width="19.28515625" style="104" customWidth="1"/>
    <col min="8489" max="8489" width="27" style="104" customWidth="1"/>
    <col min="8490" max="8705" width="211.42578125" style="104"/>
    <col min="8706" max="8706" width="64" style="104" customWidth="1"/>
    <col min="8707" max="8708" width="14.7109375" style="104" customWidth="1"/>
    <col min="8709" max="8709" width="12.7109375" style="104" customWidth="1"/>
    <col min="8710" max="8710" width="14.7109375" style="104" customWidth="1"/>
    <col min="8711" max="8711" width="12.7109375" style="104" customWidth="1"/>
    <col min="8712" max="8712" width="14.7109375" style="104" customWidth="1"/>
    <col min="8713" max="8713" width="12.7109375" style="104" customWidth="1"/>
    <col min="8714" max="8714" width="14.7109375" style="104" customWidth="1"/>
    <col min="8715" max="8715" width="12.7109375" style="104" customWidth="1"/>
    <col min="8716" max="8716" width="14.7109375" style="104" customWidth="1"/>
    <col min="8717" max="8717" width="12.7109375" style="104" customWidth="1"/>
    <col min="8718" max="8718" width="14.7109375" style="104" customWidth="1"/>
    <col min="8719" max="8719" width="12.7109375" style="104" customWidth="1"/>
    <col min="8720" max="8720" width="14.7109375" style="104" customWidth="1"/>
    <col min="8721" max="8721" width="12.7109375" style="104" customWidth="1"/>
    <col min="8722" max="8722" width="14.7109375" style="104" customWidth="1"/>
    <col min="8723" max="8723" width="12.7109375" style="104" customWidth="1"/>
    <col min="8724" max="8726" width="14.7109375" style="104" customWidth="1"/>
    <col min="8727" max="8727" width="12.7109375" style="104" customWidth="1"/>
    <col min="8728" max="8728" width="14.7109375" style="104" customWidth="1"/>
    <col min="8729" max="8729" width="12.7109375" style="104" customWidth="1"/>
    <col min="8730" max="8730" width="14.7109375" style="104" customWidth="1"/>
    <col min="8731" max="8731" width="12.7109375" style="104" customWidth="1"/>
    <col min="8732" max="8732" width="14.7109375" style="104" customWidth="1"/>
    <col min="8733" max="8733" width="12.7109375" style="104" customWidth="1"/>
    <col min="8734" max="8734" width="14.7109375" style="104" customWidth="1"/>
    <col min="8735" max="8735" width="12.7109375" style="104" customWidth="1"/>
    <col min="8736" max="8743" width="14.7109375" style="104" customWidth="1"/>
    <col min="8744" max="8744" width="19.28515625" style="104" customWidth="1"/>
    <col min="8745" max="8745" width="27" style="104" customWidth="1"/>
    <col min="8746" max="8961" width="211.42578125" style="104"/>
    <col min="8962" max="8962" width="64" style="104" customWidth="1"/>
    <col min="8963" max="8964" width="14.7109375" style="104" customWidth="1"/>
    <col min="8965" max="8965" width="12.7109375" style="104" customWidth="1"/>
    <col min="8966" max="8966" width="14.7109375" style="104" customWidth="1"/>
    <col min="8967" max="8967" width="12.7109375" style="104" customWidth="1"/>
    <col min="8968" max="8968" width="14.7109375" style="104" customWidth="1"/>
    <col min="8969" max="8969" width="12.7109375" style="104" customWidth="1"/>
    <col min="8970" max="8970" width="14.7109375" style="104" customWidth="1"/>
    <col min="8971" max="8971" width="12.7109375" style="104" customWidth="1"/>
    <col min="8972" max="8972" width="14.7109375" style="104" customWidth="1"/>
    <col min="8973" max="8973" width="12.7109375" style="104" customWidth="1"/>
    <col min="8974" max="8974" width="14.7109375" style="104" customWidth="1"/>
    <col min="8975" max="8975" width="12.7109375" style="104" customWidth="1"/>
    <col min="8976" max="8976" width="14.7109375" style="104" customWidth="1"/>
    <col min="8977" max="8977" width="12.7109375" style="104" customWidth="1"/>
    <col min="8978" max="8978" width="14.7109375" style="104" customWidth="1"/>
    <col min="8979" max="8979" width="12.7109375" style="104" customWidth="1"/>
    <col min="8980" max="8982" width="14.7109375" style="104" customWidth="1"/>
    <col min="8983" max="8983" width="12.7109375" style="104" customWidth="1"/>
    <col min="8984" max="8984" width="14.7109375" style="104" customWidth="1"/>
    <col min="8985" max="8985" width="12.7109375" style="104" customWidth="1"/>
    <col min="8986" max="8986" width="14.7109375" style="104" customWidth="1"/>
    <col min="8987" max="8987" width="12.7109375" style="104" customWidth="1"/>
    <col min="8988" max="8988" width="14.7109375" style="104" customWidth="1"/>
    <col min="8989" max="8989" width="12.7109375" style="104" customWidth="1"/>
    <col min="8990" max="8990" width="14.7109375" style="104" customWidth="1"/>
    <col min="8991" max="8991" width="12.7109375" style="104" customWidth="1"/>
    <col min="8992" max="8999" width="14.7109375" style="104" customWidth="1"/>
    <col min="9000" max="9000" width="19.28515625" style="104" customWidth="1"/>
    <col min="9001" max="9001" width="27" style="104" customWidth="1"/>
    <col min="9002" max="9217" width="211.42578125" style="104"/>
    <col min="9218" max="9218" width="64" style="104" customWidth="1"/>
    <col min="9219" max="9220" width="14.7109375" style="104" customWidth="1"/>
    <col min="9221" max="9221" width="12.7109375" style="104" customWidth="1"/>
    <col min="9222" max="9222" width="14.7109375" style="104" customWidth="1"/>
    <col min="9223" max="9223" width="12.7109375" style="104" customWidth="1"/>
    <col min="9224" max="9224" width="14.7109375" style="104" customWidth="1"/>
    <col min="9225" max="9225" width="12.7109375" style="104" customWidth="1"/>
    <col min="9226" max="9226" width="14.7109375" style="104" customWidth="1"/>
    <col min="9227" max="9227" width="12.7109375" style="104" customWidth="1"/>
    <col min="9228" max="9228" width="14.7109375" style="104" customWidth="1"/>
    <col min="9229" max="9229" width="12.7109375" style="104" customWidth="1"/>
    <col min="9230" max="9230" width="14.7109375" style="104" customWidth="1"/>
    <col min="9231" max="9231" width="12.7109375" style="104" customWidth="1"/>
    <col min="9232" max="9232" width="14.7109375" style="104" customWidth="1"/>
    <col min="9233" max="9233" width="12.7109375" style="104" customWidth="1"/>
    <col min="9234" max="9234" width="14.7109375" style="104" customWidth="1"/>
    <col min="9235" max="9235" width="12.7109375" style="104" customWidth="1"/>
    <col min="9236" max="9238" width="14.7109375" style="104" customWidth="1"/>
    <col min="9239" max="9239" width="12.7109375" style="104" customWidth="1"/>
    <col min="9240" max="9240" width="14.7109375" style="104" customWidth="1"/>
    <col min="9241" max="9241" width="12.7109375" style="104" customWidth="1"/>
    <col min="9242" max="9242" width="14.7109375" style="104" customWidth="1"/>
    <col min="9243" max="9243" width="12.7109375" style="104" customWidth="1"/>
    <col min="9244" max="9244" width="14.7109375" style="104" customWidth="1"/>
    <col min="9245" max="9245" width="12.7109375" style="104" customWidth="1"/>
    <col min="9246" max="9246" width="14.7109375" style="104" customWidth="1"/>
    <col min="9247" max="9247" width="12.7109375" style="104" customWidth="1"/>
    <col min="9248" max="9255" width="14.7109375" style="104" customWidth="1"/>
    <col min="9256" max="9256" width="19.28515625" style="104" customWidth="1"/>
    <col min="9257" max="9257" width="27" style="104" customWidth="1"/>
    <col min="9258" max="9473" width="211.42578125" style="104"/>
    <col min="9474" max="9474" width="64" style="104" customWidth="1"/>
    <col min="9475" max="9476" width="14.7109375" style="104" customWidth="1"/>
    <col min="9477" max="9477" width="12.7109375" style="104" customWidth="1"/>
    <col min="9478" max="9478" width="14.7109375" style="104" customWidth="1"/>
    <col min="9479" max="9479" width="12.7109375" style="104" customWidth="1"/>
    <col min="9480" max="9480" width="14.7109375" style="104" customWidth="1"/>
    <col min="9481" max="9481" width="12.7109375" style="104" customWidth="1"/>
    <col min="9482" max="9482" width="14.7109375" style="104" customWidth="1"/>
    <col min="9483" max="9483" width="12.7109375" style="104" customWidth="1"/>
    <col min="9484" max="9484" width="14.7109375" style="104" customWidth="1"/>
    <col min="9485" max="9485" width="12.7109375" style="104" customWidth="1"/>
    <col min="9486" max="9486" width="14.7109375" style="104" customWidth="1"/>
    <col min="9487" max="9487" width="12.7109375" style="104" customWidth="1"/>
    <col min="9488" max="9488" width="14.7109375" style="104" customWidth="1"/>
    <col min="9489" max="9489" width="12.7109375" style="104" customWidth="1"/>
    <col min="9490" max="9490" width="14.7109375" style="104" customWidth="1"/>
    <col min="9491" max="9491" width="12.7109375" style="104" customWidth="1"/>
    <col min="9492" max="9494" width="14.7109375" style="104" customWidth="1"/>
    <col min="9495" max="9495" width="12.7109375" style="104" customWidth="1"/>
    <col min="9496" max="9496" width="14.7109375" style="104" customWidth="1"/>
    <col min="9497" max="9497" width="12.7109375" style="104" customWidth="1"/>
    <col min="9498" max="9498" width="14.7109375" style="104" customWidth="1"/>
    <col min="9499" max="9499" width="12.7109375" style="104" customWidth="1"/>
    <col min="9500" max="9500" width="14.7109375" style="104" customWidth="1"/>
    <col min="9501" max="9501" width="12.7109375" style="104" customWidth="1"/>
    <col min="9502" max="9502" width="14.7109375" style="104" customWidth="1"/>
    <col min="9503" max="9503" width="12.7109375" style="104" customWidth="1"/>
    <col min="9504" max="9511" width="14.7109375" style="104" customWidth="1"/>
    <col min="9512" max="9512" width="19.28515625" style="104" customWidth="1"/>
    <col min="9513" max="9513" width="27" style="104" customWidth="1"/>
    <col min="9514" max="9729" width="211.42578125" style="104"/>
    <col min="9730" max="9730" width="64" style="104" customWidth="1"/>
    <col min="9731" max="9732" width="14.7109375" style="104" customWidth="1"/>
    <col min="9733" max="9733" width="12.7109375" style="104" customWidth="1"/>
    <col min="9734" max="9734" width="14.7109375" style="104" customWidth="1"/>
    <col min="9735" max="9735" width="12.7109375" style="104" customWidth="1"/>
    <col min="9736" max="9736" width="14.7109375" style="104" customWidth="1"/>
    <col min="9737" max="9737" width="12.7109375" style="104" customWidth="1"/>
    <col min="9738" max="9738" width="14.7109375" style="104" customWidth="1"/>
    <col min="9739" max="9739" width="12.7109375" style="104" customWidth="1"/>
    <col min="9740" max="9740" width="14.7109375" style="104" customWidth="1"/>
    <col min="9741" max="9741" width="12.7109375" style="104" customWidth="1"/>
    <col min="9742" max="9742" width="14.7109375" style="104" customWidth="1"/>
    <col min="9743" max="9743" width="12.7109375" style="104" customWidth="1"/>
    <col min="9744" max="9744" width="14.7109375" style="104" customWidth="1"/>
    <col min="9745" max="9745" width="12.7109375" style="104" customWidth="1"/>
    <col min="9746" max="9746" width="14.7109375" style="104" customWidth="1"/>
    <col min="9747" max="9747" width="12.7109375" style="104" customWidth="1"/>
    <col min="9748" max="9750" width="14.7109375" style="104" customWidth="1"/>
    <col min="9751" max="9751" width="12.7109375" style="104" customWidth="1"/>
    <col min="9752" max="9752" width="14.7109375" style="104" customWidth="1"/>
    <col min="9753" max="9753" width="12.7109375" style="104" customWidth="1"/>
    <col min="9754" max="9754" width="14.7109375" style="104" customWidth="1"/>
    <col min="9755" max="9755" width="12.7109375" style="104" customWidth="1"/>
    <col min="9756" max="9756" width="14.7109375" style="104" customWidth="1"/>
    <col min="9757" max="9757" width="12.7109375" style="104" customWidth="1"/>
    <col min="9758" max="9758" width="14.7109375" style="104" customWidth="1"/>
    <col min="9759" max="9759" width="12.7109375" style="104" customWidth="1"/>
    <col min="9760" max="9767" width="14.7109375" style="104" customWidth="1"/>
    <col min="9768" max="9768" width="19.28515625" style="104" customWidth="1"/>
    <col min="9769" max="9769" width="27" style="104" customWidth="1"/>
    <col min="9770" max="9985" width="211.42578125" style="104"/>
    <col min="9986" max="9986" width="64" style="104" customWidth="1"/>
    <col min="9987" max="9988" width="14.7109375" style="104" customWidth="1"/>
    <col min="9989" max="9989" width="12.7109375" style="104" customWidth="1"/>
    <col min="9990" max="9990" width="14.7109375" style="104" customWidth="1"/>
    <col min="9991" max="9991" width="12.7109375" style="104" customWidth="1"/>
    <col min="9992" max="9992" width="14.7109375" style="104" customWidth="1"/>
    <col min="9993" max="9993" width="12.7109375" style="104" customWidth="1"/>
    <col min="9994" max="9994" width="14.7109375" style="104" customWidth="1"/>
    <col min="9995" max="9995" width="12.7109375" style="104" customWidth="1"/>
    <col min="9996" max="9996" width="14.7109375" style="104" customWidth="1"/>
    <col min="9997" max="9997" width="12.7109375" style="104" customWidth="1"/>
    <col min="9998" max="9998" width="14.7109375" style="104" customWidth="1"/>
    <col min="9999" max="9999" width="12.7109375" style="104" customWidth="1"/>
    <col min="10000" max="10000" width="14.7109375" style="104" customWidth="1"/>
    <col min="10001" max="10001" width="12.7109375" style="104" customWidth="1"/>
    <col min="10002" max="10002" width="14.7109375" style="104" customWidth="1"/>
    <col min="10003" max="10003" width="12.7109375" style="104" customWidth="1"/>
    <col min="10004" max="10006" width="14.7109375" style="104" customWidth="1"/>
    <col min="10007" max="10007" width="12.7109375" style="104" customWidth="1"/>
    <col min="10008" max="10008" width="14.7109375" style="104" customWidth="1"/>
    <col min="10009" max="10009" width="12.7109375" style="104" customWidth="1"/>
    <col min="10010" max="10010" width="14.7109375" style="104" customWidth="1"/>
    <col min="10011" max="10011" width="12.7109375" style="104" customWidth="1"/>
    <col min="10012" max="10012" width="14.7109375" style="104" customWidth="1"/>
    <col min="10013" max="10013" width="12.7109375" style="104" customWidth="1"/>
    <col min="10014" max="10014" width="14.7109375" style="104" customWidth="1"/>
    <col min="10015" max="10015" width="12.7109375" style="104" customWidth="1"/>
    <col min="10016" max="10023" width="14.7109375" style="104" customWidth="1"/>
    <col min="10024" max="10024" width="19.28515625" style="104" customWidth="1"/>
    <col min="10025" max="10025" width="27" style="104" customWidth="1"/>
    <col min="10026" max="10241" width="211.42578125" style="104"/>
    <col min="10242" max="10242" width="64" style="104" customWidth="1"/>
    <col min="10243" max="10244" width="14.7109375" style="104" customWidth="1"/>
    <col min="10245" max="10245" width="12.7109375" style="104" customWidth="1"/>
    <col min="10246" max="10246" width="14.7109375" style="104" customWidth="1"/>
    <col min="10247" max="10247" width="12.7109375" style="104" customWidth="1"/>
    <col min="10248" max="10248" width="14.7109375" style="104" customWidth="1"/>
    <col min="10249" max="10249" width="12.7109375" style="104" customWidth="1"/>
    <col min="10250" max="10250" width="14.7109375" style="104" customWidth="1"/>
    <col min="10251" max="10251" width="12.7109375" style="104" customWidth="1"/>
    <col min="10252" max="10252" width="14.7109375" style="104" customWidth="1"/>
    <col min="10253" max="10253" width="12.7109375" style="104" customWidth="1"/>
    <col min="10254" max="10254" width="14.7109375" style="104" customWidth="1"/>
    <col min="10255" max="10255" width="12.7109375" style="104" customWidth="1"/>
    <col min="10256" max="10256" width="14.7109375" style="104" customWidth="1"/>
    <col min="10257" max="10257" width="12.7109375" style="104" customWidth="1"/>
    <col min="10258" max="10258" width="14.7109375" style="104" customWidth="1"/>
    <col min="10259" max="10259" width="12.7109375" style="104" customWidth="1"/>
    <col min="10260" max="10262" width="14.7109375" style="104" customWidth="1"/>
    <col min="10263" max="10263" width="12.7109375" style="104" customWidth="1"/>
    <col min="10264" max="10264" width="14.7109375" style="104" customWidth="1"/>
    <col min="10265" max="10265" width="12.7109375" style="104" customWidth="1"/>
    <col min="10266" max="10266" width="14.7109375" style="104" customWidth="1"/>
    <col min="10267" max="10267" width="12.7109375" style="104" customWidth="1"/>
    <col min="10268" max="10268" width="14.7109375" style="104" customWidth="1"/>
    <col min="10269" max="10269" width="12.7109375" style="104" customWidth="1"/>
    <col min="10270" max="10270" width="14.7109375" style="104" customWidth="1"/>
    <col min="10271" max="10271" width="12.7109375" style="104" customWidth="1"/>
    <col min="10272" max="10279" width="14.7109375" style="104" customWidth="1"/>
    <col min="10280" max="10280" width="19.28515625" style="104" customWidth="1"/>
    <col min="10281" max="10281" width="27" style="104" customWidth="1"/>
    <col min="10282" max="10497" width="211.42578125" style="104"/>
    <col min="10498" max="10498" width="64" style="104" customWidth="1"/>
    <col min="10499" max="10500" width="14.7109375" style="104" customWidth="1"/>
    <col min="10501" max="10501" width="12.7109375" style="104" customWidth="1"/>
    <col min="10502" max="10502" width="14.7109375" style="104" customWidth="1"/>
    <col min="10503" max="10503" width="12.7109375" style="104" customWidth="1"/>
    <col min="10504" max="10504" width="14.7109375" style="104" customWidth="1"/>
    <col min="10505" max="10505" width="12.7109375" style="104" customWidth="1"/>
    <col min="10506" max="10506" width="14.7109375" style="104" customWidth="1"/>
    <col min="10507" max="10507" width="12.7109375" style="104" customWidth="1"/>
    <col min="10508" max="10508" width="14.7109375" style="104" customWidth="1"/>
    <col min="10509" max="10509" width="12.7109375" style="104" customWidth="1"/>
    <col min="10510" max="10510" width="14.7109375" style="104" customWidth="1"/>
    <col min="10511" max="10511" width="12.7109375" style="104" customWidth="1"/>
    <col min="10512" max="10512" width="14.7109375" style="104" customWidth="1"/>
    <col min="10513" max="10513" width="12.7109375" style="104" customWidth="1"/>
    <col min="10514" max="10514" width="14.7109375" style="104" customWidth="1"/>
    <col min="10515" max="10515" width="12.7109375" style="104" customWidth="1"/>
    <col min="10516" max="10518" width="14.7109375" style="104" customWidth="1"/>
    <col min="10519" max="10519" width="12.7109375" style="104" customWidth="1"/>
    <col min="10520" max="10520" width="14.7109375" style="104" customWidth="1"/>
    <col min="10521" max="10521" width="12.7109375" style="104" customWidth="1"/>
    <col min="10522" max="10522" width="14.7109375" style="104" customWidth="1"/>
    <col min="10523" max="10523" width="12.7109375" style="104" customWidth="1"/>
    <col min="10524" max="10524" width="14.7109375" style="104" customWidth="1"/>
    <col min="10525" max="10525" width="12.7109375" style="104" customWidth="1"/>
    <col min="10526" max="10526" width="14.7109375" style="104" customWidth="1"/>
    <col min="10527" max="10527" width="12.7109375" style="104" customWidth="1"/>
    <col min="10528" max="10535" width="14.7109375" style="104" customWidth="1"/>
    <col min="10536" max="10536" width="19.28515625" style="104" customWidth="1"/>
    <col min="10537" max="10537" width="27" style="104" customWidth="1"/>
    <col min="10538" max="10753" width="211.42578125" style="104"/>
    <col min="10754" max="10754" width="64" style="104" customWidth="1"/>
    <col min="10755" max="10756" width="14.7109375" style="104" customWidth="1"/>
    <col min="10757" max="10757" width="12.7109375" style="104" customWidth="1"/>
    <col min="10758" max="10758" width="14.7109375" style="104" customWidth="1"/>
    <col min="10759" max="10759" width="12.7109375" style="104" customWidth="1"/>
    <col min="10760" max="10760" width="14.7109375" style="104" customWidth="1"/>
    <col min="10761" max="10761" width="12.7109375" style="104" customWidth="1"/>
    <col min="10762" max="10762" width="14.7109375" style="104" customWidth="1"/>
    <col min="10763" max="10763" width="12.7109375" style="104" customWidth="1"/>
    <col min="10764" max="10764" width="14.7109375" style="104" customWidth="1"/>
    <col min="10765" max="10765" width="12.7109375" style="104" customWidth="1"/>
    <col min="10766" max="10766" width="14.7109375" style="104" customWidth="1"/>
    <col min="10767" max="10767" width="12.7109375" style="104" customWidth="1"/>
    <col min="10768" max="10768" width="14.7109375" style="104" customWidth="1"/>
    <col min="10769" max="10769" width="12.7109375" style="104" customWidth="1"/>
    <col min="10770" max="10770" width="14.7109375" style="104" customWidth="1"/>
    <col min="10771" max="10771" width="12.7109375" style="104" customWidth="1"/>
    <col min="10772" max="10774" width="14.7109375" style="104" customWidth="1"/>
    <col min="10775" max="10775" width="12.7109375" style="104" customWidth="1"/>
    <col min="10776" max="10776" width="14.7109375" style="104" customWidth="1"/>
    <col min="10777" max="10777" width="12.7109375" style="104" customWidth="1"/>
    <col min="10778" max="10778" width="14.7109375" style="104" customWidth="1"/>
    <col min="10779" max="10779" width="12.7109375" style="104" customWidth="1"/>
    <col min="10780" max="10780" width="14.7109375" style="104" customWidth="1"/>
    <col min="10781" max="10781" width="12.7109375" style="104" customWidth="1"/>
    <col min="10782" max="10782" width="14.7109375" style="104" customWidth="1"/>
    <col min="10783" max="10783" width="12.7109375" style="104" customWidth="1"/>
    <col min="10784" max="10791" width="14.7109375" style="104" customWidth="1"/>
    <col min="10792" max="10792" width="19.28515625" style="104" customWidth="1"/>
    <col min="10793" max="10793" width="27" style="104" customWidth="1"/>
    <col min="10794" max="11009" width="211.42578125" style="104"/>
    <col min="11010" max="11010" width="64" style="104" customWidth="1"/>
    <col min="11011" max="11012" width="14.7109375" style="104" customWidth="1"/>
    <col min="11013" max="11013" width="12.7109375" style="104" customWidth="1"/>
    <col min="11014" max="11014" width="14.7109375" style="104" customWidth="1"/>
    <col min="11015" max="11015" width="12.7109375" style="104" customWidth="1"/>
    <col min="11016" max="11016" width="14.7109375" style="104" customWidth="1"/>
    <col min="11017" max="11017" width="12.7109375" style="104" customWidth="1"/>
    <col min="11018" max="11018" width="14.7109375" style="104" customWidth="1"/>
    <col min="11019" max="11019" width="12.7109375" style="104" customWidth="1"/>
    <col min="11020" max="11020" width="14.7109375" style="104" customWidth="1"/>
    <col min="11021" max="11021" width="12.7109375" style="104" customWidth="1"/>
    <col min="11022" max="11022" width="14.7109375" style="104" customWidth="1"/>
    <col min="11023" max="11023" width="12.7109375" style="104" customWidth="1"/>
    <col min="11024" max="11024" width="14.7109375" style="104" customWidth="1"/>
    <col min="11025" max="11025" width="12.7109375" style="104" customWidth="1"/>
    <col min="11026" max="11026" width="14.7109375" style="104" customWidth="1"/>
    <col min="11027" max="11027" width="12.7109375" style="104" customWidth="1"/>
    <col min="11028" max="11030" width="14.7109375" style="104" customWidth="1"/>
    <col min="11031" max="11031" width="12.7109375" style="104" customWidth="1"/>
    <col min="11032" max="11032" width="14.7109375" style="104" customWidth="1"/>
    <col min="11033" max="11033" width="12.7109375" style="104" customWidth="1"/>
    <col min="11034" max="11034" width="14.7109375" style="104" customWidth="1"/>
    <col min="11035" max="11035" width="12.7109375" style="104" customWidth="1"/>
    <col min="11036" max="11036" width="14.7109375" style="104" customWidth="1"/>
    <col min="11037" max="11037" width="12.7109375" style="104" customWidth="1"/>
    <col min="11038" max="11038" width="14.7109375" style="104" customWidth="1"/>
    <col min="11039" max="11039" width="12.7109375" style="104" customWidth="1"/>
    <col min="11040" max="11047" width="14.7109375" style="104" customWidth="1"/>
    <col min="11048" max="11048" width="19.28515625" style="104" customWidth="1"/>
    <col min="11049" max="11049" width="27" style="104" customWidth="1"/>
    <col min="11050" max="11265" width="211.42578125" style="104"/>
    <col min="11266" max="11266" width="64" style="104" customWidth="1"/>
    <col min="11267" max="11268" width="14.7109375" style="104" customWidth="1"/>
    <col min="11269" max="11269" width="12.7109375" style="104" customWidth="1"/>
    <col min="11270" max="11270" width="14.7109375" style="104" customWidth="1"/>
    <col min="11271" max="11271" width="12.7109375" style="104" customWidth="1"/>
    <col min="11272" max="11272" width="14.7109375" style="104" customWidth="1"/>
    <col min="11273" max="11273" width="12.7109375" style="104" customWidth="1"/>
    <col min="11274" max="11274" width="14.7109375" style="104" customWidth="1"/>
    <col min="11275" max="11275" width="12.7109375" style="104" customWidth="1"/>
    <col min="11276" max="11276" width="14.7109375" style="104" customWidth="1"/>
    <col min="11277" max="11277" width="12.7109375" style="104" customWidth="1"/>
    <col min="11278" max="11278" width="14.7109375" style="104" customWidth="1"/>
    <col min="11279" max="11279" width="12.7109375" style="104" customWidth="1"/>
    <col min="11280" max="11280" width="14.7109375" style="104" customWidth="1"/>
    <col min="11281" max="11281" width="12.7109375" style="104" customWidth="1"/>
    <col min="11282" max="11282" width="14.7109375" style="104" customWidth="1"/>
    <col min="11283" max="11283" width="12.7109375" style="104" customWidth="1"/>
    <col min="11284" max="11286" width="14.7109375" style="104" customWidth="1"/>
    <col min="11287" max="11287" width="12.7109375" style="104" customWidth="1"/>
    <col min="11288" max="11288" width="14.7109375" style="104" customWidth="1"/>
    <col min="11289" max="11289" width="12.7109375" style="104" customWidth="1"/>
    <col min="11290" max="11290" width="14.7109375" style="104" customWidth="1"/>
    <col min="11291" max="11291" width="12.7109375" style="104" customWidth="1"/>
    <col min="11292" max="11292" width="14.7109375" style="104" customWidth="1"/>
    <col min="11293" max="11293" width="12.7109375" style="104" customWidth="1"/>
    <col min="11294" max="11294" width="14.7109375" style="104" customWidth="1"/>
    <col min="11295" max="11295" width="12.7109375" style="104" customWidth="1"/>
    <col min="11296" max="11303" width="14.7109375" style="104" customWidth="1"/>
    <col min="11304" max="11304" width="19.28515625" style="104" customWidth="1"/>
    <col min="11305" max="11305" width="27" style="104" customWidth="1"/>
    <col min="11306" max="11521" width="211.42578125" style="104"/>
    <col min="11522" max="11522" width="64" style="104" customWidth="1"/>
    <col min="11523" max="11524" width="14.7109375" style="104" customWidth="1"/>
    <col min="11525" max="11525" width="12.7109375" style="104" customWidth="1"/>
    <col min="11526" max="11526" width="14.7109375" style="104" customWidth="1"/>
    <col min="11527" max="11527" width="12.7109375" style="104" customWidth="1"/>
    <col min="11528" max="11528" width="14.7109375" style="104" customWidth="1"/>
    <col min="11529" max="11529" width="12.7109375" style="104" customWidth="1"/>
    <col min="11530" max="11530" width="14.7109375" style="104" customWidth="1"/>
    <col min="11531" max="11531" width="12.7109375" style="104" customWidth="1"/>
    <col min="11532" max="11532" width="14.7109375" style="104" customWidth="1"/>
    <col min="11533" max="11533" width="12.7109375" style="104" customWidth="1"/>
    <col min="11534" max="11534" width="14.7109375" style="104" customWidth="1"/>
    <col min="11535" max="11535" width="12.7109375" style="104" customWidth="1"/>
    <col min="11536" max="11536" width="14.7109375" style="104" customWidth="1"/>
    <col min="11537" max="11537" width="12.7109375" style="104" customWidth="1"/>
    <col min="11538" max="11538" width="14.7109375" style="104" customWidth="1"/>
    <col min="11539" max="11539" width="12.7109375" style="104" customWidth="1"/>
    <col min="11540" max="11542" width="14.7109375" style="104" customWidth="1"/>
    <col min="11543" max="11543" width="12.7109375" style="104" customWidth="1"/>
    <col min="11544" max="11544" width="14.7109375" style="104" customWidth="1"/>
    <col min="11545" max="11545" width="12.7109375" style="104" customWidth="1"/>
    <col min="11546" max="11546" width="14.7109375" style="104" customWidth="1"/>
    <col min="11547" max="11547" width="12.7109375" style="104" customWidth="1"/>
    <col min="11548" max="11548" width="14.7109375" style="104" customWidth="1"/>
    <col min="11549" max="11549" width="12.7109375" style="104" customWidth="1"/>
    <col min="11550" max="11550" width="14.7109375" style="104" customWidth="1"/>
    <col min="11551" max="11551" width="12.7109375" style="104" customWidth="1"/>
    <col min="11552" max="11559" width="14.7109375" style="104" customWidth="1"/>
    <col min="11560" max="11560" width="19.28515625" style="104" customWidth="1"/>
    <col min="11561" max="11561" width="27" style="104" customWidth="1"/>
    <col min="11562" max="11777" width="211.42578125" style="104"/>
    <col min="11778" max="11778" width="64" style="104" customWidth="1"/>
    <col min="11779" max="11780" width="14.7109375" style="104" customWidth="1"/>
    <col min="11781" max="11781" width="12.7109375" style="104" customWidth="1"/>
    <col min="11782" max="11782" width="14.7109375" style="104" customWidth="1"/>
    <col min="11783" max="11783" width="12.7109375" style="104" customWidth="1"/>
    <col min="11784" max="11784" width="14.7109375" style="104" customWidth="1"/>
    <col min="11785" max="11785" width="12.7109375" style="104" customWidth="1"/>
    <col min="11786" max="11786" width="14.7109375" style="104" customWidth="1"/>
    <col min="11787" max="11787" width="12.7109375" style="104" customWidth="1"/>
    <col min="11788" max="11788" width="14.7109375" style="104" customWidth="1"/>
    <col min="11789" max="11789" width="12.7109375" style="104" customWidth="1"/>
    <col min="11790" max="11790" width="14.7109375" style="104" customWidth="1"/>
    <col min="11791" max="11791" width="12.7109375" style="104" customWidth="1"/>
    <col min="11792" max="11792" width="14.7109375" style="104" customWidth="1"/>
    <col min="11793" max="11793" width="12.7109375" style="104" customWidth="1"/>
    <col min="11794" max="11794" width="14.7109375" style="104" customWidth="1"/>
    <col min="11795" max="11795" width="12.7109375" style="104" customWidth="1"/>
    <col min="11796" max="11798" width="14.7109375" style="104" customWidth="1"/>
    <col min="11799" max="11799" width="12.7109375" style="104" customWidth="1"/>
    <col min="11800" max="11800" width="14.7109375" style="104" customWidth="1"/>
    <col min="11801" max="11801" width="12.7109375" style="104" customWidth="1"/>
    <col min="11802" max="11802" width="14.7109375" style="104" customWidth="1"/>
    <col min="11803" max="11803" width="12.7109375" style="104" customWidth="1"/>
    <col min="11804" max="11804" width="14.7109375" style="104" customWidth="1"/>
    <col min="11805" max="11805" width="12.7109375" style="104" customWidth="1"/>
    <col min="11806" max="11806" width="14.7109375" style="104" customWidth="1"/>
    <col min="11807" max="11807" width="12.7109375" style="104" customWidth="1"/>
    <col min="11808" max="11815" width="14.7109375" style="104" customWidth="1"/>
    <col min="11816" max="11816" width="19.28515625" style="104" customWidth="1"/>
    <col min="11817" max="11817" width="27" style="104" customWidth="1"/>
    <col min="11818" max="12033" width="211.42578125" style="104"/>
    <col min="12034" max="12034" width="64" style="104" customWidth="1"/>
    <col min="12035" max="12036" width="14.7109375" style="104" customWidth="1"/>
    <col min="12037" max="12037" width="12.7109375" style="104" customWidth="1"/>
    <col min="12038" max="12038" width="14.7109375" style="104" customWidth="1"/>
    <col min="12039" max="12039" width="12.7109375" style="104" customWidth="1"/>
    <col min="12040" max="12040" width="14.7109375" style="104" customWidth="1"/>
    <col min="12041" max="12041" width="12.7109375" style="104" customWidth="1"/>
    <col min="12042" max="12042" width="14.7109375" style="104" customWidth="1"/>
    <col min="12043" max="12043" width="12.7109375" style="104" customWidth="1"/>
    <col min="12044" max="12044" width="14.7109375" style="104" customWidth="1"/>
    <col min="12045" max="12045" width="12.7109375" style="104" customWidth="1"/>
    <col min="12046" max="12046" width="14.7109375" style="104" customWidth="1"/>
    <col min="12047" max="12047" width="12.7109375" style="104" customWidth="1"/>
    <col min="12048" max="12048" width="14.7109375" style="104" customWidth="1"/>
    <col min="12049" max="12049" width="12.7109375" style="104" customWidth="1"/>
    <col min="12050" max="12050" width="14.7109375" style="104" customWidth="1"/>
    <col min="12051" max="12051" width="12.7109375" style="104" customWidth="1"/>
    <col min="12052" max="12054" width="14.7109375" style="104" customWidth="1"/>
    <col min="12055" max="12055" width="12.7109375" style="104" customWidth="1"/>
    <col min="12056" max="12056" width="14.7109375" style="104" customWidth="1"/>
    <col min="12057" max="12057" width="12.7109375" style="104" customWidth="1"/>
    <col min="12058" max="12058" width="14.7109375" style="104" customWidth="1"/>
    <col min="12059" max="12059" width="12.7109375" style="104" customWidth="1"/>
    <col min="12060" max="12060" width="14.7109375" style="104" customWidth="1"/>
    <col min="12061" max="12061" width="12.7109375" style="104" customWidth="1"/>
    <col min="12062" max="12062" width="14.7109375" style="104" customWidth="1"/>
    <col min="12063" max="12063" width="12.7109375" style="104" customWidth="1"/>
    <col min="12064" max="12071" width="14.7109375" style="104" customWidth="1"/>
    <col min="12072" max="12072" width="19.28515625" style="104" customWidth="1"/>
    <col min="12073" max="12073" width="27" style="104" customWidth="1"/>
    <col min="12074" max="12289" width="211.42578125" style="104"/>
    <col min="12290" max="12290" width="64" style="104" customWidth="1"/>
    <col min="12291" max="12292" width="14.7109375" style="104" customWidth="1"/>
    <col min="12293" max="12293" width="12.7109375" style="104" customWidth="1"/>
    <col min="12294" max="12294" width="14.7109375" style="104" customWidth="1"/>
    <col min="12295" max="12295" width="12.7109375" style="104" customWidth="1"/>
    <col min="12296" max="12296" width="14.7109375" style="104" customWidth="1"/>
    <col min="12297" max="12297" width="12.7109375" style="104" customWidth="1"/>
    <col min="12298" max="12298" width="14.7109375" style="104" customWidth="1"/>
    <col min="12299" max="12299" width="12.7109375" style="104" customWidth="1"/>
    <col min="12300" max="12300" width="14.7109375" style="104" customWidth="1"/>
    <col min="12301" max="12301" width="12.7109375" style="104" customWidth="1"/>
    <col min="12302" max="12302" width="14.7109375" style="104" customWidth="1"/>
    <col min="12303" max="12303" width="12.7109375" style="104" customWidth="1"/>
    <col min="12304" max="12304" width="14.7109375" style="104" customWidth="1"/>
    <col min="12305" max="12305" width="12.7109375" style="104" customWidth="1"/>
    <col min="12306" max="12306" width="14.7109375" style="104" customWidth="1"/>
    <col min="12307" max="12307" width="12.7109375" style="104" customWidth="1"/>
    <col min="12308" max="12310" width="14.7109375" style="104" customWidth="1"/>
    <col min="12311" max="12311" width="12.7109375" style="104" customWidth="1"/>
    <col min="12312" max="12312" width="14.7109375" style="104" customWidth="1"/>
    <col min="12313" max="12313" width="12.7109375" style="104" customWidth="1"/>
    <col min="12314" max="12314" width="14.7109375" style="104" customWidth="1"/>
    <col min="12315" max="12315" width="12.7109375" style="104" customWidth="1"/>
    <col min="12316" max="12316" width="14.7109375" style="104" customWidth="1"/>
    <col min="12317" max="12317" width="12.7109375" style="104" customWidth="1"/>
    <col min="12318" max="12318" width="14.7109375" style="104" customWidth="1"/>
    <col min="12319" max="12319" width="12.7109375" style="104" customWidth="1"/>
    <col min="12320" max="12327" width="14.7109375" style="104" customWidth="1"/>
    <col min="12328" max="12328" width="19.28515625" style="104" customWidth="1"/>
    <col min="12329" max="12329" width="27" style="104" customWidth="1"/>
    <col min="12330" max="12545" width="211.42578125" style="104"/>
    <col min="12546" max="12546" width="64" style="104" customWidth="1"/>
    <col min="12547" max="12548" width="14.7109375" style="104" customWidth="1"/>
    <col min="12549" max="12549" width="12.7109375" style="104" customWidth="1"/>
    <col min="12550" max="12550" width="14.7109375" style="104" customWidth="1"/>
    <col min="12551" max="12551" width="12.7109375" style="104" customWidth="1"/>
    <col min="12552" max="12552" width="14.7109375" style="104" customWidth="1"/>
    <col min="12553" max="12553" width="12.7109375" style="104" customWidth="1"/>
    <col min="12554" max="12554" width="14.7109375" style="104" customWidth="1"/>
    <col min="12555" max="12555" width="12.7109375" style="104" customWidth="1"/>
    <col min="12556" max="12556" width="14.7109375" style="104" customWidth="1"/>
    <col min="12557" max="12557" width="12.7109375" style="104" customWidth="1"/>
    <col min="12558" max="12558" width="14.7109375" style="104" customWidth="1"/>
    <col min="12559" max="12559" width="12.7109375" style="104" customWidth="1"/>
    <col min="12560" max="12560" width="14.7109375" style="104" customWidth="1"/>
    <col min="12561" max="12561" width="12.7109375" style="104" customWidth="1"/>
    <col min="12562" max="12562" width="14.7109375" style="104" customWidth="1"/>
    <col min="12563" max="12563" width="12.7109375" style="104" customWidth="1"/>
    <col min="12564" max="12566" width="14.7109375" style="104" customWidth="1"/>
    <col min="12567" max="12567" width="12.7109375" style="104" customWidth="1"/>
    <col min="12568" max="12568" width="14.7109375" style="104" customWidth="1"/>
    <col min="12569" max="12569" width="12.7109375" style="104" customWidth="1"/>
    <col min="12570" max="12570" width="14.7109375" style="104" customWidth="1"/>
    <col min="12571" max="12571" width="12.7109375" style="104" customWidth="1"/>
    <col min="12572" max="12572" width="14.7109375" style="104" customWidth="1"/>
    <col min="12573" max="12573" width="12.7109375" style="104" customWidth="1"/>
    <col min="12574" max="12574" width="14.7109375" style="104" customWidth="1"/>
    <col min="12575" max="12575" width="12.7109375" style="104" customWidth="1"/>
    <col min="12576" max="12583" width="14.7109375" style="104" customWidth="1"/>
    <col min="12584" max="12584" width="19.28515625" style="104" customWidth="1"/>
    <col min="12585" max="12585" width="27" style="104" customWidth="1"/>
    <col min="12586" max="12801" width="211.42578125" style="104"/>
    <col min="12802" max="12802" width="64" style="104" customWidth="1"/>
    <col min="12803" max="12804" width="14.7109375" style="104" customWidth="1"/>
    <col min="12805" max="12805" width="12.7109375" style="104" customWidth="1"/>
    <col min="12806" max="12806" width="14.7109375" style="104" customWidth="1"/>
    <col min="12807" max="12807" width="12.7109375" style="104" customWidth="1"/>
    <col min="12808" max="12808" width="14.7109375" style="104" customWidth="1"/>
    <col min="12809" max="12809" width="12.7109375" style="104" customWidth="1"/>
    <col min="12810" max="12810" width="14.7109375" style="104" customWidth="1"/>
    <col min="12811" max="12811" width="12.7109375" style="104" customWidth="1"/>
    <col min="12812" max="12812" width="14.7109375" style="104" customWidth="1"/>
    <col min="12813" max="12813" width="12.7109375" style="104" customWidth="1"/>
    <col min="12814" max="12814" width="14.7109375" style="104" customWidth="1"/>
    <col min="12815" max="12815" width="12.7109375" style="104" customWidth="1"/>
    <col min="12816" max="12816" width="14.7109375" style="104" customWidth="1"/>
    <col min="12817" max="12817" width="12.7109375" style="104" customWidth="1"/>
    <col min="12818" max="12818" width="14.7109375" style="104" customWidth="1"/>
    <col min="12819" max="12819" width="12.7109375" style="104" customWidth="1"/>
    <col min="12820" max="12822" width="14.7109375" style="104" customWidth="1"/>
    <col min="12823" max="12823" width="12.7109375" style="104" customWidth="1"/>
    <col min="12824" max="12824" width="14.7109375" style="104" customWidth="1"/>
    <col min="12825" max="12825" width="12.7109375" style="104" customWidth="1"/>
    <col min="12826" max="12826" width="14.7109375" style="104" customWidth="1"/>
    <col min="12827" max="12827" width="12.7109375" style="104" customWidth="1"/>
    <col min="12828" max="12828" width="14.7109375" style="104" customWidth="1"/>
    <col min="12829" max="12829" width="12.7109375" style="104" customWidth="1"/>
    <col min="12830" max="12830" width="14.7109375" style="104" customWidth="1"/>
    <col min="12831" max="12831" width="12.7109375" style="104" customWidth="1"/>
    <col min="12832" max="12839" width="14.7109375" style="104" customWidth="1"/>
    <col min="12840" max="12840" width="19.28515625" style="104" customWidth="1"/>
    <col min="12841" max="12841" width="27" style="104" customWidth="1"/>
    <col min="12842" max="13057" width="211.42578125" style="104"/>
    <col min="13058" max="13058" width="64" style="104" customWidth="1"/>
    <col min="13059" max="13060" width="14.7109375" style="104" customWidth="1"/>
    <col min="13061" max="13061" width="12.7109375" style="104" customWidth="1"/>
    <col min="13062" max="13062" width="14.7109375" style="104" customWidth="1"/>
    <col min="13063" max="13063" width="12.7109375" style="104" customWidth="1"/>
    <col min="13064" max="13064" width="14.7109375" style="104" customWidth="1"/>
    <col min="13065" max="13065" width="12.7109375" style="104" customWidth="1"/>
    <col min="13066" max="13066" width="14.7109375" style="104" customWidth="1"/>
    <col min="13067" max="13067" width="12.7109375" style="104" customWidth="1"/>
    <col min="13068" max="13068" width="14.7109375" style="104" customWidth="1"/>
    <col min="13069" max="13069" width="12.7109375" style="104" customWidth="1"/>
    <col min="13070" max="13070" width="14.7109375" style="104" customWidth="1"/>
    <col min="13071" max="13071" width="12.7109375" style="104" customWidth="1"/>
    <col min="13072" max="13072" width="14.7109375" style="104" customWidth="1"/>
    <col min="13073" max="13073" width="12.7109375" style="104" customWidth="1"/>
    <col min="13074" max="13074" width="14.7109375" style="104" customWidth="1"/>
    <col min="13075" max="13075" width="12.7109375" style="104" customWidth="1"/>
    <col min="13076" max="13078" width="14.7109375" style="104" customWidth="1"/>
    <col min="13079" max="13079" width="12.7109375" style="104" customWidth="1"/>
    <col min="13080" max="13080" width="14.7109375" style="104" customWidth="1"/>
    <col min="13081" max="13081" width="12.7109375" style="104" customWidth="1"/>
    <col min="13082" max="13082" width="14.7109375" style="104" customWidth="1"/>
    <col min="13083" max="13083" width="12.7109375" style="104" customWidth="1"/>
    <col min="13084" max="13084" width="14.7109375" style="104" customWidth="1"/>
    <col min="13085" max="13085" width="12.7109375" style="104" customWidth="1"/>
    <col min="13086" max="13086" width="14.7109375" style="104" customWidth="1"/>
    <col min="13087" max="13087" width="12.7109375" style="104" customWidth="1"/>
    <col min="13088" max="13095" width="14.7109375" style="104" customWidth="1"/>
    <col min="13096" max="13096" width="19.28515625" style="104" customWidth="1"/>
    <col min="13097" max="13097" width="27" style="104" customWidth="1"/>
    <col min="13098" max="13313" width="211.42578125" style="104"/>
    <col min="13314" max="13314" width="64" style="104" customWidth="1"/>
    <col min="13315" max="13316" width="14.7109375" style="104" customWidth="1"/>
    <col min="13317" max="13317" width="12.7109375" style="104" customWidth="1"/>
    <col min="13318" max="13318" width="14.7109375" style="104" customWidth="1"/>
    <col min="13319" max="13319" width="12.7109375" style="104" customWidth="1"/>
    <col min="13320" max="13320" width="14.7109375" style="104" customWidth="1"/>
    <col min="13321" max="13321" width="12.7109375" style="104" customWidth="1"/>
    <col min="13322" max="13322" width="14.7109375" style="104" customWidth="1"/>
    <col min="13323" max="13323" width="12.7109375" style="104" customWidth="1"/>
    <col min="13324" max="13324" width="14.7109375" style="104" customWidth="1"/>
    <col min="13325" max="13325" width="12.7109375" style="104" customWidth="1"/>
    <col min="13326" max="13326" width="14.7109375" style="104" customWidth="1"/>
    <col min="13327" max="13327" width="12.7109375" style="104" customWidth="1"/>
    <col min="13328" max="13328" width="14.7109375" style="104" customWidth="1"/>
    <col min="13329" max="13329" width="12.7109375" style="104" customWidth="1"/>
    <col min="13330" max="13330" width="14.7109375" style="104" customWidth="1"/>
    <col min="13331" max="13331" width="12.7109375" style="104" customWidth="1"/>
    <col min="13332" max="13334" width="14.7109375" style="104" customWidth="1"/>
    <col min="13335" max="13335" width="12.7109375" style="104" customWidth="1"/>
    <col min="13336" max="13336" width="14.7109375" style="104" customWidth="1"/>
    <col min="13337" max="13337" width="12.7109375" style="104" customWidth="1"/>
    <col min="13338" max="13338" width="14.7109375" style="104" customWidth="1"/>
    <col min="13339" max="13339" width="12.7109375" style="104" customWidth="1"/>
    <col min="13340" max="13340" width="14.7109375" style="104" customWidth="1"/>
    <col min="13341" max="13341" width="12.7109375" style="104" customWidth="1"/>
    <col min="13342" max="13342" width="14.7109375" style="104" customWidth="1"/>
    <col min="13343" max="13343" width="12.7109375" style="104" customWidth="1"/>
    <col min="13344" max="13351" width="14.7109375" style="104" customWidth="1"/>
    <col min="13352" max="13352" width="19.28515625" style="104" customWidth="1"/>
    <col min="13353" max="13353" width="27" style="104" customWidth="1"/>
    <col min="13354" max="13569" width="211.42578125" style="104"/>
    <col min="13570" max="13570" width="64" style="104" customWidth="1"/>
    <col min="13571" max="13572" width="14.7109375" style="104" customWidth="1"/>
    <col min="13573" max="13573" width="12.7109375" style="104" customWidth="1"/>
    <col min="13574" max="13574" width="14.7109375" style="104" customWidth="1"/>
    <col min="13575" max="13575" width="12.7109375" style="104" customWidth="1"/>
    <col min="13576" max="13576" width="14.7109375" style="104" customWidth="1"/>
    <col min="13577" max="13577" width="12.7109375" style="104" customWidth="1"/>
    <col min="13578" max="13578" width="14.7109375" style="104" customWidth="1"/>
    <col min="13579" max="13579" width="12.7109375" style="104" customWidth="1"/>
    <col min="13580" max="13580" width="14.7109375" style="104" customWidth="1"/>
    <col min="13581" max="13581" width="12.7109375" style="104" customWidth="1"/>
    <col min="13582" max="13582" width="14.7109375" style="104" customWidth="1"/>
    <col min="13583" max="13583" width="12.7109375" style="104" customWidth="1"/>
    <col min="13584" max="13584" width="14.7109375" style="104" customWidth="1"/>
    <col min="13585" max="13585" width="12.7109375" style="104" customWidth="1"/>
    <col min="13586" max="13586" width="14.7109375" style="104" customWidth="1"/>
    <col min="13587" max="13587" width="12.7109375" style="104" customWidth="1"/>
    <col min="13588" max="13590" width="14.7109375" style="104" customWidth="1"/>
    <col min="13591" max="13591" width="12.7109375" style="104" customWidth="1"/>
    <col min="13592" max="13592" width="14.7109375" style="104" customWidth="1"/>
    <col min="13593" max="13593" width="12.7109375" style="104" customWidth="1"/>
    <col min="13594" max="13594" width="14.7109375" style="104" customWidth="1"/>
    <col min="13595" max="13595" width="12.7109375" style="104" customWidth="1"/>
    <col min="13596" max="13596" width="14.7109375" style="104" customWidth="1"/>
    <col min="13597" max="13597" width="12.7109375" style="104" customWidth="1"/>
    <col min="13598" max="13598" width="14.7109375" style="104" customWidth="1"/>
    <col min="13599" max="13599" width="12.7109375" style="104" customWidth="1"/>
    <col min="13600" max="13607" width="14.7109375" style="104" customWidth="1"/>
    <col min="13608" max="13608" width="19.28515625" style="104" customWidth="1"/>
    <col min="13609" max="13609" width="27" style="104" customWidth="1"/>
    <col min="13610" max="13825" width="211.42578125" style="104"/>
    <col min="13826" max="13826" width="64" style="104" customWidth="1"/>
    <col min="13827" max="13828" width="14.7109375" style="104" customWidth="1"/>
    <col min="13829" max="13829" width="12.7109375" style="104" customWidth="1"/>
    <col min="13830" max="13830" width="14.7109375" style="104" customWidth="1"/>
    <col min="13831" max="13831" width="12.7109375" style="104" customWidth="1"/>
    <col min="13832" max="13832" width="14.7109375" style="104" customWidth="1"/>
    <col min="13833" max="13833" width="12.7109375" style="104" customWidth="1"/>
    <col min="13834" max="13834" width="14.7109375" style="104" customWidth="1"/>
    <col min="13835" max="13835" width="12.7109375" style="104" customWidth="1"/>
    <col min="13836" max="13836" width="14.7109375" style="104" customWidth="1"/>
    <col min="13837" max="13837" width="12.7109375" style="104" customWidth="1"/>
    <col min="13838" max="13838" width="14.7109375" style="104" customWidth="1"/>
    <col min="13839" max="13839" width="12.7109375" style="104" customWidth="1"/>
    <col min="13840" max="13840" width="14.7109375" style="104" customWidth="1"/>
    <col min="13841" max="13841" width="12.7109375" style="104" customWidth="1"/>
    <col min="13842" max="13842" width="14.7109375" style="104" customWidth="1"/>
    <col min="13843" max="13843" width="12.7109375" style="104" customWidth="1"/>
    <col min="13844" max="13846" width="14.7109375" style="104" customWidth="1"/>
    <col min="13847" max="13847" width="12.7109375" style="104" customWidth="1"/>
    <col min="13848" max="13848" width="14.7109375" style="104" customWidth="1"/>
    <col min="13849" max="13849" width="12.7109375" style="104" customWidth="1"/>
    <col min="13850" max="13850" width="14.7109375" style="104" customWidth="1"/>
    <col min="13851" max="13851" width="12.7109375" style="104" customWidth="1"/>
    <col min="13852" max="13852" width="14.7109375" style="104" customWidth="1"/>
    <col min="13853" max="13853" width="12.7109375" style="104" customWidth="1"/>
    <col min="13854" max="13854" width="14.7109375" style="104" customWidth="1"/>
    <col min="13855" max="13855" width="12.7109375" style="104" customWidth="1"/>
    <col min="13856" max="13863" width="14.7109375" style="104" customWidth="1"/>
    <col min="13864" max="13864" width="19.28515625" style="104" customWidth="1"/>
    <col min="13865" max="13865" width="27" style="104" customWidth="1"/>
    <col min="13866" max="14081" width="211.42578125" style="104"/>
    <col min="14082" max="14082" width="64" style="104" customWidth="1"/>
    <col min="14083" max="14084" width="14.7109375" style="104" customWidth="1"/>
    <col min="14085" max="14085" width="12.7109375" style="104" customWidth="1"/>
    <col min="14086" max="14086" width="14.7109375" style="104" customWidth="1"/>
    <col min="14087" max="14087" width="12.7109375" style="104" customWidth="1"/>
    <col min="14088" max="14088" width="14.7109375" style="104" customWidth="1"/>
    <col min="14089" max="14089" width="12.7109375" style="104" customWidth="1"/>
    <col min="14090" max="14090" width="14.7109375" style="104" customWidth="1"/>
    <col min="14091" max="14091" width="12.7109375" style="104" customWidth="1"/>
    <col min="14092" max="14092" width="14.7109375" style="104" customWidth="1"/>
    <col min="14093" max="14093" width="12.7109375" style="104" customWidth="1"/>
    <col min="14094" max="14094" width="14.7109375" style="104" customWidth="1"/>
    <col min="14095" max="14095" width="12.7109375" style="104" customWidth="1"/>
    <col min="14096" max="14096" width="14.7109375" style="104" customWidth="1"/>
    <col min="14097" max="14097" width="12.7109375" style="104" customWidth="1"/>
    <col min="14098" max="14098" width="14.7109375" style="104" customWidth="1"/>
    <col min="14099" max="14099" width="12.7109375" style="104" customWidth="1"/>
    <col min="14100" max="14102" width="14.7109375" style="104" customWidth="1"/>
    <col min="14103" max="14103" width="12.7109375" style="104" customWidth="1"/>
    <col min="14104" max="14104" width="14.7109375" style="104" customWidth="1"/>
    <col min="14105" max="14105" width="12.7109375" style="104" customWidth="1"/>
    <col min="14106" max="14106" width="14.7109375" style="104" customWidth="1"/>
    <col min="14107" max="14107" width="12.7109375" style="104" customWidth="1"/>
    <col min="14108" max="14108" width="14.7109375" style="104" customWidth="1"/>
    <col min="14109" max="14109" width="12.7109375" style="104" customWidth="1"/>
    <col min="14110" max="14110" width="14.7109375" style="104" customWidth="1"/>
    <col min="14111" max="14111" width="12.7109375" style="104" customWidth="1"/>
    <col min="14112" max="14119" width="14.7109375" style="104" customWidth="1"/>
    <col min="14120" max="14120" width="19.28515625" style="104" customWidth="1"/>
    <col min="14121" max="14121" width="27" style="104" customWidth="1"/>
    <col min="14122" max="14337" width="211.42578125" style="104"/>
    <col min="14338" max="14338" width="64" style="104" customWidth="1"/>
    <col min="14339" max="14340" width="14.7109375" style="104" customWidth="1"/>
    <col min="14341" max="14341" width="12.7109375" style="104" customWidth="1"/>
    <col min="14342" max="14342" width="14.7109375" style="104" customWidth="1"/>
    <col min="14343" max="14343" width="12.7109375" style="104" customWidth="1"/>
    <col min="14344" max="14344" width="14.7109375" style="104" customWidth="1"/>
    <col min="14345" max="14345" width="12.7109375" style="104" customWidth="1"/>
    <col min="14346" max="14346" width="14.7109375" style="104" customWidth="1"/>
    <col min="14347" max="14347" width="12.7109375" style="104" customWidth="1"/>
    <col min="14348" max="14348" width="14.7109375" style="104" customWidth="1"/>
    <col min="14349" max="14349" width="12.7109375" style="104" customWidth="1"/>
    <col min="14350" max="14350" width="14.7109375" style="104" customWidth="1"/>
    <col min="14351" max="14351" width="12.7109375" style="104" customWidth="1"/>
    <col min="14352" max="14352" width="14.7109375" style="104" customWidth="1"/>
    <col min="14353" max="14353" width="12.7109375" style="104" customWidth="1"/>
    <col min="14354" max="14354" width="14.7109375" style="104" customWidth="1"/>
    <col min="14355" max="14355" width="12.7109375" style="104" customWidth="1"/>
    <col min="14356" max="14358" width="14.7109375" style="104" customWidth="1"/>
    <col min="14359" max="14359" width="12.7109375" style="104" customWidth="1"/>
    <col min="14360" max="14360" width="14.7109375" style="104" customWidth="1"/>
    <col min="14361" max="14361" width="12.7109375" style="104" customWidth="1"/>
    <col min="14362" max="14362" width="14.7109375" style="104" customWidth="1"/>
    <col min="14363" max="14363" width="12.7109375" style="104" customWidth="1"/>
    <col min="14364" max="14364" width="14.7109375" style="104" customWidth="1"/>
    <col min="14365" max="14365" width="12.7109375" style="104" customWidth="1"/>
    <col min="14366" max="14366" width="14.7109375" style="104" customWidth="1"/>
    <col min="14367" max="14367" width="12.7109375" style="104" customWidth="1"/>
    <col min="14368" max="14375" width="14.7109375" style="104" customWidth="1"/>
    <col min="14376" max="14376" width="19.28515625" style="104" customWidth="1"/>
    <col min="14377" max="14377" width="27" style="104" customWidth="1"/>
    <col min="14378" max="14593" width="211.42578125" style="104"/>
    <col min="14594" max="14594" width="64" style="104" customWidth="1"/>
    <col min="14595" max="14596" width="14.7109375" style="104" customWidth="1"/>
    <col min="14597" max="14597" width="12.7109375" style="104" customWidth="1"/>
    <col min="14598" max="14598" width="14.7109375" style="104" customWidth="1"/>
    <col min="14599" max="14599" width="12.7109375" style="104" customWidth="1"/>
    <col min="14600" max="14600" width="14.7109375" style="104" customWidth="1"/>
    <col min="14601" max="14601" width="12.7109375" style="104" customWidth="1"/>
    <col min="14602" max="14602" width="14.7109375" style="104" customWidth="1"/>
    <col min="14603" max="14603" width="12.7109375" style="104" customWidth="1"/>
    <col min="14604" max="14604" width="14.7109375" style="104" customWidth="1"/>
    <col min="14605" max="14605" width="12.7109375" style="104" customWidth="1"/>
    <col min="14606" max="14606" width="14.7109375" style="104" customWidth="1"/>
    <col min="14607" max="14607" width="12.7109375" style="104" customWidth="1"/>
    <col min="14608" max="14608" width="14.7109375" style="104" customWidth="1"/>
    <col min="14609" max="14609" width="12.7109375" style="104" customWidth="1"/>
    <col min="14610" max="14610" width="14.7109375" style="104" customWidth="1"/>
    <col min="14611" max="14611" width="12.7109375" style="104" customWidth="1"/>
    <col min="14612" max="14614" width="14.7109375" style="104" customWidth="1"/>
    <col min="14615" max="14615" width="12.7109375" style="104" customWidth="1"/>
    <col min="14616" max="14616" width="14.7109375" style="104" customWidth="1"/>
    <col min="14617" max="14617" width="12.7109375" style="104" customWidth="1"/>
    <col min="14618" max="14618" width="14.7109375" style="104" customWidth="1"/>
    <col min="14619" max="14619" width="12.7109375" style="104" customWidth="1"/>
    <col min="14620" max="14620" width="14.7109375" style="104" customWidth="1"/>
    <col min="14621" max="14621" width="12.7109375" style="104" customWidth="1"/>
    <col min="14622" max="14622" width="14.7109375" style="104" customWidth="1"/>
    <col min="14623" max="14623" width="12.7109375" style="104" customWidth="1"/>
    <col min="14624" max="14631" width="14.7109375" style="104" customWidth="1"/>
    <col min="14632" max="14632" width="19.28515625" style="104" customWidth="1"/>
    <col min="14633" max="14633" width="27" style="104" customWidth="1"/>
    <col min="14634" max="14849" width="211.42578125" style="104"/>
    <col min="14850" max="14850" width="64" style="104" customWidth="1"/>
    <col min="14851" max="14852" width="14.7109375" style="104" customWidth="1"/>
    <col min="14853" max="14853" width="12.7109375" style="104" customWidth="1"/>
    <col min="14854" max="14854" width="14.7109375" style="104" customWidth="1"/>
    <col min="14855" max="14855" width="12.7109375" style="104" customWidth="1"/>
    <col min="14856" max="14856" width="14.7109375" style="104" customWidth="1"/>
    <col min="14857" max="14857" width="12.7109375" style="104" customWidth="1"/>
    <col min="14858" max="14858" width="14.7109375" style="104" customWidth="1"/>
    <col min="14859" max="14859" width="12.7109375" style="104" customWidth="1"/>
    <col min="14860" max="14860" width="14.7109375" style="104" customWidth="1"/>
    <col min="14861" max="14861" width="12.7109375" style="104" customWidth="1"/>
    <col min="14862" max="14862" width="14.7109375" style="104" customWidth="1"/>
    <col min="14863" max="14863" width="12.7109375" style="104" customWidth="1"/>
    <col min="14864" max="14864" width="14.7109375" style="104" customWidth="1"/>
    <col min="14865" max="14865" width="12.7109375" style="104" customWidth="1"/>
    <col min="14866" max="14866" width="14.7109375" style="104" customWidth="1"/>
    <col min="14867" max="14867" width="12.7109375" style="104" customWidth="1"/>
    <col min="14868" max="14870" width="14.7109375" style="104" customWidth="1"/>
    <col min="14871" max="14871" width="12.7109375" style="104" customWidth="1"/>
    <col min="14872" max="14872" width="14.7109375" style="104" customWidth="1"/>
    <col min="14873" max="14873" width="12.7109375" style="104" customWidth="1"/>
    <col min="14874" max="14874" width="14.7109375" style="104" customWidth="1"/>
    <col min="14875" max="14875" width="12.7109375" style="104" customWidth="1"/>
    <col min="14876" max="14876" width="14.7109375" style="104" customWidth="1"/>
    <col min="14877" max="14877" width="12.7109375" style="104" customWidth="1"/>
    <col min="14878" max="14878" width="14.7109375" style="104" customWidth="1"/>
    <col min="14879" max="14879" width="12.7109375" style="104" customWidth="1"/>
    <col min="14880" max="14887" width="14.7109375" style="104" customWidth="1"/>
    <col min="14888" max="14888" width="19.28515625" style="104" customWidth="1"/>
    <col min="14889" max="14889" width="27" style="104" customWidth="1"/>
    <col min="14890" max="15105" width="211.42578125" style="104"/>
    <col min="15106" max="15106" width="64" style="104" customWidth="1"/>
    <col min="15107" max="15108" width="14.7109375" style="104" customWidth="1"/>
    <col min="15109" max="15109" width="12.7109375" style="104" customWidth="1"/>
    <col min="15110" max="15110" width="14.7109375" style="104" customWidth="1"/>
    <col min="15111" max="15111" width="12.7109375" style="104" customWidth="1"/>
    <col min="15112" max="15112" width="14.7109375" style="104" customWidth="1"/>
    <col min="15113" max="15113" width="12.7109375" style="104" customWidth="1"/>
    <col min="15114" max="15114" width="14.7109375" style="104" customWidth="1"/>
    <col min="15115" max="15115" width="12.7109375" style="104" customWidth="1"/>
    <col min="15116" max="15116" width="14.7109375" style="104" customWidth="1"/>
    <col min="15117" max="15117" width="12.7109375" style="104" customWidth="1"/>
    <col min="15118" max="15118" width="14.7109375" style="104" customWidth="1"/>
    <col min="15119" max="15119" width="12.7109375" style="104" customWidth="1"/>
    <col min="15120" max="15120" width="14.7109375" style="104" customWidth="1"/>
    <col min="15121" max="15121" width="12.7109375" style="104" customWidth="1"/>
    <col min="15122" max="15122" width="14.7109375" style="104" customWidth="1"/>
    <col min="15123" max="15123" width="12.7109375" style="104" customWidth="1"/>
    <col min="15124" max="15126" width="14.7109375" style="104" customWidth="1"/>
    <col min="15127" max="15127" width="12.7109375" style="104" customWidth="1"/>
    <col min="15128" max="15128" width="14.7109375" style="104" customWidth="1"/>
    <col min="15129" max="15129" width="12.7109375" style="104" customWidth="1"/>
    <col min="15130" max="15130" width="14.7109375" style="104" customWidth="1"/>
    <col min="15131" max="15131" width="12.7109375" style="104" customWidth="1"/>
    <col min="15132" max="15132" width="14.7109375" style="104" customWidth="1"/>
    <col min="15133" max="15133" width="12.7109375" style="104" customWidth="1"/>
    <col min="15134" max="15134" width="14.7109375" style="104" customWidth="1"/>
    <col min="15135" max="15135" width="12.7109375" style="104" customWidth="1"/>
    <col min="15136" max="15143" width="14.7109375" style="104" customWidth="1"/>
    <col min="15144" max="15144" width="19.28515625" style="104" customWidth="1"/>
    <col min="15145" max="15145" width="27" style="104" customWidth="1"/>
    <col min="15146" max="15361" width="211.42578125" style="104"/>
    <col min="15362" max="15362" width="64" style="104" customWidth="1"/>
    <col min="15363" max="15364" width="14.7109375" style="104" customWidth="1"/>
    <col min="15365" max="15365" width="12.7109375" style="104" customWidth="1"/>
    <col min="15366" max="15366" width="14.7109375" style="104" customWidth="1"/>
    <col min="15367" max="15367" width="12.7109375" style="104" customWidth="1"/>
    <col min="15368" max="15368" width="14.7109375" style="104" customWidth="1"/>
    <col min="15369" max="15369" width="12.7109375" style="104" customWidth="1"/>
    <col min="15370" max="15370" width="14.7109375" style="104" customWidth="1"/>
    <col min="15371" max="15371" width="12.7109375" style="104" customWidth="1"/>
    <col min="15372" max="15372" width="14.7109375" style="104" customWidth="1"/>
    <col min="15373" max="15373" width="12.7109375" style="104" customWidth="1"/>
    <col min="15374" max="15374" width="14.7109375" style="104" customWidth="1"/>
    <col min="15375" max="15375" width="12.7109375" style="104" customWidth="1"/>
    <col min="15376" max="15376" width="14.7109375" style="104" customWidth="1"/>
    <col min="15377" max="15377" width="12.7109375" style="104" customWidth="1"/>
    <col min="15378" max="15378" width="14.7109375" style="104" customWidth="1"/>
    <col min="15379" max="15379" width="12.7109375" style="104" customWidth="1"/>
    <col min="15380" max="15382" width="14.7109375" style="104" customWidth="1"/>
    <col min="15383" max="15383" width="12.7109375" style="104" customWidth="1"/>
    <col min="15384" max="15384" width="14.7109375" style="104" customWidth="1"/>
    <col min="15385" max="15385" width="12.7109375" style="104" customWidth="1"/>
    <col min="15386" max="15386" width="14.7109375" style="104" customWidth="1"/>
    <col min="15387" max="15387" width="12.7109375" style="104" customWidth="1"/>
    <col min="15388" max="15388" width="14.7109375" style="104" customWidth="1"/>
    <col min="15389" max="15389" width="12.7109375" style="104" customWidth="1"/>
    <col min="15390" max="15390" width="14.7109375" style="104" customWidth="1"/>
    <col min="15391" max="15391" width="12.7109375" style="104" customWidth="1"/>
    <col min="15392" max="15399" width="14.7109375" style="104" customWidth="1"/>
    <col min="15400" max="15400" width="19.28515625" style="104" customWidth="1"/>
    <col min="15401" max="15401" width="27" style="104" customWidth="1"/>
    <col min="15402" max="15617" width="211.42578125" style="104"/>
    <col min="15618" max="15618" width="64" style="104" customWidth="1"/>
    <col min="15619" max="15620" width="14.7109375" style="104" customWidth="1"/>
    <col min="15621" max="15621" width="12.7109375" style="104" customWidth="1"/>
    <col min="15622" max="15622" width="14.7109375" style="104" customWidth="1"/>
    <col min="15623" max="15623" width="12.7109375" style="104" customWidth="1"/>
    <col min="15624" max="15624" width="14.7109375" style="104" customWidth="1"/>
    <col min="15625" max="15625" width="12.7109375" style="104" customWidth="1"/>
    <col min="15626" max="15626" width="14.7109375" style="104" customWidth="1"/>
    <col min="15627" max="15627" width="12.7109375" style="104" customWidth="1"/>
    <col min="15628" max="15628" width="14.7109375" style="104" customWidth="1"/>
    <col min="15629" max="15629" width="12.7109375" style="104" customWidth="1"/>
    <col min="15630" max="15630" width="14.7109375" style="104" customWidth="1"/>
    <col min="15631" max="15631" width="12.7109375" style="104" customWidth="1"/>
    <col min="15632" max="15632" width="14.7109375" style="104" customWidth="1"/>
    <col min="15633" max="15633" width="12.7109375" style="104" customWidth="1"/>
    <col min="15634" max="15634" width="14.7109375" style="104" customWidth="1"/>
    <col min="15635" max="15635" width="12.7109375" style="104" customWidth="1"/>
    <col min="15636" max="15638" width="14.7109375" style="104" customWidth="1"/>
    <col min="15639" max="15639" width="12.7109375" style="104" customWidth="1"/>
    <col min="15640" max="15640" width="14.7109375" style="104" customWidth="1"/>
    <col min="15641" max="15641" width="12.7109375" style="104" customWidth="1"/>
    <col min="15642" max="15642" width="14.7109375" style="104" customWidth="1"/>
    <col min="15643" max="15643" width="12.7109375" style="104" customWidth="1"/>
    <col min="15644" max="15644" width="14.7109375" style="104" customWidth="1"/>
    <col min="15645" max="15645" width="12.7109375" style="104" customWidth="1"/>
    <col min="15646" max="15646" width="14.7109375" style="104" customWidth="1"/>
    <col min="15647" max="15647" width="12.7109375" style="104" customWidth="1"/>
    <col min="15648" max="15655" width="14.7109375" style="104" customWidth="1"/>
    <col min="15656" max="15656" width="19.28515625" style="104" customWidth="1"/>
    <col min="15657" max="15657" width="27" style="104" customWidth="1"/>
    <col min="15658" max="15873" width="211.42578125" style="104"/>
    <col min="15874" max="15874" width="64" style="104" customWidth="1"/>
    <col min="15875" max="15876" width="14.7109375" style="104" customWidth="1"/>
    <col min="15877" max="15877" width="12.7109375" style="104" customWidth="1"/>
    <col min="15878" max="15878" width="14.7109375" style="104" customWidth="1"/>
    <col min="15879" max="15879" width="12.7109375" style="104" customWidth="1"/>
    <col min="15880" max="15880" width="14.7109375" style="104" customWidth="1"/>
    <col min="15881" max="15881" width="12.7109375" style="104" customWidth="1"/>
    <col min="15882" max="15882" width="14.7109375" style="104" customWidth="1"/>
    <col min="15883" max="15883" width="12.7109375" style="104" customWidth="1"/>
    <col min="15884" max="15884" width="14.7109375" style="104" customWidth="1"/>
    <col min="15885" max="15885" width="12.7109375" style="104" customWidth="1"/>
    <col min="15886" max="15886" width="14.7109375" style="104" customWidth="1"/>
    <col min="15887" max="15887" width="12.7109375" style="104" customWidth="1"/>
    <col min="15888" max="15888" width="14.7109375" style="104" customWidth="1"/>
    <col min="15889" max="15889" width="12.7109375" style="104" customWidth="1"/>
    <col min="15890" max="15890" width="14.7109375" style="104" customWidth="1"/>
    <col min="15891" max="15891" width="12.7109375" style="104" customWidth="1"/>
    <col min="15892" max="15894" width="14.7109375" style="104" customWidth="1"/>
    <col min="15895" max="15895" width="12.7109375" style="104" customWidth="1"/>
    <col min="15896" max="15896" width="14.7109375" style="104" customWidth="1"/>
    <col min="15897" max="15897" width="12.7109375" style="104" customWidth="1"/>
    <col min="15898" max="15898" width="14.7109375" style="104" customWidth="1"/>
    <col min="15899" max="15899" width="12.7109375" style="104" customWidth="1"/>
    <col min="15900" max="15900" width="14.7109375" style="104" customWidth="1"/>
    <col min="15901" max="15901" width="12.7109375" style="104" customWidth="1"/>
    <col min="15902" max="15902" width="14.7109375" style="104" customWidth="1"/>
    <col min="15903" max="15903" width="12.7109375" style="104" customWidth="1"/>
    <col min="15904" max="15911" width="14.7109375" style="104" customWidth="1"/>
    <col min="15912" max="15912" width="19.28515625" style="104" customWidth="1"/>
    <col min="15913" max="15913" width="27" style="104" customWidth="1"/>
    <col min="15914" max="16129" width="211.42578125" style="104"/>
    <col min="16130" max="16130" width="64" style="104" customWidth="1"/>
    <col min="16131" max="16132" width="14.7109375" style="104" customWidth="1"/>
    <col min="16133" max="16133" width="12.7109375" style="104" customWidth="1"/>
    <col min="16134" max="16134" width="14.7109375" style="104" customWidth="1"/>
    <col min="16135" max="16135" width="12.7109375" style="104" customWidth="1"/>
    <col min="16136" max="16136" width="14.7109375" style="104" customWidth="1"/>
    <col min="16137" max="16137" width="12.7109375" style="104" customWidth="1"/>
    <col min="16138" max="16138" width="14.7109375" style="104" customWidth="1"/>
    <col min="16139" max="16139" width="12.7109375" style="104" customWidth="1"/>
    <col min="16140" max="16140" width="14.7109375" style="104" customWidth="1"/>
    <col min="16141" max="16141" width="12.7109375" style="104" customWidth="1"/>
    <col min="16142" max="16142" width="14.7109375" style="104" customWidth="1"/>
    <col min="16143" max="16143" width="12.7109375" style="104" customWidth="1"/>
    <col min="16144" max="16144" width="14.7109375" style="104" customWidth="1"/>
    <col min="16145" max="16145" width="12.7109375" style="104" customWidth="1"/>
    <col min="16146" max="16146" width="14.7109375" style="104" customWidth="1"/>
    <col min="16147" max="16147" width="12.7109375" style="104" customWidth="1"/>
    <col min="16148" max="16150" width="14.7109375" style="104" customWidth="1"/>
    <col min="16151" max="16151" width="12.7109375" style="104" customWidth="1"/>
    <col min="16152" max="16152" width="14.7109375" style="104" customWidth="1"/>
    <col min="16153" max="16153" width="12.7109375" style="104" customWidth="1"/>
    <col min="16154" max="16154" width="14.7109375" style="104" customWidth="1"/>
    <col min="16155" max="16155" width="12.7109375" style="104" customWidth="1"/>
    <col min="16156" max="16156" width="14.7109375" style="104" customWidth="1"/>
    <col min="16157" max="16157" width="12.7109375" style="104" customWidth="1"/>
    <col min="16158" max="16158" width="14.7109375" style="104" customWidth="1"/>
    <col min="16159" max="16159" width="12.7109375" style="104" customWidth="1"/>
    <col min="16160" max="16167" width="14.7109375" style="104" customWidth="1"/>
    <col min="16168" max="16168" width="19.28515625" style="104" customWidth="1"/>
    <col min="16169" max="16169" width="27" style="104" customWidth="1"/>
    <col min="16170" max="16384" width="211.42578125" style="104"/>
  </cols>
  <sheetData>
    <row r="1" spans="1:41" ht="27.75" customHeight="1"/>
    <row r="2" spans="1:41" ht="27.75" customHeight="1">
      <c r="A2" s="382" t="s">
        <v>319</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row>
    <row r="3" spans="1:41" ht="27.75" customHeigh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97" t="s">
        <v>303</v>
      </c>
    </row>
    <row r="4" spans="1:41" s="189" customFormat="1" ht="32.1" customHeight="1">
      <c r="A4" s="384" t="s">
        <v>0</v>
      </c>
      <c r="B4" s="387" t="s">
        <v>95</v>
      </c>
      <c r="C4" s="390" t="s">
        <v>320</v>
      </c>
      <c r="D4" s="393" t="s">
        <v>321</v>
      </c>
      <c r="E4" s="394"/>
      <c r="F4" s="394"/>
      <c r="G4" s="394"/>
      <c r="H4" s="394"/>
      <c r="I4" s="394"/>
      <c r="J4" s="394"/>
      <c r="K4" s="394"/>
      <c r="L4" s="394"/>
      <c r="M4" s="394"/>
      <c r="N4" s="394"/>
      <c r="O4" s="394"/>
      <c r="P4" s="394"/>
      <c r="Q4" s="394"/>
      <c r="R4" s="394"/>
      <c r="S4" s="394"/>
      <c r="T4" s="395"/>
      <c r="U4" s="393" t="s">
        <v>321</v>
      </c>
      <c r="V4" s="394"/>
      <c r="W4" s="394"/>
      <c r="X4" s="394"/>
      <c r="Y4" s="394"/>
      <c r="Z4" s="394"/>
      <c r="AA4" s="394"/>
      <c r="AB4" s="394"/>
      <c r="AC4" s="394"/>
      <c r="AD4" s="394"/>
      <c r="AE4" s="395"/>
      <c r="AF4" s="386" t="s">
        <v>336</v>
      </c>
      <c r="AG4" s="386"/>
      <c r="AH4" s="386"/>
      <c r="AI4" s="386"/>
      <c r="AJ4" s="386"/>
      <c r="AK4" s="386"/>
      <c r="AL4" s="386"/>
      <c r="AM4" s="386"/>
      <c r="AN4" s="386" t="s">
        <v>342</v>
      </c>
      <c r="AO4" s="386" t="s">
        <v>343</v>
      </c>
    </row>
    <row r="5" spans="1:41" s="189" customFormat="1" ht="26.45" customHeight="1">
      <c r="A5" s="385"/>
      <c r="B5" s="388"/>
      <c r="C5" s="391"/>
      <c r="D5" s="393" t="s">
        <v>322</v>
      </c>
      <c r="E5" s="394"/>
      <c r="F5" s="394"/>
      <c r="G5" s="394"/>
      <c r="H5" s="394"/>
      <c r="I5" s="394"/>
      <c r="J5" s="394"/>
      <c r="K5" s="394"/>
      <c r="L5" s="394"/>
      <c r="M5" s="394"/>
      <c r="N5" s="394"/>
      <c r="O5" s="394"/>
      <c r="P5" s="394"/>
      <c r="Q5" s="394"/>
      <c r="R5" s="394"/>
      <c r="S5" s="394"/>
      <c r="T5" s="395"/>
      <c r="U5" s="393" t="s">
        <v>334</v>
      </c>
      <c r="V5" s="394"/>
      <c r="W5" s="394"/>
      <c r="X5" s="394"/>
      <c r="Y5" s="394"/>
      <c r="Z5" s="394"/>
      <c r="AA5" s="394"/>
      <c r="AB5" s="394"/>
      <c r="AC5" s="394"/>
      <c r="AD5" s="394"/>
      <c r="AE5" s="395"/>
      <c r="AF5" s="386"/>
      <c r="AG5" s="386"/>
      <c r="AH5" s="386"/>
      <c r="AI5" s="386"/>
      <c r="AJ5" s="386"/>
      <c r="AK5" s="386"/>
      <c r="AL5" s="386"/>
      <c r="AM5" s="386"/>
      <c r="AN5" s="386"/>
      <c r="AO5" s="386"/>
    </row>
    <row r="6" spans="1:41" s="189" customFormat="1" ht="26.1" customHeight="1">
      <c r="A6" s="385"/>
      <c r="B6" s="388"/>
      <c r="C6" s="391"/>
      <c r="D6" s="386" t="s">
        <v>323</v>
      </c>
      <c r="E6" s="386"/>
      <c r="F6" s="393" t="s">
        <v>326</v>
      </c>
      <c r="G6" s="395"/>
      <c r="H6" s="393" t="s">
        <v>327</v>
      </c>
      <c r="I6" s="395"/>
      <c r="J6" s="386" t="s">
        <v>328</v>
      </c>
      <c r="K6" s="386"/>
      <c r="L6" s="386" t="s">
        <v>329</v>
      </c>
      <c r="M6" s="386"/>
      <c r="N6" s="386" t="s">
        <v>330</v>
      </c>
      <c r="O6" s="386"/>
      <c r="P6" s="386" t="s">
        <v>331</v>
      </c>
      <c r="Q6" s="386"/>
      <c r="R6" s="386" t="s">
        <v>332</v>
      </c>
      <c r="S6" s="386"/>
      <c r="T6" s="386" t="s">
        <v>333</v>
      </c>
      <c r="U6" s="386" t="s">
        <v>333</v>
      </c>
      <c r="V6" s="386" t="s">
        <v>323</v>
      </c>
      <c r="W6" s="386"/>
      <c r="X6" s="393" t="s">
        <v>326</v>
      </c>
      <c r="Y6" s="395"/>
      <c r="Z6" s="393" t="s">
        <v>327</v>
      </c>
      <c r="AA6" s="395"/>
      <c r="AB6" s="386" t="s">
        <v>328</v>
      </c>
      <c r="AC6" s="386"/>
      <c r="AD6" s="386" t="s">
        <v>335</v>
      </c>
      <c r="AE6" s="386"/>
      <c r="AF6" s="386" t="s">
        <v>333</v>
      </c>
      <c r="AG6" s="386" t="s">
        <v>323</v>
      </c>
      <c r="AH6" s="386" t="s">
        <v>326</v>
      </c>
      <c r="AI6" s="386" t="s">
        <v>337</v>
      </c>
      <c r="AJ6" s="386" t="s">
        <v>338</v>
      </c>
      <c r="AK6" s="386" t="s">
        <v>339</v>
      </c>
      <c r="AL6" s="386" t="s">
        <v>340</v>
      </c>
      <c r="AM6" s="386" t="s">
        <v>341</v>
      </c>
      <c r="AN6" s="386"/>
      <c r="AO6" s="386"/>
    </row>
    <row r="7" spans="1:41" s="189" customFormat="1" ht="25.5">
      <c r="A7" s="385"/>
      <c r="B7" s="389"/>
      <c r="C7" s="392"/>
      <c r="D7" s="186" t="s">
        <v>324</v>
      </c>
      <c r="E7" s="186" t="s">
        <v>325</v>
      </c>
      <c r="F7" s="186" t="s">
        <v>324</v>
      </c>
      <c r="G7" s="186" t="s">
        <v>325</v>
      </c>
      <c r="H7" s="186" t="s">
        <v>324</v>
      </c>
      <c r="I7" s="186" t="s">
        <v>325</v>
      </c>
      <c r="J7" s="186" t="s">
        <v>324</v>
      </c>
      <c r="K7" s="186" t="s">
        <v>325</v>
      </c>
      <c r="L7" s="186" t="s">
        <v>324</v>
      </c>
      <c r="M7" s="186" t="s">
        <v>325</v>
      </c>
      <c r="N7" s="186" t="s">
        <v>324</v>
      </c>
      <c r="O7" s="186" t="s">
        <v>325</v>
      </c>
      <c r="P7" s="186" t="s">
        <v>324</v>
      </c>
      <c r="Q7" s="186" t="s">
        <v>325</v>
      </c>
      <c r="R7" s="186" t="s">
        <v>324</v>
      </c>
      <c r="S7" s="186" t="s">
        <v>325</v>
      </c>
      <c r="T7" s="386"/>
      <c r="U7" s="386"/>
      <c r="V7" s="186" t="s">
        <v>324</v>
      </c>
      <c r="W7" s="186" t="s">
        <v>325</v>
      </c>
      <c r="X7" s="186" t="s">
        <v>324</v>
      </c>
      <c r="Y7" s="186" t="s">
        <v>325</v>
      </c>
      <c r="Z7" s="186" t="s">
        <v>324</v>
      </c>
      <c r="AA7" s="186" t="s">
        <v>325</v>
      </c>
      <c r="AB7" s="186" t="s">
        <v>324</v>
      </c>
      <c r="AC7" s="186" t="s">
        <v>325</v>
      </c>
      <c r="AD7" s="186" t="s">
        <v>324</v>
      </c>
      <c r="AE7" s="186" t="s">
        <v>325</v>
      </c>
      <c r="AF7" s="386"/>
      <c r="AG7" s="386"/>
      <c r="AH7" s="386"/>
      <c r="AI7" s="386"/>
      <c r="AJ7" s="386"/>
      <c r="AK7" s="386"/>
      <c r="AL7" s="386"/>
      <c r="AM7" s="386"/>
      <c r="AN7" s="386"/>
      <c r="AO7" s="386"/>
    </row>
    <row r="8" spans="1:41" s="192" customFormat="1" ht="12.75">
      <c r="A8" s="26">
        <v>1</v>
      </c>
      <c r="B8" s="182" t="s">
        <v>39</v>
      </c>
      <c r="C8" s="190">
        <v>9311597.7561666388</v>
      </c>
      <c r="D8" s="191">
        <v>1502891.5699999998</v>
      </c>
      <c r="E8" s="191">
        <v>1589</v>
      </c>
      <c r="F8" s="191">
        <v>722236.14000000013</v>
      </c>
      <c r="G8" s="191">
        <v>447</v>
      </c>
      <c r="H8" s="191">
        <v>340589.07999999996</v>
      </c>
      <c r="I8" s="191">
        <v>254</v>
      </c>
      <c r="J8" s="191">
        <v>669232.42777999991</v>
      </c>
      <c r="K8" s="191">
        <v>150</v>
      </c>
      <c r="L8" s="191">
        <v>374871.39</v>
      </c>
      <c r="M8" s="191">
        <v>84</v>
      </c>
      <c r="N8" s="191">
        <v>188686.97</v>
      </c>
      <c r="O8" s="191">
        <v>34</v>
      </c>
      <c r="P8" s="191">
        <v>31722.58</v>
      </c>
      <c r="Q8" s="191">
        <v>8</v>
      </c>
      <c r="R8" s="191">
        <v>212635.41</v>
      </c>
      <c r="S8" s="191">
        <v>10</v>
      </c>
      <c r="T8" s="190">
        <v>4042865.5677800002</v>
      </c>
      <c r="U8" s="190">
        <v>4042866.4218777781</v>
      </c>
      <c r="V8" s="191">
        <v>2308482.4060768592</v>
      </c>
      <c r="W8" s="191">
        <v>1727</v>
      </c>
      <c r="X8" s="191">
        <v>725348.31182649697</v>
      </c>
      <c r="Y8" s="191">
        <v>393</v>
      </c>
      <c r="Z8" s="191">
        <v>389473.69536333194</v>
      </c>
      <c r="AA8" s="191">
        <v>233</v>
      </c>
      <c r="AB8" s="191">
        <v>206197.35861109002</v>
      </c>
      <c r="AC8" s="191">
        <v>128</v>
      </c>
      <c r="AD8" s="191">
        <v>413364.65</v>
      </c>
      <c r="AE8" s="191">
        <v>95</v>
      </c>
      <c r="AF8" s="190">
        <v>5018645.8786443099</v>
      </c>
      <c r="AG8" s="191">
        <v>3949914.1389054516</v>
      </c>
      <c r="AH8" s="191">
        <v>967227.20313614444</v>
      </c>
      <c r="AI8" s="191">
        <v>86452.622012391716</v>
      </c>
      <c r="AJ8" s="191">
        <v>11011.493222674331</v>
      </c>
      <c r="AK8" s="191">
        <v>2774.6177667966108</v>
      </c>
      <c r="AL8" s="191">
        <v>1181.5842552610043</v>
      </c>
      <c r="AM8" s="191">
        <v>84.219345591447961</v>
      </c>
      <c r="AN8" s="191">
        <v>250086.30974232953</v>
      </c>
      <c r="AO8" s="191">
        <v>1034698.3191642404</v>
      </c>
    </row>
    <row r="9" spans="1:41" s="192" customFormat="1" ht="25.5">
      <c r="A9" s="170"/>
      <c r="B9" s="169" t="s">
        <v>96</v>
      </c>
      <c r="C9" s="190">
        <v>337607.77555232652</v>
      </c>
      <c r="D9" s="191">
        <v>63051</v>
      </c>
      <c r="E9" s="191">
        <v>15</v>
      </c>
      <c r="F9" s="191">
        <v>15400</v>
      </c>
      <c r="G9" s="191">
        <v>2</v>
      </c>
      <c r="H9" s="191">
        <v>2500</v>
      </c>
      <c r="I9" s="191">
        <v>2</v>
      </c>
      <c r="J9" s="191">
        <v>84071.32</v>
      </c>
      <c r="K9" s="191">
        <v>17</v>
      </c>
      <c r="L9" s="191">
        <v>17710</v>
      </c>
      <c r="M9" s="191">
        <v>2</v>
      </c>
      <c r="N9" s="191">
        <v>0</v>
      </c>
      <c r="O9" s="191">
        <v>0</v>
      </c>
      <c r="P9" s="191">
        <v>0</v>
      </c>
      <c r="Q9" s="191">
        <v>0</v>
      </c>
      <c r="R9" s="191">
        <v>7926</v>
      </c>
      <c r="S9" s="191">
        <v>1</v>
      </c>
      <c r="T9" s="190">
        <v>190658.32</v>
      </c>
      <c r="U9" s="190">
        <v>190658.32</v>
      </c>
      <c r="V9" s="191">
        <v>91051</v>
      </c>
      <c r="W9" s="191">
        <v>18</v>
      </c>
      <c r="X9" s="191">
        <v>3390</v>
      </c>
      <c r="Y9" s="191">
        <v>3</v>
      </c>
      <c r="Z9" s="191">
        <v>26500</v>
      </c>
      <c r="AA9" s="191">
        <v>5</v>
      </c>
      <c r="AB9" s="191">
        <v>44081.32</v>
      </c>
      <c r="AC9" s="191">
        <v>10</v>
      </c>
      <c r="AD9" s="191">
        <v>25636</v>
      </c>
      <c r="AE9" s="191">
        <v>3</v>
      </c>
      <c r="AF9" s="190">
        <v>74112.055114995062</v>
      </c>
      <c r="AG9" s="191">
        <v>71448.770718737665</v>
      </c>
      <c r="AH9" s="191">
        <v>246.35690151173799</v>
      </c>
      <c r="AI9" s="191">
        <v>433.95749474565963</v>
      </c>
      <c r="AJ9" s="191">
        <v>1982.97</v>
      </c>
      <c r="AK9" s="191">
        <v>0</v>
      </c>
      <c r="AL9" s="191">
        <v>0</v>
      </c>
      <c r="AM9" s="191">
        <v>0</v>
      </c>
      <c r="AN9" s="191">
        <v>72837.400437331438</v>
      </c>
      <c r="AO9" s="191">
        <v>21053.73</v>
      </c>
    </row>
    <row r="10" spans="1:41" s="192" customFormat="1" ht="12.75">
      <c r="A10" s="26">
        <v>2</v>
      </c>
      <c r="B10" s="182" t="s">
        <v>41</v>
      </c>
      <c r="C10" s="190">
        <v>6373870.3980677668</v>
      </c>
      <c r="D10" s="191">
        <v>2601430.7399998815</v>
      </c>
      <c r="E10" s="191">
        <v>74428</v>
      </c>
      <c r="F10" s="191">
        <v>86125</v>
      </c>
      <c r="G10" s="191">
        <v>1315</v>
      </c>
      <c r="H10" s="191">
        <v>31314.55000000001</v>
      </c>
      <c r="I10" s="191">
        <v>708</v>
      </c>
      <c r="J10" s="191">
        <v>23066.090000000004</v>
      </c>
      <c r="K10" s="191">
        <v>363</v>
      </c>
      <c r="L10" s="191">
        <v>71988.45</v>
      </c>
      <c r="M10" s="191">
        <v>410</v>
      </c>
      <c r="N10" s="191">
        <v>4390.71</v>
      </c>
      <c r="O10" s="191">
        <v>31</v>
      </c>
      <c r="P10" s="191">
        <v>3433.27</v>
      </c>
      <c r="Q10" s="191">
        <v>13</v>
      </c>
      <c r="R10" s="191">
        <v>0</v>
      </c>
      <c r="S10" s="191">
        <v>0</v>
      </c>
      <c r="T10" s="190">
        <v>2821748.8099998818</v>
      </c>
      <c r="U10" s="190">
        <v>2821748.8099998818</v>
      </c>
      <c r="V10" s="191">
        <v>2629598.8199998816</v>
      </c>
      <c r="W10" s="191">
        <v>74518</v>
      </c>
      <c r="X10" s="191">
        <v>68453.55</v>
      </c>
      <c r="Y10" s="191">
        <v>1282</v>
      </c>
      <c r="Z10" s="191">
        <v>21847.19000000001</v>
      </c>
      <c r="AA10" s="191">
        <v>685</v>
      </c>
      <c r="AB10" s="191">
        <v>30083.43</v>
      </c>
      <c r="AC10" s="191">
        <v>410</v>
      </c>
      <c r="AD10" s="191">
        <v>71765.820000000007</v>
      </c>
      <c r="AE10" s="191">
        <v>373</v>
      </c>
      <c r="AF10" s="190">
        <v>3344766.6463207323</v>
      </c>
      <c r="AG10" s="191">
        <v>3327474.4717464293</v>
      </c>
      <c r="AH10" s="191">
        <v>11897.467826871776</v>
      </c>
      <c r="AI10" s="191">
        <v>4521.356345201013</v>
      </c>
      <c r="AJ10" s="191">
        <v>701.93676581949001</v>
      </c>
      <c r="AK10" s="191">
        <v>171.4136364107253</v>
      </c>
      <c r="AL10" s="191">
        <v>0</v>
      </c>
      <c r="AM10" s="191">
        <v>0</v>
      </c>
      <c r="AN10" s="191">
        <v>207354.94174715312</v>
      </c>
      <c r="AO10" s="191">
        <v>85867.829999999987</v>
      </c>
    </row>
    <row r="11" spans="1:41" s="192" customFormat="1" ht="12.75">
      <c r="A11" s="26">
        <v>3</v>
      </c>
      <c r="B11" s="182" t="s">
        <v>42</v>
      </c>
      <c r="C11" s="190">
        <v>149025883.26359418</v>
      </c>
      <c r="D11" s="191">
        <v>105707360.49307124</v>
      </c>
      <c r="E11" s="191">
        <v>132503</v>
      </c>
      <c r="F11" s="191">
        <v>22094457.459111918</v>
      </c>
      <c r="G11" s="191">
        <v>37331</v>
      </c>
      <c r="H11" s="191">
        <v>12916514.232404962</v>
      </c>
      <c r="I11" s="191">
        <v>24825</v>
      </c>
      <c r="J11" s="191">
        <v>4743731.3462409321</v>
      </c>
      <c r="K11" s="191">
        <v>2716</v>
      </c>
      <c r="L11" s="191">
        <v>1163726.7418770662</v>
      </c>
      <c r="M11" s="191">
        <v>87</v>
      </c>
      <c r="N11" s="191">
        <v>584326.78721288824</v>
      </c>
      <c r="O11" s="191">
        <v>35</v>
      </c>
      <c r="P11" s="191">
        <v>321353.96009214345</v>
      </c>
      <c r="Q11" s="191">
        <v>15</v>
      </c>
      <c r="R11" s="191">
        <v>903806.46963726578</v>
      </c>
      <c r="S11" s="191">
        <v>40</v>
      </c>
      <c r="T11" s="190">
        <v>148435277.4896484</v>
      </c>
      <c r="U11" s="190">
        <v>148435278.56720579</v>
      </c>
      <c r="V11" s="191">
        <v>110506731.7452157</v>
      </c>
      <c r="W11" s="191">
        <v>133188</v>
      </c>
      <c r="X11" s="191">
        <v>20516152.877885319</v>
      </c>
      <c r="Y11" s="191">
        <v>37090</v>
      </c>
      <c r="Z11" s="191">
        <v>12422770.535531741</v>
      </c>
      <c r="AA11" s="191">
        <v>24651</v>
      </c>
      <c r="AB11" s="191">
        <v>3652374.3839241941</v>
      </c>
      <c r="AC11" s="191">
        <v>2522</v>
      </c>
      <c r="AD11" s="191">
        <v>1337249.0246488149</v>
      </c>
      <c r="AE11" s="191">
        <v>101</v>
      </c>
      <c r="AF11" s="190">
        <v>-3183157.0682703359</v>
      </c>
      <c r="AG11" s="191">
        <v>4236941.696804083</v>
      </c>
      <c r="AH11" s="191">
        <v>-2182461.34198811</v>
      </c>
      <c r="AI11" s="191">
        <v>-1741543.9150713685</v>
      </c>
      <c r="AJ11" s="191">
        <v>-1202292.2489982785</v>
      </c>
      <c r="AK11" s="191">
        <v>-857081.55811751867</v>
      </c>
      <c r="AL11" s="191">
        <v>-615459.1044213298</v>
      </c>
      <c r="AM11" s="191">
        <v>-821260.59647781309</v>
      </c>
      <c r="AN11" s="191">
        <v>3773762.8422160931</v>
      </c>
      <c r="AO11" s="191">
        <v>24501306.448219683</v>
      </c>
    </row>
    <row r="12" spans="1:41" s="192" customFormat="1" ht="12.75">
      <c r="A12" s="26">
        <v>4</v>
      </c>
      <c r="B12" s="182" t="s">
        <v>43</v>
      </c>
      <c r="C12" s="190">
        <v>1933737.4243471222</v>
      </c>
      <c r="D12" s="191">
        <v>133025.1</v>
      </c>
      <c r="E12" s="191">
        <v>9</v>
      </c>
      <c r="F12" s="191">
        <v>1732985.33</v>
      </c>
      <c r="G12" s="191">
        <v>20</v>
      </c>
      <c r="H12" s="191">
        <v>8241.7799999999988</v>
      </c>
      <c r="I12" s="191">
        <v>7</v>
      </c>
      <c r="J12" s="191">
        <v>935</v>
      </c>
      <c r="K12" s="191">
        <v>1</v>
      </c>
      <c r="L12" s="191">
        <v>0</v>
      </c>
      <c r="M12" s="191">
        <v>0</v>
      </c>
      <c r="N12" s="191">
        <v>0</v>
      </c>
      <c r="O12" s="191">
        <v>0</v>
      </c>
      <c r="P12" s="191">
        <v>0</v>
      </c>
      <c r="Q12" s="191">
        <v>0</v>
      </c>
      <c r="R12" s="191">
        <v>0</v>
      </c>
      <c r="S12" s="191">
        <v>0</v>
      </c>
      <c r="T12" s="190">
        <v>1875187.21</v>
      </c>
      <c r="U12" s="190">
        <v>1875187.0899999999</v>
      </c>
      <c r="V12" s="191">
        <v>139725.1</v>
      </c>
      <c r="W12" s="191">
        <v>14</v>
      </c>
      <c r="X12" s="191">
        <v>1727948.5699999998</v>
      </c>
      <c r="Y12" s="191">
        <v>17</v>
      </c>
      <c r="Z12" s="191">
        <v>6578.42</v>
      </c>
      <c r="AA12" s="191">
        <v>5</v>
      </c>
      <c r="AB12" s="191">
        <v>935</v>
      </c>
      <c r="AC12" s="191">
        <v>1</v>
      </c>
      <c r="AD12" s="191">
        <v>0</v>
      </c>
      <c r="AE12" s="191">
        <v>0</v>
      </c>
      <c r="AF12" s="190">
        <v>432.35255152164723</v>
      </c>
      <c r="AG12" s="191">
        <v>375.5438012798852</v>
      </c>
      <c r="AH12" s="191">
        <v>56.808750241762027</v>
      </c>
      <c r="AI12" s="191">
        <v>0</v>
      </c>
      <c r="AJ12" s="191">
        <v>0</v>
      </c>
      <c r="AK12" s="191">
        <v>0</v>
      </c>
      <c r="AL12" s="191">
        <v>0</v>
      </c>
      <c r="AM12" s="191">
        <v>0</v>
      </c>
      <c r="AN12" s="191">
        <v>58117.861795600569</v>
      </c>
      <c r="AO12" s="191">
        <v>1449653.5016666669</v>
      </c>
    </row>
    <row r="13" spans="1:41" s="192" customFormat="1" ht="12.75">
      <c r="A13" s="26">
        <v>5</v>
      </c>
      <c r="B13" s="182" t="s">
        <v>44</v>
      </c>
      <c r="C13" s="190">
        <v>6313770.8707843004</v>
      </c>
      <c r="D13" s="191">
        <v>2042615.7268544</v>
      </c>
      <c r="E13" s="191">
        <v>5</v>
      </c>
      <c r="F13" s="191">
        <v>2876473.63</v>
      </c>
      <c r="G13" s="191">
        <v>3</v>
      </c>
      <c r="H13" s="191">
        <v>490976.68999999994</v>
      </c>
      <c r="I13" s="191">
        <v>4</v>
      </c>
      <c r="J13" s="191">
        <v>17885.64</v>
      </c>
      <c r="K13" s="191">
        <v>3</v>
      </c>
      <c r="L13" s="191">
        <v>8739.6099999999988</v>
      </c>
      <c r="M13" s="191">
        <v>3</v>
      </c>
      <c r="N13" s="191">
        <v>0</v>
      </c>
      <c r="O13" s="191">
        <v>0</v>
      </c>
      <c r="P13" s="191">
        <v>13209.560000000001</v>
      </c>
      <c r="Q13" s="191">
        <v>2</v>
      </c>
      <c r="R13" s="191">
        <v>16591.920000000002</v>
      </c>
      <c r="S13" s="191">
        <v>12</v>
      </c>
      <c r="T13" s="190">
        <v>5466492.7768543996</v>
      </c>
      <c r="U13" s="190">
        <v>5466492.7768543996</v>
      </c>
      <c r="V13" s="191">
        <v>3110112.6868543997</v>
      </c>
      <c r="W13" s="191">
        <v>7</v>
      </c>
      <c r="X13" s="191">
        <v>2293819.5499999998</v>
      </c>
      <c r="Y13" s="191">
        <v>4</v>
      </c>
      <c r="Z13" s="191">
        <v>6133.81</v>
      </c>
      <c r="AA13" s="191">
        <v>2</v>
      </c>
      <c r="AB13" s="191">
        <v>17885.66</v>
      </c>
      <c r="AC13" s="191">
        <v>3</v>
      </c>
      <c r="AD13" s="191">
        <v>38541.07</v>
      </c>
      <c r="AE13" s="191">
        <v>16</v>
      </c>
      <c r="AF13" s="190">
        <v>530667.87010903994</v>
      </c>
      <c r="AG13" s="191">
        <v>489410.76505133044</v>
      </c>
      <c r="AH13" s="191">
        <v>13418.431176222151</v>
      </c>
      <c r="AI13" s="191">
        <v>12872.67172624619</v>
      </c>
      <c r="AJ13" s="191">
        <v>14966.002155241207</v>
      </c>
      <c r="AK13" s="191">
        <v>0</v>
      </c>
      <c r="AL13" s="191">
        <v>0</v>
      </c>
      <c r="AM13" s="191">
        <v>0</v>
      </c>
      <c r="AN13" s="191">
        <v>316610.2238208612</v>
      </c>
      <c r="AO13" s="191">
        <v>5335411.1185567034</v>
      </c>
    </row>
    <row r="14" spans="1:41" s="192" customFormat="1" ht="12.75">
      <c r="A14" s="26">
        <v>6</v>
      </c>
      <c r="B14" s="182" t="s">
        <v>45</v>
      </c>
      <c r="C14" s="190">
        <v>6508068.2892550947</v>
      </c>
      <c r="D14" s="191">
        <v>848044.16123040009</v>
      </c>
      <c r="E14" s="191">
        <v>39</v>
      </c>
      <c r="F14" s="191">
        <v>865572.75</v>
      </c>
      <c r="G14" s="191">
        <v>15</v>
      </c>
      <c r="H14" s="191">
        <v>1654024.0516679001</v>
      </c>
      <c r="I14" s="191">
        <v>28</v>
      </c>
      <c r="J14" s="191">
        <v>462226.49435019994</v>
      </c>
      <c r="K14" s="191">
        <v>28</v>
      </c>
      <c r="L14" s="191">
        <v>1087266.2238993</v>
      </c>
      <c r="M14" s="191">
        <v>17</v>
      </c>
      <c r="N14" s="191">
        <v>39468.023534400003</v>
      </c>
      <c r="O14" s="191">
        <v>1</v>
      </c>
      <c r="P14" s="191">
        <v>78169.680962400002</v>
      </c>
      <c r="Q14" s="191">
        <v>1</v>
      </c>
      <c r="R14" s="191">
        <v>1296420.3678528001</v>
      </c>
      <c r="S14" s="191">
        <v>1</v>
      </c>
      <c r="T14" s="190">
        <v>6331191.7534974003</v>
      </c>
      <c r="U14" s="190">
        <v>6331191.7534974003</v>
      </c>
      <c r="V14" s="191">
        <v>849724.16123040009</v>
      </c>
      <c r="W14" s="191">
        <v>40</v>
      </c>
      <c r="X14" s="191">
        <v>867765</v>
      </c>
      <c r="Y14" s="191">
        <v>15</v>
      </c>
      <c r="Z14" s="191">
        <v>1650215.0116679</v>
      </c>
      <c r="AA14" s="191">
        <v>28</v>
      </c>
      <c r="AB14" s="191">
        <v>462163.28435019997</v>
      </c>
      <c r="AC14" s="191">
        <v>27</v>
      </c>
      <c r="AD14" s="191">
        <v>2501324.2962489002</v>
      </c>
      <c r="AE14" s="191">
        <v>20</v>
      </c>
      <c r="AF14" s="190">
        <v>110888.00278309661</v>
      </c>
      <c r="AG14" s="191">
        <v>109544.58910910775</v>
      </c>
      <c r="AH14" s="191">
        <v>1343.4136739888636</v>
      </c>
      <c r="AI14" s="191">
        <v>0</v>
      </c>
      <c r="AJ14" s="191">
        <v>0</v>
      </c>
      <c r="AK14" s="191">
        <v>0</v>
      </c>
      <c r="AL14" s="191">
        <v>0</v>
      </c>
      <c r="AM14" s="191">
        <v>0</v>
      </c>
      <c r="AN14" s="191">
        <v>65988.532974597387</v>
      </c>
      <c r="AO14" s="191">
        <v>2243397.8086473076</v>
      </c>
    </row>
    <row r="15" spans="1:41" s="192" customFormat="1" ht="12.75">
      <c r="A15" s="26">
        <v>7</v>
      </c>
      <c r="B15" s="182" t="s">
        <v>46</v>
      </c>
      <c r="C15" s="190">
        <v>8285973.4586903937</v>
      </c>
      <c r="D15" s="191">
        <v>2485492.4878330063</v>
      </c>
      <c r="E15" s="191">
        <v>279</v>
      </c>
      <c r="F15" s="191">
        <v>481905.01191479125</v>
      </c>
      <c r="G15" s="191">
        <v>88</v>
      </c>
      <c r="H15" s="191">
        <v>307262.04499999998</v>
      </c>
      <c r="I15" s="191">
        <v>43</v>
      </c>
      <c r="J15" s="191">
        <v>2321587</v>
      </c>
      <c r="K15" s="191">
        <v>21</v>
      </c>
      <c r="L15" s="191">
        <v>278052</v>
      </c>
      <c r="M15" s="191">
        <v>5</v>
      </c>
      <c r="N15" s="191">
        <v>278668.82335489121</v>
      </c>
      <c r="O15" s="191">
        <v>3</v>
      </c>
      <c r="P15" s="191">
        <v>421393.02</v>
      </c>
      <c r="Q15" s="191">
        <v>3</v>
      </c>
      <c r="R15" s="191">
        <v>124663.1100000001</v>
      </c>
      <c r="S15" s="191">
        <v>6</v>
      </c>
      <c r="T15" s="190">
        <v>6699023.4981026882</v>
      </c>
      <c r="U15" s="190">
        <v>6699024.7229723735</v>
      </c>
      <c r="V15" s="191">
        <v>3120508.4159837132</v>
      </c>
      <c r="W15" s="191">
        <v>309</v>
      </c>
      <c r="X15" s="191">
        <v>214595.61249822212</v>
      </c>
      <c r="Y15" s="191">
        <v>69</v>
      </c>
      <c r="Z15" s="191">
        <v>316487.51600549946</v>
      </c>
      <c r="AA15" s="191">
        <v>38</v>
      </c>
      <c r="AB15" s="191">
        <v>2532335.1412968747</v>
      </c>
      <c r="AC15" s="191">
        <v>21</v>
      </c>
      <c r="AD15" s="191">
        <v>515098.03718806419</v>
      </c>
      <c r="AE15" s="191">
        <v>9</v>
      </c>
      <c r="AF15" s="190">
        <v>1194127.7584973129</v>
      </c>
      <c r="AG15" s="191">
        <v>1073601.453869452</v>
      </c>
      <c r="AH15" s="191">
        <v>49653.86819535512</v>
      </c>
      <c r="AI15" s="191">
        <v>37601.08887556952</v>
      </c>
      <c r="AJ15" s="191">
        <v>10554.329060097438</v>
      </c>
      <c r="AK15" s="191">
        <v>20140.708416779278</v>
      </c>
      <c r="AL15" s="191">
        <v>2576.3100800594402</v>
      </c>
      <c r="AM15" s="191">
        <v>0</v>
      </c>
      <c r="AN15" s="191">
        <v>392822.20209039113</v>
      </c>
      <c r="AO15" s="191">
        <v>3097320.0210365732</v>
      </c>
    </row>
    <row r="16" spans="1:41" s="192" customFormat="1" ht="12.75">
      <c r="A16" s="26">
        <v>8</v>
      </c>
      <c r="B16" s="182" t="s">
        <v>47</v>
      </c>
      <c r="C16" s="190">
        <v>148365591.01380485</v>
      </c>
      <c r="D16" s="191">
        <v>94126362.240630284</v>
      </c>
      <c r="E16" s="191">
        <v>7011</v>
      </c>
      <c r="F16" s="191">
        <v>11875806.183517653</v>
      </c>
      <c r="G16" s="191">
        <v>2795</v>
      </c>
      <c r="H16" s="191">
        <v>8005935.1648338232</v>
      </c>
      <c r="I16" s="191">
        <v>2403</v>
      </c>
      <c r="J16" s="191">
        <v>7125784.2811378362</v>
      </c>
      <c r="K16" s="191">
        <v>161</v>
      </c>
      <c r="L16" s="191">
        <v>287791.05748308916</v>
      </c>
      <c r="M16" s="191">
        <v>20</v>
      </c>
      <c r="N16" s="191">
        <v>3182149.3288403219</v>
      </c>
      <c r="O16" s="191">
        <v>13</v>
      </c>
      <c r="P16" s="191">
        <v>30049.538502225296</v>
      </c>
      <c r="Q16" s="191">
        <v>3</v>
      </c>
      <c r="R16" s="191">
        <v>12761920.192426771</v>
      </c>
      <c r="S16" s="191">
        <v>26</v>
      </c>
      <c r="T16" s="190">
        <v>137395797.98737198</v>
      </c>
      <c r="U16" s="190">
        <v>137395797.98737201</v>
      </c>
      <c r="V16" s="191">
        <v>96972966.007635638</v>
      </c>
      <c r="W16" s="191">
        <v>7201</v>
      </c>
      <c r="X16" s="191">
        <v>13973309.123956123</v>
      </c>
      <c r="Y16" s="191">
        <v>2717</v>
      </c>
      <c r="Z16" s="191">
        <v>7730146.4575402141</v>
      </c>
      <c r="AA16" s="191">
        <v>2328</v>
      </c>
      <c r="AB16" s="191">
        <v>6170397.0917979516</v>
      </c>
      <c r="AC16" s="191">
        <v>138</v>
      </c>
      <c r="AD16" s="191">
        <v>12548979.30644206</v>
      </c>
      <c r="AE16" s="191">
        <v>47</v>
      </c>
      <c r="AF16" s="190">
        <v>8486502.6438298747</v>
      </c>
      <c r="AG16" s="191">
        <v>6287719.869215481</v>
      </c>
      <c r="AH16" s="191">
        <v>1082543.9927518757</v>
      </c>
      <c r="AI16" s="191">
        <v>578138.18119008606</v>
      </c>
      <c r="AJ16" s="191">
        <v>363980.19840215647</v>
      </c>
      <c r="AK16" s="191">
        <v>127775.93318875057</v>
      </c>
      <c r="AL16" s="191">
        <v>12461.353753715684</v>
      </c>
      <c r="AM16" s="191">
        <v>33883.115327809101</v>
      </c>
      <c r="AN16" s="191">
        <v>2483290.3826029934</v>
      </c>
      <c r="AO16" s="191">
        <v>99490854.796015099</v>
      </c>
    </row>
    <row r="17" spans="1:41" s="192" customFormat="1" ht="12.75">
      <c r="A17" s="26"/>
      <c r="B17" s="169" t="s">
        <v>48</v>
      </c>
      <c r="C17" s="190">
        <v>103583205.62699759</v>
      </c>
      <c r="D17" s="191">
        <v>65946456.992626049</v>
      </c>
      <c r="E17" s="191">
        <v>2609</v>
      </c>
      <c r="F17" s="191">
        <v>8689737.8539740238</v>
      </c>
      <c r="G17" s="191">
        <v>1341</v>
      </c>
      <c r="H17" s="191">
        <v>5409615.6624018028</v>
      </c>
      <c r="I17" s="191">
        <v>1007</v>
      </c>
      <c r="J17" s="191">
        <v>3021972.6609000564</v>
      </c>
      <c r="K17" s="191">
        <v>60</v>
      </c>
      <c r="L17" s="191">
        <v>247832.7618330383</v>
      </c>
      <c r="M17" s="191">
        <v>14</v>
      </c>
      <c r="N17" s="191">
        <v>1136767.6744334179</v>
      </c>
      <c r="O17" s="191">
        <v>3</v>
      </c>
      <c r="P17" s="191">
        <v>-359.82368248440633</v>
      </c>
      <c r="Q17" s="191">
        <v>0</v>
      </c>
      <c r="R17" s="191">
        <v>12702064.289733728</v>
      </c>
      <c r="S17" s="191">
        <v>11</v>
      </c>
      <c r="T17" s="190">
        <v>97154088.07221961</v>
      </c>
      <c r="U17" s="190">
        <v>97154088.072219625</v>
      </c>
      <c r="V17" s="191">
        <v>68246626.85604538</v>
      </c>
      <c r="W17" s="191">
        <v>2737</v>
      </c>
      <c r="X17" s="191">
        <v>10798479.81823884</v>
      </c>
      <c r="Y17" s="191">
        <v>1287</v>
      </c>
      <c r="Z17" s="191">
        <v>5384507.7740349863</v>
      </c>
      <c r="AA17" s="191">
        <v>958</v>
      </c>
      <c r="AB17" s="191">
        <v>813641.22170005669</v>
      </c>
      <c r="AC17" s="191">
        <v>41</v>
      </c>
      <c r="AD17" s="191">
        <v>11910832.402200356</v>
      </c>
      <c r="AE17" s="191">
        <v>21</v>
      </c>
      <c r="AF17" s="190">
        <v>5089673.2475714255</v>
      </c>
      <c r="AG17" s="191">
        <v>3491152.5787175167</v>
      </c>
      <c r="AH17" s="191">
        <v>751924.42613691476</v>
      </c>
      <c r="AI17" s="191">
        <v>494947.86124456796</v>
      </c>
      <c r="AJ17" s="191">
        <v>238698.12078547388</v>
      </c>
      <c r="AK17" s="191">
        <v>93460.418368124403</v>
      </c>
      <c r="AL17" s="191">
        <v>351.87575326347724</v>
      </c>
      <c r="AM17" s="191">
        <v>19137.96656556474</v>
      </c>
      <c r="AN17" s="191">
        <v>1339444.3072065462</v>
      </c>
      <c r="AO17" s="191">
        <v>71606035.187027097</v>
      </c>
    </row>
    <row r="18" spans="1:41" s="192" customFormat="1" ht="12.75">
      <c r="A18" s="26"/>
      <c r="B18" s="169" t="s">
        <v>49</v>
      </c>
      <c r="C18" s="190">
        <v>38179281.135530032</v>
      </c>
      <c r="D18" s="191">
        <v>26575806.162440602</v>
      </c>
      <c r="E18" s="191">
        <v>4284</v>
      </c>
      <c r="F18" s="191">
        <v>2642222.6765741259</v>
      </c>
      <c r="G18" s="191">
        <v>1377</v>
      </c>
      <c r="H18" s="191">
        <v>2076567.9491828822</v>
      </c>
      <c r="I18" s="191">
        <v>1298</v>
      </c>
      <c r="J18" s="191">
        <v>1245727.3294048896</v>
      </c>
      <c r="K18" s="191">
        <v>87</v>
      </c>
      <c r="L18" s="191">
        <v>38607.555650050861</v>
      </c>
      <c r="M18" s="191">
        <v>3</v>
      </c>
      <c r="N18" s="191">
        <v>2046552.5015170001</v>
      </c>
      <c r="O18" s="191">
        <v>10</v>
      </c>
      <c r="P18" s="191">
        <v>30409.362184709702</v>
      </c>
      <c r="Q18" s="191">
        <v>3</v>
      </c>
      <c r="R18" s="191">
        <v>56755.902693042284</v>
      </c>
      <c r="S18" s="191">
        <v>12</v>
      </c>
      <c r="T18" s="190">
        <v>34712649.439647302</v>
      </c>
      <c r="U18" s="190">
        <v>34712649.439647302</v>
      </c>
      <c r="V18" s="191">
        <v>26975355.155193735</v>
      </c>
      <c r="W18" s="191">
        <v>4324</v>
      </c>
      <c r="X18" s="191">
        <v>2631446.0405745059</v>
      </c>
      <c r="Y18" s="191">
        <v>1369</v>
      </c>
      <c r="Z18" s="191">
        <v>1839609.8324293657</v>
      </c>
      <c r="AA18" s="191">
        <v>1275</v>
      </c>
      <c r="AB18" s="191">
        <v>2631371.4000978949</v>
      </c>
      <c r="AC18" s="191">
        <v>86</v>
      </c>
      <c r="AD18" s="191">
        <v>634867.01135179761</v>
      </c>
      <c r="AE18" s="191">
        <v>20</v>
      </c>
      <c r="AF18" s="190">
        <v>2626057.6402925495</v>
      </c>
      <c r="AG18" s="191">
        <v>2192299.3483125311</v>
      </c>
      <c r="AH18" s="191">
        <v>241524.8932931177</v>
      </c>
      <c r="AI18" s="191">
        <v>26135.473365459962</v>
      </c>
      <c r="AJ18" s="191">
        <v>107372.1045035306</v>
      </c>
      <c r="AK18" s="191">
        <v>33569.121570060262</v>
      </c>
      <c r="AL18" s="191">
        <v>11542.837121883524</v>
      </c>
      <c r="AM18" s="191">
        <v>13613.862125966727</v>
      </c>
      <c r="AN18" s="191">
        <v>840574.05559017963</v>
      </c>
      <c r="AO18" s="191">
        <v>25225389.431303177</v>
      </c>
    </row>
    <row r="19" spans="1:41" s="192" customFormat="1" ht="12.75">
      <c r="A19" s="170"/>
      <c r="B19" s="169" t="s">
        <v>50</v>
      </c>
      <c r="C19" s="190">
        <v>5351350.8088309383</v>
      </c>
      <c r="D19" s="191">
        <v>1137858.5655636375</v>
      </c>
      <c r="E19" s="191">
        <v>82</v>
      </c>
      <c r="F19" s="191">
        <v>372974.65296950517</v>
      </c>
      <c r="G19" s="191">
        <v>68</v>
      </c>
      <c r="H19" s="191">
        <v>369475.27324913768</v>
      </c>
      <c r="I19" s="191">
        <v>86</v>
      </c>
      <c r="J19" s="191">
        <v>2699877.4699999997</v>
      </c>
      <c r="K19" s="191">
        <v>10</v>
      </c>
      <c r="L19" s="191">
        <v>0</v>
      </c>
      <c r="M19" s="191">
        <v>0</v>
      </c>
      <c r="N19" s="191">
        <v>-1170.8471100960503</v>
      </c>
      <c r="O19" s="191">
        <v>0</v>
      </c>
      <c r="P19" s="191">
        <v>0</v>
      </c>
      <c r="Q19" s="191">
        <v>0</v>
      </c>
      <c r="R19" s="191">
        <v>3100</v>
      </c>
      <c r="S19" s="191">
        <v>2</v>
      </c>
      <c r="T19" s="190">
        <v>4582115.114672184</v>
      </c>
      <c r="U19" s="190">
        <v>4582115.114672184</v>
      </c>
      <c r="V19" s="191">
        <v>1155408.6555636376</v>
      </c>
      <c r="W19" s="191">
        <v>102</v>
      </c>
      <c r="X19" s="191">
        <v>360116.34514277958</v>
      </c>
      <c r="Y19" s="191">
        <v>51</v>
      </c>
      <c r="Z19" s="191">
        <v>368148.49107586331</v>
      </c>
      <c r="AA19" s="191">
        <v>84</v>
      </c>
      <c r="AB19" s="191">
        <v>2696512.4699999997</v>
      </c>
      <c r="AC19" s="191">
        <v>9</v>
      </c>
      <c r="AD19" s="191">
        <v>1929.1528899039497</v>
      </c>
      <c r="AE19" s="191">
        <v>2</v>
      </c>
      <c r="AF19" s="190">
        <v>505867.30175684224</v>
      </c>
      <c r="AG19" s="191">
        <v>420539.97900195979</v>
      </c>
      <c r="AH19" s="191">
        <v>34663.930191934189</v>
      </c>
      <c r="AI19" s="191">
        <v>30309.09868438404</v>
      </c>
      <c r="AJ19" s="191">
        <v>17909.973113152006</v>
      </c>
      <c r="AK19" s="191">
        <v>746.39325056590815</v>
      </c>
      <c r="AL19" s="191">
        <v>566.64087856868355</v>
      </c>
      <c r="AM19" s="191">
        <v>1131.2866362776331</v>
      </c>
      <c r="AN19" s="191">
        <v>263368.39240191202</v>
      </c>
      <c r="AO19" s="191">
        <v>2287878.8218836547</v>
      </c>
    </row>
    <row r="20" spans="1:41" s="192" customFormat="1" ht="12.75">
      <c r="A20" s="170"/>
      <c r="B20" s="169" t="s">
        <v>51</v>
      </c>
      <c r="C20" s="190">
        <v>1251753.4424463019</v>
      </c>
      <c r="D20" s="191">
        <v>466240.52</v>
      </c>
      <c r="E20" s="191">
        <v>36</v>
      </c>
      <c r="F20" s="191">
        <v>170871</v>
      </c>
      <c r="G20" s="191">
        <v>9</v>
      </c>
      <c r="H20" s="191">
        <v>150276.28</v>
      </c>
      <c r="I20" s="191">
        <v>12</v>
      </c>
      <c r="J20" s="191">
        <v>158206.82083288999</v>
      </c>
      <c r="K20" s="191">
        <v>4</v>
      </c>
      <c r="L20" s="191">
        <v>1350.74</v>
      </c>
      <c r="M20" s="191">
        <v>3</v>
      </c>
      <c r="N20" s="191">
        <v>0</v>
      </c>
      <c r="O20" s="191">
        <v>0</v>
      </c>
      <c r="P20" s="191">
        <v>0</v>
      </c>
      <c r="Q20" s="191">
        <v>0</v>
      </c>
      <c r="R20" s="191">
        <v>0</v>
      </c>
      <c r="S20" s="191">
        <v>1</v>
      </c>
      <c r="T20" s="190">
        <v>946945.36083288991</v>
      </c>
      <c r="U20" s="190">
        <v>946945.36083288991</v>
      </c>
      <c r="V20" s="191">
        <v>595575.34083289001</v>
      </c>
      <c r="W20" s="191">
        <v>38</v>
      </c>
      <c r="X20" s="191">
        <v>183266.91999999998</v>
      </c>
      <c r="Y20" s="191">
        <v>10</v>
      </c>
      <c r="Z20" s="191">
        <v>137880.35999999999</v>
      </c>
      <c r="AA20" s="191">
        <v>11</v>
      </c>
      <c r="AB20" s="191">
        <v>28872</v>
      </c>
      <c r="AC20" s="191">
        <v>2</v>
      </c>
      <c r="AD20" s="191">
        <v>1350.74</v>
      </c>
      <c r="AE20" s="191">
        <v>4</v>
      </c>
      <c r="AF20" s="190">
        <v>264904.45420905651</v>
      </c>
      <c r="AG20" s="191">
        <v>183727.96318347327</v>
      </c>
      <c r="AH20" s="191">
        <v>54430.743129909039</v>
      </c>
      <c r="AI20" s="191">
        <v>26745.747895674198</v>
      </c>
      <c r="AJ20" s="191">
        <v>0</v>
      </c>
      <c r="AK20" s="191">
        <v>0</v>
      </c>
      <c r="AL20" s="191">
        <v>0</v>
      </c>
      <c r="AM20" s="191">
        <v>0</v>
      </c>
      <c r="AN20" s="191">
        <v>39903.627404355473</v>
      </c>
      <c r="AO20" s="191">
        <v>371551.35580113711</v>
      </c>
    </row>
    <row r="21" spans="1:41" s="192" customFormat="1" ht="12.75">
      <c r="A21" s="170" t="s">
        <v>32</v>
      </c>
      <c r="B21" s="182" t="s">
        <v>52</v>
      </c>
      <c r="C21" s="190">
        <v>4698790.0914521404</v>
      </c>
      <c r="D21" s="191">
        <v>1499094.51</v>
      </c>
      <c r="E21" s="191">
        <v>812</v>
      </c>
      <c r="F21" s="191">
        <v>784845.03</v>
      </c>
      <c r="G21" s="191">
        <v>273</v>
      </c>
      <c r="H21" s="191">
        <v>834266.99800000002</v>
      </c>
      <c r="I21" s="191">
        <v>404</v>
      </c>
      <c r="J21" s="191">
        <v>356981.03799999994</v>
      </c>
      <c r="K21" s="191">
        <v>83</v>
      </c>
      <c r="L21" s="191">
        <v>82620.984692884871</v>
      </c>
      <c r="M21" s="191">
        <v>4</v>
      </c>
      <c r="N21" s="191">
        <v>0</v>
      </c>
      <c r="O21" s="191">
        <v>0</v>
      </c>
      <c r="P21" s="191">
        <v>31114.610490779454</v>
      </c>
      <c r="Q21" s="191">
        <v>1</v>
      </c>
      <c r="R21" s="191">
        <v>1283</v>
      </c>
      <c r="S21" s="191">
        <v>1</v>
      </c>
      <c r="T21" s="190">
        <v>3590206.1711836644</v>
      </c>
      <c r="U21" s="190">
        <v>3590206.1711836644</v>
      </c>
      <c r="V21" s="191">
        <v>1542175.2279999999</v>
      </c>
      <c r="W21" s="191">
        <v>820</v>
      </c>
      <c r="X21" s="191">
        <v>837223.03</v>
      </c>
      <c r="Y21" s="191">
        <v>275</v>
      </c>
      <c r="Z21" s="191">
        <v>750058.28</v>
      </c>
      <c r="AA21" s="191">
        <v>398</v>
      </c>
      <c r="AB21" s="191">
        <v>353851.03799999994</v>
      </c>
      <c r="AC21" s="191">
        <v>82</v>
      </c>
      <c r="AD21" s="191">
        <v>106898.59518366437</v>
      </c>
      <c r="AE21" s="191">
        <v>3</v>
      </c>
      <c r="AF21" s="190">
        <v>1023277.0699753026</v>
      </c>
      <c r="AG21" s="191">
        <v>897198.85874617728</v>
      </c>
      <c r="AH21" s="191">
        <v>84265.038155620481</v>
      </c>
      <c r="AI21" s="191">
        <v>29425.384816362748</v>
      </c>
      <c r="AJ21" s="191">
        <v>9511.8089071357408</v>
      </c>
      <c r="AK21" s="191">
        <v>2668.9734153628524</v>
      </c>
      <c r="AL21" s="191">
        <v>96.754404562554555</v>
      </c>
      <c r="AM21" s="191">
        <v>110.25153008088819</v>
      </c>
      <c r="AN21" s="191">
        <v>85306.850293175186</v>
      </c>
      <c r="AO21" s="191">
        <v>796761.88887865876</v>
      </c>
    </row>
    <row r="22" spans="1:41" s="192" customFormat="1" ht="12.75">
      <c r="A22" s="170"/>
      <c r="B22" s="169" t="s">
        <v>53</v>
      </c>
      <c r="C22" s="190">
        <v>4438729.706419575</v>
      </c>
      <c r="D22" s="191">
        <v>1393165.59</v>
      </c>
      <c r="E22" s="191">
        <v>709</v>
      </c>
      <c r="F22" s="191">
        <v>783045.03</v>
      </c>
      <c r="G22" s="191">
        <v>271</v>
      </c>
      <c r="H22" s="191">
        <v>780051.24799999991</v>
      </c>
      <c r="I22" s="191">
        <v>393</v>
      </c>
      <c r="J22" s="191">
        <v>324143.05799999996</v>
      </c>
      <c r="K22" s="191">
        <v>82</v>
      </c>
      <c r="L22" s="191">
        <v>82620.984692884871</v>
      </c>
      <c r="M22" s="191">
        <v>4</v>
      </c>
      <c r="N22" s="191">
        <v>0</v>
      </c>
      <c r="O22" s="191">
        <v>0</v>
      </c>
      <c r="P22" s="191">
        <v>31114.610490779454</v>
      </c>
      <c r="Q22" s="191">
        <v>1</v>
      </c>
      <c r="R22" s="191">
        <v>1283</v>
      </c>
      <c r="S22" s="191">
        <v>1</v>
      </c>
      <c r="T22" s="190">
        <v>3395423.5211836644</v>
      </c>
      <c r="U22" s="190">
        <v>3395423.5211836644</v>
      </c>
      <c r="V22" s="191">
        <v>1436246.308</v>
      </c>
      <c r="W22" s="191">
        <v>717</v>
      </c>
      <c r="X22" s="191">
        <v>792527.28</v>
      </c>
      <c r="Y22" s="191">
        <v>272</v>
      </c>
      <c r="Z22" s="191">
        <v>738738.28</v>
      </c>
      <c r="AA22" s="191">
        <v>388</v>
      </c>
      <c r="AB22" s="191">
        <v>321013.05799999996</v>
      </c>
      <c r="AC22" s="191">
        <v>81</v>
      </c>
      <c r="AD22" s="191">
        <v>106898.59518366437</v>
      </c>
      <c r="AE22" s="191">
        <v>3</v>
      </c>
      <c r="AF22" s="190">
        <v>973338.94529556122</v>
      </c>
      <c r="AG22" s="191">
        <v>848184.51323547412</v>
      </c>
      <c r="AH22" s="191">
        <v>83341.258986582339</v>
      </c>
      <c r="AI22" s="191">
        <v>29425.384816362748</v>
      </c>
      <c r="AJ22" s="191">
        <v>9511.8089071357408</v>
      </c>
      <c r="AK22" s="191">
        <v>2668.9734153628524</v>
      </c>
      <c r="AL22" s="191">
        <v>96.754404562554555</v>
      </c>
      <c r="AM22" s="191">
        <v>110.25153008088819</v>
      </c>
      <c r="AN22" s="191">
        <v>69967.239940349886</v>
      </c>
      <c r="AO22" s="191">
        <v>796761.88887865876</v>
      </c>
    </row>
    <row r="23" spans="1:41" s="192" customFormat="1" ht="12.75">
      <c r="A23" s="26"/>
      <c r="B23" s="169" t="s">
        <v>54</v>
      </c>
      <c r="C23" s="190">
        <v>260060.38503256667</v>
      </c>
      <c r="D23" s="191">
        <v>105928.92</v>
      </c>
      <c r="E23" s="191">
        <v>103</v>
      </c>
      <c r="F23" s="191">
        <v>1800</v>
      </c>
      <c r="G23" s="191">
        <v>2</v>
      </c>
      <c r="H23" s="191">
        <v>54215.75</v>
      </c>
      <c r="I23" s="191">
        <v>11</v>
      </c>
      <c r="J23" s="191">
        <v>32837.980000000003</v>
      </c>
      <c r="K23" s="191">
        <v>1</v>
      </c>
      <c r="L23" s="191">
        <v>0</v>
      </c>
      <c r="M23" s="191">
        <v>0</v>
      </c>
      <c r="N23" s="191">
        <v>0</v>
      </c>
      <c r="O23" s="191">
        <v>0</v>
      </c>
      <c r="P23" s="191">
        <v>0</v>
      </c>
      <c r="Q23" s="191">
        <v>0</v>
      </c>
      <c r="R23" s="191">
        <v>0</v>
      </c>
      <c r="S23" s="191">
        <v>0</v>
      </c>
      <c r="T23" s="190">
        <v>194782.65</v>
      </c>
      <c r="U23" s="190">
        <v>194782.65</v>
      </c>
      <c r="V23" s="191">
        <v>105928.92</v>
      </c>
      <c r="W23" s="191">
        <v>103</v>
      </c>
      <c r="X23" s="191">
        <v>44695.75</v>
      </c>
      <c r="Y23" s="191">
        <v>3</v>
      </c>
      <c r="Z23" s="191">
        <v>11320</v>
      </c>
      <c r="AA23" s="191">
        <v>10</v>
      </c>
      <c r="AB23" s="191">
        <v>32837.980000000003</v>
      </c>
      <c r="AC23" s="191">
        <v>1</v>
      </c>
      <c r="AD23" s="191">
        <v>0</v>
      </c>
      <c r="AE23" s="191">
        <v>0</v>
      </c>
      <c r="AF23" s="190">
        <v>49938.124679741362</v>
      </c>
      <c r="AG23" s="191">
        <v>49014.34551070322</v>
      </c>
      <c r="AH23" s="191">
        <v>923.77916903814184</v>
      </c>
      <c r="AI23" s="191">
        <v>0</v>
      </c>
      <c r="AJ23" s="191">
        <v>0</v>
      </c>
      <c r="AK23" s="191">
        <v>0</v>
      </c>
      <c r="AL23" s="191">
        <v>0</v>
      </c>
      <c r="AM23" s="191">
        <v>0</v>
      </c>
      <c r="AN23" s="191">
        <v>15339.610352825306</v>
      </c>
      <c r="AO23" s="191">
        <v>0</v>
      </c>
    </row>
    <row r="24" spans="1:41" s="192" customFormat="1" ht="12.75">
      <c r="A24" s="26">
        <v>10</v>
      </c>
      <c r="B24" s="181" t="s">
        <v>55</v>
      </c>
      <c r="C24" s="190">
        <v>1019884605.5749184</v>
      </c>
      <c r="D24" s="191">
        <v>121530461.51427282</v>
      </c>
      <c r="E24" s="191">
        <v>49342</v>
      </c>
      <c r="F24" s="191">
        <v>101730949.06567016</v>
      </c>
      <c r="G24" s="191">
        <v>16068</v>
      </c>
      <c r="H24" s="191">
        <v>74908701.884687677</v>
      </c>
      <c r="I24" s="191">
        <v>6067</v>
      </c>
      <c r="J24" s="191">
        <v>65619771.319246396</v>
      </c>
      <c r="K24" s="191">
        <v>2680</v>
      </c>
      <c r="L24" s="191">
        <v>47043565.131047294</v>
      </c>
      <c r="M24" s="191">
        <v>1606</v>
      </c>
      <c r="N24" s="191">
        <v>23852194.629236277</v>
      </c>
      <c r="O24" s="191">
        <v>994</v>
      </c>
      <c r="P24" s="191">
        <v>15339947.185623195</v>
      </c>
      <c r="Q24" s="191">
        <v>428</v>
      </c>
      <c r="R24" s="191">
        <v>35398640.721710309</v>
      </c>
      <c r="S24" s="191">
        <v>746</v>
      </c>
      <c r="T24" s="190">
        <v>485424231.45149416</v>
      </c>
      <c r="U24" s="190">
        <v>485424231.45149237</v>
      </c>
      <c r="V24" s="191">
        <v>273866710.6250897</v>
      </c>
      <c r="W24" s="191">
        <v>59133</v>
      </c>
      <c r="X24" s="191">
        <v>99614221.201657981</v>
      </c>
      <c r="Y24" s="191">
        <v>11381</v>
      </c>
      <c r="Z24" s="191">
        <v>40786248.443202294</v>
      </c>
      <c r="AA24" s="191">
        <v>3603</v>
      </c>
      <c r="AB24" s="191">
        <v>23338520.955994431</v>
      </c>
      <c r="AC24" s="191">
        <v>1807</v>
      </c>
      <c r="AD24" s="191">
        <v>47818530.22554791</v>
      </c>
      <c r="AE24" s="191">
        <v>1976</v>
      </c>
      <c r="AF24" s="190">
        <v>516882268.40263104</v>
      </c>
      <c r="AG24" s="191">
        <v>233379266.09739169</v>
      </c>
      <c r="AH24" s="191">
        <v>123311790.81417407</v>
      </c>
      <c r="AI24" s="191">
        <v>70298678.062000647</v>
      </c>
      <c r="AJ24" s="191">
        <v>44810727.181220949</v>
      </c>
      <c r="AK24" s="191">
        <v>19697725.588776514</v>
      </c>
      <c r="AL24" s="191">
        <v>11896834.3657308</v>
      </c>
      <c r="AM24" s="191">
        <v>13487246.293336213</v>
      </c>
      <c r="AN24" s="191">
        <v>17578105.720793258</v>
      </c>
      <c r="AO24" s="191">
        <v>487363229.27606499</v>
      </c>
    </row>
    <row r="25" spans="1:41" s="192" customFormat="1" ht="12.75">
      <c r="A25" s="26"/>
      <c r="B25" s="182" t="s">
        <v>56</v>
      </c>
      <c r="C25" s="190">
        <v>994145247.16443014</v>
      </c>
      <c r="D25" s="191">
        <v>118907078.57627279</v>
      </c>
      <c r="E25" s="191">
        <v>48637</v>
      </c>
      <c r="F25" s="191">
        <v>97060657.259670153</v>
      </c>
      <c r="G25" s="191">
        <v>15725</v>
      </c>
      <c r="H25" s="191">
        <v>73558020.894687682</v>
      </c>
      <c r="I25" s="191">
        <v>5748</v>
      </c>
      <c r="J25" s="191">
        <v>64794714.716246404</v>
      </c>
      <c r="K25" s="191">
        <v>2491</v>
      </c>
      <c r="L25" s="191">
        <v>45589299.330961391</v>
      </c>
      <c r="M25" s="191">
        <v>1491</v>
      </c>
      <c r="N25" s="191">
        <v>22801653.711236276</v>
      </c>
      <c r="O25" s="191">
        <v>953</v>
      </c>
      <c r="P25" s="191">
        <v>15307769.055623194</v>
      </c>
      <c r="Q25" s="191">
        <v>424</v>
      </c>
      <c r="R25" s="191">
        <v>27359444.942099322</v>
      </c>
      <c r="S25" s="191">
        <v>685</v>
      </c>
      <c r="T25" s="190">
        <v>465378638.48679715</v>
      </c>
      <c r="U25" s="190">
        <v>465378638.48679537</v>
      </c>
      <c r="V25" s="191">
        <v>263097722.08360869</v>
      </c>
      <c r="W25" s="191">
        <v>58346</v>
      </c>
      <c r="X25" s="191">
        <v>96636555.269027978</v>
      </c>
      <c r="Y25" s="191">
        <v>11050</v>
      </c>
      <c r="Z25" s="191">
        <v>39287610.383702293</v>
      </c>
      <c r="AA25" s="191">
        <v>3292</v>
      </c>
      <c r="AB25" s="191">
        <v>21278251.36899443</v>
      </c>
      <c r="AC25" s="191">
        <v>1605</v>
      </c>
      <c r="AD25" s="191">
        <v>45078499.381462008</v>
      </c>
      <c r="AE25" s="191">
        <v>1830</v>
      </c>
      <c r="AF25" s="190">
        <v>511661444.75743395</v>
      </c>
      <c r="AG25" s="191">
        <v>231616062.3215926</v>
      </c>
      <c r="AH25" s="191">
        <v>122052500.97036795</v>
      </c>
      <c r="AI25" s="191">
        <v>69188038.369532123</v>
      </c>
      <c r="AJ25" s="191">
        <v>44129043.129516393</v>
      </c>
      <c r="AK25" s="191">
        <v>19509791.591610342</v>
      </c>
      <c r="AL25" s="191">
        <v>11810476.650493074</v>
      </c>
      <c r="AM25" s="191">
        <v>13355531.724321391</v>
      </c>
      <c r="AN25" s="191">
        <v>17105163.920198999</v>
      </c>
      <c r="AO25" s="191">
        <v>477436601.72412163</v>
      </c>
    </row>
    <row r="26" spans="1:41" s="192" customFormat="1" ht="12.75">
      <c r="A26" s="26"/>
      <c r="B26" s="168" t="s">
        <v>57</v>
      </c>
      <c r="C26" s="190">
        <v>10039316.341972239</v>
      </c>
      <c r="D26" s="191">
        <v>217408.43</v>
      </c>
      <c r="E26" s="191">
        <v>40</v>
      </c>
      <c r="F26" s="191">
        <v>88995.293999999994</v>
      </c>
      <c r="G26" s="191">
        <v>22</v>
      </c>
      <c r="H26" s="191">
        <v>18189.229999999996</v>
      </c>
      <c r="I26" s="191">
        <v>7</v>
      </c>
      <c r="J26" s="191">
        <v>4596.2</v>
      </c>
      <c r="K26" s="191">
        <v>2</v>
      </c>
      <c r="L26" s="191">
        <v>710574.14608590316</v>
      </c>
      <c r="M26" s="191">
        <v>7</v>
      </c>
      <c r="N26" s="191">
        <v>657510.92999999993</v>
      </c>
      <c r="O26" s="191">
        <v>7</v>
      </c>
      <c r="P26" s="191">
        <v>5867.49</v>
      </c>
      <c r="Q26" s="191">
        <v>1</v>
      </c>
      <c r="R26" s="191">
        <v>7603015.5296109999</v>
      </c>
      <c r="S26" s="191">
        <v>57</v>
      </c>
      <c r="T26" s="190">
        <v>9306157.2496969029</v>
      </c>
      <c r="U26" s="190">
        <v>9306157.2496969029</v>
      </c>
      <c r="V26" s="191">
        <v>5297413.5914810011</v>
      </c>
      <c r="W26" s="191">
        <v>77</v>
      </c>
      <c r="X26" s="191">
        <v>1064611.6526299999</v>
      </c>
      <c r="Y26" s="191">
        <v>29</v>
      </c>
      <c r="Z26" s="191">
        <v>263743.67949999997</v>
      </c>
      <c r="AA26" s="191">
        <v>9</v>
      </c>
      <c r="AB26" s="191">
        <v>915211.08999999985</v>
      </c>
      <c r="AC26" s="191">
        <v>7</v>
      </c>
      <c r="AD26" s="191">
        <v>1765177.2360859029</v>
      </c>
      <c r="AE26" s="191">
        <v>21</v>
      </c>
      <c r="AF26" s="190">
        <v>633967.53542062291</v>
      </c>
      <c r="AG26" s="191">
        <v>226210.37605566645</v>
      </c>
      <c r="AH26" s="191">
        <v>239177.59284687703</v>
      </c>
      <c r="AI26" s="191">
        <v>164712.08057680324</v>
      </c>
      <c r="AJ26" s="191">
        <v>193.02878850131353</v>
      </c>
      <c r="AK26" s="191">
        <v>2476.6501425106908</v>
      </c>
      <c r="AL26" s="191">
        <v>0</v>
      </c>
      <c r="AM26" s="191">
        <v>1197.8070102641941</v>
      </c>
      <c r="AN26" s="191">
        <v>99191.556854714479</v>
      </c>
      <c r="AO26" s="191">
        <v>2833828.0010958714</v>
      </c>
    </row>
    <row r="27" spans="1:41" s="192" customFormat="1" ht="12.75">
      <c r="A27" s="26"/>
      <c r="B27" s="167" t="s">
        <v>58</v>
      </c>
      <c r="C27" s="190">
        <v>7363068.859505401</v>
      </c>
      <c r="D27" s="191">
        <v>83109.038</v>
      </c>
      <c r="E27" s="191">
        <v>26</v>
      </c>
      <c r="F27" s="191">
        <v>2754688.122</v>
      </c>
      <c r="G27" s="191">
        <v>12</v>
      </c>
      <c r="H27" s="191">
        <v>16733.75</v>
      </c>
      <c r="I27" s="191">
        <v>4</v>
      </c>
      <c r="J27" s="191">
        <v>118483.023</v>
      </c>
      <c r="K27" s="191">
        <v>10</v>
      </c>
      <c r="L27" s="191">
        <v>354606.484</v>
      </c>
      <c r="M27" s="191">
        <v>5</v>
      </c>
      <c r="N27" s="191">
        <v>44917.688000000002</v>
      </c>
      <c r="O27" s="191">
        <v>3</v>
      </c>
      <c r="P27" s="191">
        <v>0</v>
      </c>
      <c r="Q27" s="191">
        <v>0</v>
      </c>
      <c r="R27" s="191">
        <v>5645.86</v>
      </c>
      <c r="S27" s="191">
        <v>1</v>
      </c>
      <c r="T27" s="190">
        <v>3378183.9650000003</v>
      </c>
      <c r="U27" s="190">
        <v>3378183.9650000003</v>
      </c>
      <c r="V27" s="191">
        <v>2860344.69</v>
      </c>
      <c r="W27" s="191">
        <v>33</v>
      </c>
      <c r="X27" s="191">
        <v>48916.71</v>
      </c>
      <c r="Y27" s="191">
        <v>9</v>
      </c>
      <c r="Z27" s="191">
        <v>7334.02</v>
      </c>
      <c r="AA27" s="191">
        <v>5</v>
      </c>
      <c r="AB27" s="191">
        <v>446135.41700000002</v>
      </c>
      <c r="AC27" s="191">
        <v>10</v>
      </c>
      <c r="AD27" s="191">
        <v>15453.127999999999</v>
      </c>
      <c r="AE27" s="191">
        <v>4</v>
      </c>
      <c r="AF27" s="190">
        <v>3913945.755361401</v>
      </c>
      <c r="AG27" s="191">
        <v>1043914.7291164915</v>
      </c>
      <c r="AH27" s="191">
        <v>995726.2543457353</v>
      </c>
      <c r="AI27" s="191">
        <v>844186.37958872435</v>
      </c>
      <c r="AJ27" s="191">
        <v>654137.85121595813</v>
      </c>
      <c r="AK27" s="191">
        <v>169039.75333539513</v>
      </c>
      <c r="AL27" s="191">
        <v>79159.423102049215</v>
      </c>
      <c r="AM27" s="191">
        <v>127781.36465704811</v>
      </c>
      <c r="AN27" s="191">
        <v>70939.139144000001</v>
      </c>
      <c r="AO27" s="191">
        <v>3686415.9672301761</v>
      </c>
    </row>
    <row r="28" spans="1:41" s="192" customFormat="1" ht="12.75">
      <c r="A28" s="26"/>
      <c r="B28" s="182" t="s">
        <v>59</v>
      </c>
      <c r="C28" s="190">
        <v>8336973.2090105666</v>
      </c>
      <c r="D28" s="191">
        <v>2322865.4700000002</v>
      </c>
      <c r="E28" s="191">
        <v>639</v>
      </c>
      <c r="F28" s="191">
        <v>1826608.3900000001</v>
      </c>
      <c r="G28" s="191">
        <v>309</v>
      </c>
      <c r="H28" s="191">
        <v>1315758.0100000002</v>
      </c>
      <c r="I28" s="191">
        <v>308</v>
      </c>
      <c r="J28" s="191">
        <v>701977.38</v>
      </c>
      <c r="K28" s="191">
        <v>177</v>
      </c>
      <c r="L28" s="191">
        <v>389085.17</v>
      </c>
      <c r="M28" s="191">
        <v>103</v>
      </c>
      <c r="N28" s="191">
        <v>348112.30000000005</v>
      </c>
      <c r="O28" s="191">
        <v>31</v>
      </c>
      <c r="P28" s="191">
        <v>26310.639999999999</v>
      </c>
      <c r="Q28" s="191">
        <v>3</v>
      </c>
      <c r="R28" s="191">
        <v>430534.39</v>
      </c>
      <c r="S28" s="191">
        <v>3</v>
      </c>
      <c r="T28" s="190">
        <v>7361251.7500000009</v>
      </c>
      <c r="U28" s="190">
        <v>7361251.7499999981</v>
      </c>
      <c r="V28" s="191">
        <v>2611230.2599999998</v>
      </c>
      <c r="W28" s="191">
        <v>677</v>
      </c>
      <c r="X28" s="191">
        <v>1864137.5700000003</v>
      </c>
      <c r="Y28" s="191">
        <v>293</v>
      </c>
      <c r="Z28" s="191">
        <v>1227560.3600000003</v>
      </c>
      <c r="AA28" s="191">
        <v>297</v>
      </c>
      <c r="AB28" s="191">
        <v>698923.07999999984</v>
      </c>
      <c r="AC28" s="191">
        <v>185</v>
      </c>
      <c r="AD28" s="191">
        <v>959400.47999999707</v>
      </c>
      <c r="AE28" s="191">
        <v>121</v>
      </c>
      <c r="AF28" s="190">
        <v>672910.35441502021</v>
      </c>
      <c r="AG28" s="191">
        <v>493078.67062694731</v>
      </c>
      <c r="AH28" s="191">
        <v>24385.996613521318</v>
      </c>
      <c r="AI28" s="191">
        <v>101741.23230300493</v>
      </c>
      <c r="AJ28" s="191">
        <v>27353.17170008846</v>
      </c>
      <c r="AK28" s="191">
        <v>16417.593688266068</v>
      </c>
      <c r="AL28" s="191">
        <v>7198.2921356807055</v>
      </c>
      <c r="AM28" s="191">
        <v>2735.3973475114253</v>
      </c>
      <c r="AN28" s="191">
        <v>302811.10459554428</v>
      </c>
      <c r="AO28" s="191">
        <v>3406383.5836173124</v>
      </c>
    </row>
    <row r="29" spans="1:41" s="192" customFormat="1" ht="12.75">
      <c r="A29" s="26">
        <v>11</v>
      </c>
      <c r="B29" s="181" t="s">
        <v>60</v>
      </c>
      <c r="C29" s="190">
        <v>447870.5138716721</v>
      </c>
      <c r="D29" s="191">
        <v>5269.0000000000009</v>
      </c>
      <c r="E29" s="191">
        <v>4</v>
      </c>
      <c r="F29" s="191">
        <v>133391.7139605</v>
      </c>
      <c r="G29" s="191">
        <v>7</v>
      </c>
      <c r="H29" s="191">
        <v>41929.0944523</v>
      </c>
      <c r="I29" s="191">
        <v>5</v>
      </c>
      <c r="J29" s="191">
        <v>44094.993613400002</v>
      </c>
      <c r="K29" s="191">
        <v>5</v>
      </c>
      <c r="L29" s="191">
        <v>9250</v>
      </c>
      <c r="M29" s="191">
        <v>1</v>
      </c>
      <c r="N29" s="191">
        <v>16.309999999999999</v>
      </c>
      <c r="O29" s="191">
        <v>1</v>
      </c>
      <c r="P29" s="191">
        <v>0</v>
      </c>
      <c r="Q29" s="191">
        <v>0</v>
      </c>
      <c r="R29" s="191">
        <v>32287.14</v>
      </c>
      <c r="S29" s="191">
        <v>1</v>
      </c>
      <c r="T29" s="190">
        <v>266238.2520262</v>
      </c>
      <c r="U29" s="190">
        <v>266238.2520262</v>
      </c>
      <c r="V29" s="191">
        <v>7713.7875000000004</v>
      </c>
      <c r="W29" s="191">
        <v>5</v>
      </c>
      <c r="X29" s="191">
        <v>173385.35952619999</v>
      </c>
      <c r="Y29" s="191">
        <v>10</v>
      </c>
      <c r="Z29" s="191">
        <v>13046.48</v>
      </c>
      <c r="AA29" s="191">
        <v>3</v>
      </c>
      <c r="AB29" s="191">
        <v>30539.175000000003</v>
      </c>
      <c r="AC29" s="191">
        <v>3</v>
      </c>
      <c r="AD29" s="191">
        <v>41553.449999999997</v>
      </c>
      <c r="AE29" s="191">
        <v>3</v>
      </c>
      <c r="AF29" s="190">
        <v>181632.26184547204</v>
      </c>
      <c r="AG29" s="191">
        <v>164610.32095589433</v>
      </c>
      <c r="AH29" s="191">
        <v>7830.4417128195273</v>
      </c>
      <c r="AI29" s="191">
        <v>3195.4614065772062</v>
      </c>
      <c r="AJ29" s="191">
        <v>4481.1474989160433</v>
      </c>
      <c r="AK29" s="191">
        <v>1408.7433748003846</v>
      </c>
      <c r="AL29" s="191">
        <v>106.14689646453954</v>
      </c>
      <c r="AM29" s="191">
        <v>0</v>
      </c>
      <c r="AN29" s="191">
        <v>0</v>
      </c>
      <c r="AO29" s="191">
        <v>264619.9784988538</v>
      </c>
    </row>
    <row r="30" spans="1:41" s="192" customFormat="1" ht="12.75">
      <c r="A30" s="26">
        <v>12</v>
      </c>
      <c r="B30" s="181" t="s">
        <v>61</v>
      </c>
      <c r="C30" s="190">
        <v>799279.49847049115</v>
      </c>
      <c r="D30" s="191">
        <v>9501</v>
      </c>
      <c r="E30" s="191">
        <v>4</v>
      </c>
      <c r="F30" s="191">
        <v>2581.6999999999998</v>
      </c>
      <c r="G30" s="191">
        <v>1</v>
      </c>
      <c r="H30" s="191">
        <v>0</v>
      </c>
      <c r="I30" s="191">
        <v>0</v>
      </c>
      <c r="J30" s="191">
        <v>0</v>
      </c>
      <c r="K30" s="191">
        <v>0</v>
      </c>
      <c r="L30" s="191">
        <v>0</v>
      </c>
      <c r="M30" s="191">
        <v>0</v>
      </c>
      <c r="N30" s="191">
        <v>0</v>
      </c>
      <c r="O30" s="191">
        <v>0</v>
      </c>
      <c r="P30" s="191">
        <v>0</v>
      </c>
      <c r="Q30" s="191">
        <v>0</v>
      </c>
      <c r="R30" s="191">
        <v>749779.15</v>
      </c>
      <c r="S30" s="191">
        <v>2</v>
      </c>
      <c r="T30" s="190">
        <v>761861.85</v>
      </c>
      <c r="U30" s="190">
        <v>761861.85</v>
      </c>
      <c r="V30" s="191">
        <v>9501</v>
      </c>
      <c r="W30" s="191">
        <v>4</v>
      </c>
      <c r="X30" s="191">
        <v>2581.6999999999998</v>
      </c>
      <c r="Y30" s="191">
        <v>1</v>
      </c>
      <c r="Z30" s="191">
        <v>0</v>
      </c>
      <c r="AA30" s="191">
        <v>0</v>
      </c>
      <c r="AB30" s="191">
        <v>0</v>
      </c>
      <c r="AC30" s="191">
        <v>0</v>
      </c>
      <c r="AD30" s="191">
        <v>749779.15</v>
      </c>
      <c r="AE30" s="191">
        <v>2</v>
      </c>
      <c r="AF30" s="190">
        <v>37316.258470491135</v>
      </c>
      <c r="AG30" s="191">
        <v>7893.9461570280282</v>
      </c>
      <c r="AH30" s="191">
        <v>19.228181943028883</v>
      </c>
      <c r="AI30" s="191">
        <v>6297.6217414127104</v>
      </c>
      <c r="AJ30" s="191">
        <v>23105.061135015625</v>
      </c>
      <c r="AK30" s="191">
        <v>1.4927167201494829E-3</v>
      </c>
      <c r="AL30" s="191">
        <v>0.39976237501982481</v>
      </c>
      <c r="AM30" s="191">
        <v>0</v>
      </c>
      <c r="AN30" s="191">
        <v>101.39</v>
      </c>
      <c r="AO30" s="191">
        <v>593972.01988111727</v>
      </c>
    </row>
    <row r="31" spans="1:41" s="192" customFormat="1" ht="12.75">
      <c r="A31" s="26">
        <v>13</v>
      </c>
      <c r="B31" s="181" t="s">
        <v>62</v>
      </c>
      <c r="C31" s="190">
        <v>38314253.247507393</v>
      </c>
      <c r="D31" s="191">
        <v>3932975.3060925314</v>
      </c>
      <c r="E31" s="191">
        <v>1294</v>
      </c>
      <c r="F31" s="191">
        <v>3833411.5026700734</v>
      </c>
      <c r="G31" s="191">
        <v>472</v>
      </c>
      <c r="H31" s="191">
        <v>5124603.5056511369</v>
      </c>
      <c r="I31" s="191">
        <v>471</v>
      </c>
      <c r="J31" s="191">
        <v>4964624.3034781525</v>
      </c>
      <c r="K31" s="191">
        <v>311</v>
      </c>
      <c r="L31" s="191">
        <v>2186111.4128465932</v>
      </c>
      <c r="M31" s="191">
        <v>333</v>
      </c>
      <c r="N31" s="191">
        <v>3877323.2893155548</v>
      </c>
      <c r="O31" s="191">
        <v>91</v>
      </c>
      <c r="P31" s="191">
        <v>1278838.0396158297</v>
      </c>
      <c r="Q31" s="191">
        <v>41</v>
      </c>
      <c r="R31" s="191">
        <v>4792991.4125972688</v>
      </c>
      <c r="S31" s="191">
        <v>86</v>
      </c>
      <c r="T31" s="190">
        <v>29990878.772267137</v>
      </c>
      <c r="U31" s="190">
        <v>29990878.77226714</v>
      </c>
      <c r="V31" s="191">
        <v>10390704.908084223</v>
      </c>
      <c r="W31" s="191">
        <v>1526</v>
      </c>
      <c r="X31" s="191">
        <v>6936928.5204419913</v>
      </c>
      <c r="Y31" s="191">
        <v>467</v>
      </c>
      <c r="Z31" s="191">
        <v>5644109.4466220224</v>
      </c>
      <c r="AA31" s="191">
        <v>472</v>
      </c>
      <c r="AB31" s="191">
        <v>3588415.8280992396</v>
      </c>
      <c r="AC31" s="191">
        <v>271</v>
      </c>
      <c r="AD31" s="191">
        <v>3430720.0690196659</v>
      </c>
      <c r="AE31" s="191">
        <v>363</v>
      </c>
      <c r="AF31" s="190">
        <v>7607691.289844838</v>
      </c>
      <c r="AG31" s="191">
        <v>4412793.5498818755</v>
      </c>
      <c r="AH31" s="191">
        <v>1400623.1392959808</v>
      </c>
      <c r="AI31" s="191">
        <v>968897.59093567089</v>
      </c>
      <c r="AJ31" s="191">
        <v>429594.75066099101</v>
      </c>
      <c r="AK31" s="191">
        <v>322778.19642552227</v>
      </c>
      <c r="AL31" s="191">
        <v>18419.185776290909</v>
      </c>
      <c r="AM31" s="191">
        <v>54584.876868506952</v>
      </c>
      <c r="AN31" s="191">
        <v>715683.18539541762</v>
      </c>
      <c r="AO31" s="191">
        <v>9009631.0056651346</v>
      </c>
    </row>
    <row r="32" spans="1:41" s="192" customFormat="1" ht="12.75">
      <c r="A32" s="26">
        <v>14</v>
      </c>
      <c r="B32" s="181" t="s">
        <v>63</v>
      </c>
      <c r="C32" s="190">
        <v>2699717.2889462272</v>
      </c>
      <c r="D32" s="191">
        <v>125951.76</v>
      </c>
      <c r="E32" s="191">
        <v>11</v>
      </c>
      <c r="F32" s="191">
        <v>40546.839999999997</v>
      </c>
      <c r="G32" s="191">
        <v>1</v>
      </c>
      <c r="H32" s="191">
        <v>672171.52428116975</v>
      </c>
      <c r="I32" s="191">
        <v>5</v>
      </c>
      <c r="J32" s="191">
        <v>972925.04446801811</v>
      </c>
      <c r="K32" s="191">
        <v>1</v>
      </c>
      <c r="L32" s="191">
        <v>0</v>
      </c>
      <c r="M32" s="191">
        <v>0</v>
      </c>
      <c r="N32" s="191">
        <v>0</v>
      </c>
      <c r="O32" s="191">
        <v>0</v>
      </c>
      <c r="P32" s="191">
        <v>0</v>
      </c>
      <c r="Q32" s="191">
        <v>0</v>
      </c>
      <c r="R32" s="191">
        <v>81704.17</v>
      </c>
      <c r="S32" s="191">
        <v>5</v>
      </c>
      <c r="T32" s="190">
        <v>1893299.338749188</v>
      </c>
      <c r="U32" s="190">
        <v>1893299.338749188</v>
      </c>
      <c r="V32" s="191">
        <v>125951.76</v>
      </c>
      <c r="W32" s="191">
        <v>11</v>
      </c>
      <c r="X32" s="191">
        <v>40546.839999999997</v>
      </c>
      <c r="Y32" s="191">
        <v>1</v>
      </c>
      <c r="Z32" s="191">
        <v>1645096.568749188</v>
      </c>
      <c r="AA32" s="191">
        <v>6</v>
      </c>
      <c r="AB32" s="191">
        <v>0</v>
      </c>
      <c r="AC32" s="191">
        <v>0</v>
      </c>
      <c r="AD32" s="191">
        <v>81704.17</v>
      </c>
      <c r="AE32" s="191">
        <v>5</v>
      </c>
      <c r="AF32" s="190">
        <v>783090.01328793936</v>
      </c>
      <c r="AG32" s="191">
        <v>597559.50895075628</v>
      </c>
      <c r="AH32" s="191">
        <v>185530.50433718305</v>
      </c>
      <c r="AI32" s="191">
        <v>0</v>
      </c>
      <c r="AJ32" s="191">
        <v>0</v>
      </c>
      <c r="AK32" s="191">
        <v>0</v>
      </c>
      <c r="AL32" s="191">
        <v>0</v>
      </c>
      <c r="AM32" s="191">
        <v>0</v>
      </c>
      <c r="AN32" s="191">
        <v>23327.936909100001</v>
      </c>
      <c r="AO32" s="191">
        <v>571493.74222222215</v>
      </c>
    </row>
    <row r="33" spans="1:41" s="192" customFormat="1" ht="12.75">
      <c r="A33" s="26">
        <v>15</v>
      </c>
      <c r="B33" s="181" t="s">
        <v>64</v>
      </c>
      <c r="C33" s="190">
        <v>14872792.758466873</v>
      </c>
      <c r="D33" s="191">
        <v>9779153</v>
      </c>
      <c r="E33" s="191">
        <v>4</v>
      </c>
      <c r="F33" s="191">
        <v>0</v>
      </c>
      <c r="G33" s="191">
        <v>0</v>
      </c>
      <c r="H33" s="191">
        <v>1906179.3</v>
      </c>
      <c r="I33" s="191">
        <v>2</v>
      </c>
      <c r="J33" s="191">
        <v>0</v>
      </c>
      <c r="K33" s="191">
        <v>0</v>
      </c>
      <c r="L33" s="191">
        <v>0</v>
      </c>
      <c r="M33" s="191">
        <v>0</v>
      </c>
      <c r="N33" s="191">
        <v>0</v>
      </c>
      <c r="O33" s="191">
        <v>0</v>
      </c>
      <c r="P33" s="191">
        <v>0</v>
      </c>
      <c r="Q33" s="191">
        <v>0</v>
      </c>
      <c r="R33" s="191">
        <v>2721335.9</v>
      </c>
      <c r="S33" s="191">
        <v>65</v>
      </c>
      <c r="T33" s="190">
        <v>14406668.200000001</v>
      </c>
      <c r="U33" s="190">
        <v>14406668.199999999</v>
      </c>
      <c r="V33" s="191">
        <v>9779153</v>
      </c>
      <c r="W33" s="191">
        <v>4</v>
      </c>
      <c r="X33" s="191">
        <v>1906179.3</v>
      </c>
      <c r="Y33" s="191">
        <v>2</v>
      </c>
      <c r="Z33" s="191">
        <v>0</v>
      </c>
      <c r="AA33" s="191">
        <v>0</v>
      </c>
      <c r="AB33" s="191">
        <v>0</v>
      </c>
      <c r="AC33" s="191">
        <v>0</v>
      </c>
      <c r="AD33" s="191">
        <v>2721335.8999999994</v>
      </c>
      <c r="AE33" s="191">
        <v>65</v>
      </c>
      <c r="AF33" s="190">
        <v>74944.228466873159</v>
      </c>
      <c r="AG33" s="191">
        <v>74944.128466873153</v>
      </c>
      <c r="AH33" s="191">
        <v>0.1</v>
      </c>
      <c r="AI33" s="191">
        <v>0</v>
      </c>
      <c r="AJ33" s="191">
        <v>0</v>
      </c>
      <c r="AK33" s="191">
        <v>0</v>
      </c>
      <c r="AL33" s="191">
        <v>0</v>
      </c>
      <c r="AM33" s="191">
        <v>0</v>
      </c>
      <c r="AN33" s="191">
        <v>391180.33</v>
      </c>
      <c r="AO33" s="191">
        <v>14436640.324294399</v>
      </c>
    </row>
    <row r="34" spans="1:41" s="192" customFormat="1" ht="12.75">
      <c r="A34" s="26">
        <v>16</v>
      </c>
      <c r="B34" s="181" t="s">
        <v>65</v>
      </c>
      <c r="C34" s="190">
        <v>1935532.1072690182</v>
      </c>
      <c r="D34" s="191">
        <v>912202.11458789522</v>
      </c>
      <c r="E34" s="191">
        <v>234</v>
      </c>
      <c r="F34" s="191">
        <v>149383.11821228641</v>
      </c>
      <c r="G34" s="191">
        <v>69</v>
      </c>
      <c r="H34" s="191">
        <v>9202.3483812296636</v>
      </c>
      <c r="I34" s="191">
        <v>48</v>
      </c>
      <c r="J34" s="191">
        <v>24618.232172995566</v>
      </c>
      <c r="K34" s="191">
        <v>7</v>
      </c>
      <c r="L34" s="191">
        <v>73426.649959878458</v>
      </c>
      <c r="M34" s="191">
        <v>6</v>
      </c>
      <c r="N34" s="191">
        <v>64712.740153903149</v>
      </c>
      <c r="O34" s="191">
        <v>19</v>
      </c>
      <c r="P34" s="191">
        <v>64231.108377474877</v>
      </c>
      <c r="Q34" s="191">
        <v>7</v>
      </c>
      <c r="R34" s="191">
        <v>1.0100000000050022</v>
      </c>
      <c r="S34" s="191">
        <v>2</v>
      </c>
      <c r="T34" s="190">
        <v>1297777.3218456632</v>
      </c>
      <c r="U34" s="190">
        <v>1297777.3218456635</v>
      </c>
      <c r="V34" s="191">
        <v>918215.30075856345</v>
      </c>
      <c r="W34" s="191">
        <v>248</v>
      </c>
      <c r="X34" s="191">
        <v>152413.22564161828</v>
      </c>
      <c r="Y34" s="191">
        <v>81</v>
      </c>
      <c r="Z34" s="191">
        <v>2837.154781229664</v>
      </c>
      <c r="AA34" s="191">
        <v>23</v>
      </c>
      <c r="AB34" s="191">
        <v>23140.132172995571</v>
      </c>
      <c r="AC34" s="191">
        <v>8</v>
      </c>
      <c r="AD34" s="191">
        <v>201171.50849125648</v>
      </c>
      <c r="AE34" s="191">
        <v>32</v>
      </c>
      <c r="AF34" s="190">
        <v>548244.31941553927</v>
      </c>
      <c r="AG34" s="191">
        <v>502341.13685343124</v>
      </c>
      <c r="AH34" s="191">
        <v>42936.483536407104</v>
      </c>
      <c r="AI34" s="191">
        <v>1787.2845576388099</v>
      </c>
      <c r="AJ34" s="191">
        <v>271.05172985639365</v>
      </c>
      <c r="AK34" s="191">
        <v>7.0319891832646135</v>
      </c>
      <c r="AL34" s="191">
        <v>0</v>
      </c>
      <c r="AM34" s="191">
        <v>901.33074902248336</v>
      </c>
      <c r="AN34" s="191">
        <v>89510.466007815703</v>
      </c>
      <c r="AO34" s="191">
        <v>52.992275229534371</v>
      </c>
    </row>
    <row r="35" spans="1:41" s="192" customFormat="1" ht="12.75">
      <c r="A35" s="26">
        <v>17</v>
      </c>
      <c r="B35" s="181" t="s">
        <v>66</v>
      </c>
      <c r="C35" s="190">
        <v>3870</v>
      </c>
      <c r="D35" s="191">
        <v>0</v>
      </c>
      <c r="E35" s="191">
        <v>0</v>
      </c>
      <c r="F35" s="191">
        <v>0</v>
      </c>
      <c r="G35" s="191">
        <v>0</v>
      </c>
      <c r="H35" s="191">
        <v>0</v>
      </c>
      <c r="I35" s="191">
        <v>0</v>
      </c>
      <c r="J35" s="191">
        <v>0</v>
      </c>
      <c r="K35" s="191">
        <v>0</v>
      </c>
      <c r="L35" s="191">
        <v>0</v>
      </c>
      <c r="M35" s="191">
        <v>0</v>
      </c>
      <c r="N35" s="191">
        <v>0</v>
      </c>
      <c r="O35" s="191">
        <v>0</v>
      </c>
      <c r="P35" s="191">
        <v>0</v>
      </c>
      <c r="Q35" s="191">
        <v>0</v>
      </c>
      <c r="R35" s="191">
        <v>0</v>
      </c>
      <c r="S35" s="191">
        <v>0</v>
      </c>
      <c r="T35" s="190">
        <v>0</v>
      </c>
      <c r="U35" s="190">
        <v>0</v>
      </c>
      <c r="V35" s="191">
        <v>0</v>
      </c>
      <c r="W35" s="191">
        <v>0</v>
      </c>
      <c r="X35" s="191">
        <v>0</v>
      </c>
      <c r="Y35" s="191">
        <v>0</v>
      </c>
      <c r="Z35" s="191">
        <v>0</v>
      </c>
      <c r="AA35" s="191">
        <v>0</v>
      </c>
      <c r="AB35" s="191">
        <v>0</v>
      </c>
      <c r="AC35" s="191">
        <v>0</v>
      </c>
      <c r="AD35" s="191">
        <v>0</v>
      </c>
      <c r="AE35" s="191">
        <v>0</v>
      </c>
      <c r="AF35" s="190">
        <v>3870</v>
      </c>
      <c r="AG35" s="191">
        <v>3870</v>
      </c>
      <c r="AH35" s="191">
        <v>0</v>
      </c>
      <c r="AI35" s="191">
        <v>0</v>
      </c>
      <c r="AJ35" s="191">
        <v>0</v>
      </c>
      <c r="AK35" s="191">
        <v>0</v>
      </c>
      <c r="AL35" s="191">
        <v>0</v>
      </c>
      <c r="AM35" s="191">
        <v>0</v>
      </c>
      <c r="AN35" s="191">
        <v>0</v>
      </c>
      <c r="AO35" s="191">
        <v>0</v>
      </c>
    </row>
    <row r="36" spans="1:41" s="192" customFormat="1" ht="12.75">
      <c r="A36" s="26">
        <v>18</v>
      </c>
      <c r="B36" s="181" t="s">
        <v>67</v>
      </c>
      <c r="C36" s="190">
        <v>4631698.2505881451</v>
      </c>
      <c r="D36" s="191">
        <v>1823908.5259907006</v>
      </c>
      <c r="E36" s="191">
        <v>2803</v>
      </c>
      <c r="F36" s="191">
        <v>710726.17799979995</v>
      </c>
      <c r="G36" s="191">
        <v>1312</v>
      </c>
      <c r="H36" s="191">
        <v>526665.16562549991</v>
      </c>
      <c r="I36" s="191">
        <v>981</v>
      </c>
      <c r="J36" s="191">
        <v>252532.15368420002</v>
      </c>
      <c r="K36" s="191">
        <v>324</v>
      </c>
      <c r="L36" s="191">
        <v>98709.619999999981</v>
      </c>
      <c r="M36" s="191">
        <v>263</v>
      </c>
      <c r="N36" s="191">
        <v>20901.581312300001</v>
      </c>
      <c r="O36" s="191">
        <v>44</v>
      </c>
      <c r="P36" s="191">
        <v>40104.877723199999</v>
      </c>
      <c r="Q36" s="191">
        <v>3</v>
      </c>
      <c r="R36" s="191">
        <v>35692.910000000142</v>
      </c>
      <c r="S36" s="191">
        <v>5</v>
      </c>
      <c r="T36" s="190">
        <v>3509241.0123357009</v>
      </c>
      <c r="U36" s="190">
        <v>3509241.0123357004</v>
      </c>
      <c r="V36" s="191">
        <v>1917761.9164080003</v>
      </c>
      <c r="W36" s="191">
        <v>2936</v>
      </c>
      <c r="X36" s="191">
        <v>641473.49266010011</v>
      </c>
      <c r="Y36" s="191">
        <v>1243</v>
      </c>
      <c r="Z36" s="191">
        <v>510939.45054790005</v>
      </c>
      <c r="AA36" s="191">
        <v>939</v>
      </c>
      <c r="AB36" s="191">
        <v>285367.70140739996</v>
      </c>
      <c r="AC36" s="191">
        <v>307</v>
      </c>
      <c r="AD36" s="191">
        <v>153698.45131230008</v>
      </c>
      <c r="AE36" s="191">
        <v>310</v>
      </c>
      <c r="AF36" s="190">
        <v>955290.54442894552</v>
      </c>
      <c r="AG36" s="191">
        <v>822029.99405128509</v>
      </c>
      <c r="AH36" s="191">
        <v>37013.985566611067</v>
      </c>
      <c r="AI36" s="191">
        <v>31298.522767165687</v>
      </c>
      <c r="AJ36" s="191">
        <v>34458.27462815195</v>
      </c>
      <c r="AK36" s="191">
        <v>22202.426579192812</v>
      </c>
      <c r="AL36" s="191">
        <v>7977.4077238938089</v>
      </c>
      <c r="AM36" s="191">
        <v>309.93311264507065</v>
      </c>
      <c r="AN36" s="191">
        <v>167166.69382349958</v>
      </c>
      <c r="AO36" s="191">
        <v>278.87090512581273</v>
      </c>
    </row>
    <row r="37" spans="1:41" s="193" customFormat="1" ht="12.75">
      <c r="B37" s="194" t="s">
        <v>38</v>
      </c>
      <c r="C37" s="195">
        <v>1424406901.8062007</v>
      </c>
      <c r="D37" s="196">
        <v>349065739.25056314</v>
      </c>
      <c r="E37" s="196">
        <v>270371</v>
      </c>
      <c r="F37" s="196">
        <v>148121396.65305725</v>
      </c>
      <c r="G37" s="196">
        <v>60217</v>
      </c>
      <c r="H37" s="196">
        <v>107778577.41498567</v>
      </c>
      <c r="I37" s="196">
        <v>36255</v>
      </c>
      <c r="J37" s="196">
        <v>87599995.364172131</v>
      </c>
      <c r="K37" s="196">
        <v>6854</v>
      </c>
      <c r="L37" s="196">
        <v>52766119.271806099</v>
      </c>
      <c r="M37" s="196">
        <v>2839</v>
      </c>
      <c r="N37" s="196">
        <v>32092839.192960534</v>
      </c>
      <c r="O37" s="196">
        <v>1266</v>
      </c>
      <c r="P37" s="196">
        <v>17653567.431387246</v>
      </c>
      <c r="Q37" s="196">
        <v>525</v>
      </c>
      <c r="R37" s="196">
        <v>59129752.884224422</v>
      </c>
      <c r="S37" s="196">
        <v>1008</v>
      </c>
      <c r="T37" s="195">
        <v>854207987.46315634</v>
      </c>
      <c r="U37" s="195">
        <v>854207990.49967968</v>
      </c>
      <c r="V37" s="196">
        <v>518195736.86883706</v>
      </c>
      <c r="W37" s="196">
        <v>281691</v>
      </c>
      <c r="X37" s="196">
        <v>150692345.26609409</v>
      </c>
      <c r="Y37" s="196">
        <v>55048</v>
      </c>
      <c r="Z37" s="196">
        <v>71895988.460011333</v>
      </c>
      <c r="AA37" s="196">
        <v>33414</v>
      </c>
      <c r="AB37" s="196">
        <v>40692206.180654369</v>
      </c>
      <c r="AC37" s="196">
        <v>5728</v>
      </c>
      <c r="AD37" s="196">
        <v>72731713.724082649</v>
      </c>
      <c r="AE37" s="196">
        <v>3420</v>
      </c>
      <c r="AF37" s="195">
        <v>543600498.47283185</v>
      </c>
      <c r="AG37" s="196">
        <v>260337490.06995773</v>
      </c>
      <c r="AH37" s="196">
        <v>125013689.57848324</v>
      </c>
      <c r="AI37" s="196">
        <v>70317621.933303609</v>
      </c>
      <c r="AJ37" s="196">
        <v>44511070.986388728</v>
      </c>
      <c r="AK37" s="196">
        <v>19340572.076944511</v>
      </c>
      <c r="AL37" s="196">
        <v>11324194.403962092</v>
      </c>
      <c r="AM37" s="196">
        <v>12755859.423792055</v>
      </c>
      <c r="AN37" s="196">
        <v>26598415.870212283</v>
      </c>
      <c r="AO37" s="196">
        <v>650275189.94199204</v>
      </c>
    </row>
    <row r="38" spans="1:41" ht="18" customHeight="1">
      <c r="B38" s="121"/>
      <c r="C38" s="121"/>
      <c r="D38" s="121"/>
      <c r="E38" s="121"/>
      <c r="F38" s="121"/>
      <c r="G38" s="121"/>
      <c r="H38" s="121"/>
      <c r="I38" s="121"/>
      <c r="J38" s="121"/>
      <c r="K38" s="107"/>
      <c r="L38" s="107"/>
      <c r="M38" s="107"/>
      <c r="N38" s="107"/>
      <c r="O38" s="107"/>
      <c r="P38" s="122"/>
      <c r="Q38" s="107"/>
      <c r="R38" s="107"/>
      <c r="S38" s="107"/>
      <c r="T38" s="120" t="s">
        <v>34</v>
      </c>
      <c r="U38" s="123"/>
      <c r="V38" s="123"/>
      <c r="W38" s="123"/>
      <c r="X38" s="123"/>
      <c r="Y38" s="396" t="s">
        <v>35</v>
      </c>
      <c r="Z38" s="397"/>
      <c r="AA38" s="398"/>
      <c r="AB38" s="123"/>
      <c r="AC38" s="123"/>
      <c r="AD38" s="108"/>
      <c r="AE38" s="108"/>
      <c r="AF38" s="108"/>
      <c r="AG38" s="108"/>
      <c r="AH38" s="108"/>
      <c r="AI38" s="399"/>
      <c r="AJ38" s="399"/>
      <c r="AK38" s="399"/>
      <c r="AL38" s="107"/>
      <c r="AM38" s="107"/>
      <c r="AN38" s="107"/>
      <c r="AO38" s="107"/>
    </row>
    <row r="39" spans="1:41" ht="22.5" customHeight="1">
      <c r="A39" s="383" t="s">
        <v>402</v>
      </c>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row>
    <row r="40" spans="1:41" ht="23.25" customHeight="1">
      <c r="A40" s="339" t="s">
        <v>401</v>
      </c>
      <c r="B40" s="340"/>
      <c r="C40" s="338"/>
      <c r="D40" s="338"/>
      <c r="E40" s="338"/>
      <c r="F40" s="338"/>
      <c r="G40" s="338"/>
      <c r="H40" s="338"/>
      <c r="I40" s="338"/>
      <c r="J40" s="338"/>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row>
  </sheetData>
  <mergeCells count="37">
    <mergeCell ref="U6:U7"/>
    <mergeCell ref="AL6:AL7"/>
    <mergeCell ref="AM6:AM7"/>
    <mergeCell ref="V6:W6"/>
    <mergeCell ref="Y38:AA38"/>
    <mergeCell ref="AI38:AK38"/>
    <mergeCell ref="Z6:AA6"/>
    <mergeCell ref="AB6:AC6"/>
    <mergeCell ref="AD6:AE6"/>
    <mergeCell ref="AF6:AF7"/>
    <mergeCell ref="AG6:AG7"/>
    <mergeCell ref="AH6:AH7"/>
    <mergeCell ref="X6:Y6"/>
    <mergeCell ref="AI6:AI7"/>
    <mergeCell ref="AJ6:AJ7"/>
    <mergeCell ref="AK6:AK7"/>
    <mergeCell ref="J6:K6"/>
    <mergeCell ref="L6:M6"/>
    <mergeCell ref="P6:Q6"/>
    <mergeCell ref="R6:S6"/>
    <mergeCell ref="T6:T7"/>
    <mergeCell ref="A2:AO2"/>
    <mergeCell ref="A39:AO39"/>
    <mergeCell ref="A4:A7"/>
    <mergeCell ref="N6:O6"/>
    <mergeCell ref="B4:B7"/>
    <mergeCell ref="C4:C7"/>
    <mergeCell ref="D4:T4"/>
    <mergeCell ref="U4:AE4"/>
    <mergeCell ref="AF4:AM5"/>
    <mergeCell ref="AN4:AN7"/>
    <mergeCell ref="AO4:AO7"/>
    <mergeCell ref="D5:T5"/>
    <mergeCell ref="U5:AE5"/>
    <mergeCell ref="D6:E6"/>
    <mergeCell ref="F6:G6"/>
    <mergeCell ref="H6:I6"/>
  </mergeCells>
  <printOptions horizontalCentered="1" verticalCentered="1"/>
  <pageMargins left="0.19685039370078741" right="0.19685039370078741" top="0.43307086614173229" bottom="0.51181102362204722" header="0.19685039370078741" footer="0.23622047244094491"/>
  <pageSetup paperSize="9" scale="38" orientation="landscape" r:id="rId1"/>
  <headerFooter alignWithMargins="0"/>
  <colBreaks count="1" manualBreakCount="1">
    <brk id="22" max="39" man="1"/>
  </colBreaks>
  <ignoredErrors>
    <ignoredError sqref="A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8"/>
  <sheetViews>
    <sheetView view="pageBreakPreview" zoomScale="40" zoomScaleNormal="100" zoomScaleSheetLayoutView="40" workbookViewId="0">
      <selection activeCell="V4" sqref="V4:Y4"/>
    </sheetView>
  </sheetViews>
  <sheetFormatPr defaultColWidth="8" defaultRowHeight="15.75"/>
  <cols>
    <col min="1" max="1" width="6.42578125" style="117" customWidth="1"/>
    <col min="2" max="2" width="46.7109375" style="107" customWidth="1"/>
    <col min="3" max="3" width="20.42578125" style="107" customWidth="1"/>
    <col min="4" max="4" width="18.42578125" style="107" customWidth="1"/>
    <col min="5" max="5" width="21.7109375" style="107" customWidth="1"/>
    <col min="6" max="6" width="25" style="107" customWidth="1"/>
    <col min="7" max="7" width="23.5703125" style="107" customWidth="1"/>
    <col min="8" max="8" width="34.28515625" style="107" customWidth="1"/>
    <col min="9" max="10" width="14.7109375" style="107" customWidth="1"/>
    <col min="11" max="11" width="15" style="107" customWidth="1"/>
    <col min="12" max="12" width="18.7109375" style="107" customWidth="1"/>
    <col min="13" max="13" width="21.5703125" style="107" customWidth="1"/>
    <col min="14" max="14" width="14.7109375" style="107" customWidth="1"/>
    <col min="15" max="15" width="20.85546875" style="107" customWidth="1"/>
    <col min="16" max="16" width="14.7109375" style="116" customWidth="1"/>
    <col min="17" max="20" width="16.85546875" style="107" customWidth="1"/>
    <col min="21" max="21" width="14.7109375" style="107" customWidth="1"/>
    <col min="22" max="24" width="16.85546875" style="107" customWidth="1"/>
    <col min="25" max="25" width="16.7109375" style="107" customWidth="1"/>
    <col min="26" max="256" width="8" style="107"/>
    <col min="257" max="257" width="64.85546875" style="107" customWidth="1"/>
    <col min="258" max="258" width="18.7109375" style="107" customWidth="1"/>
    <col min="259" max="259" width="20.42578125" style="107" customWidth="1"/>
    <col min="260" max="260" width="18.42578125" style="107" customWidth="1"/>
    <col min="261" max="261" width="21.7109375" style="107" customWidth="1"/>
    <col min="262" max="262" width="22.7109375" style="107" customWidth="1"/>
    <col min="263" max="263" width="23.5703125" style="107" customWidth="1"/>
    <col min="264" max="266" width="14.7109375" style="107" customWidth="1"/>
    <col min="267" max="267" width="15" style="107" customWidth="1"/>
    <col min="268" max="268" width="18.7109375" style="107" customWidth="1"/>
    <col min="269" max="269" width="21.5703125" style="107" customWidth="1"/>
    <col min="270" max="270" width="14.7109375" style="107" customWidth="1"/>
    <col min="271" max="271" width="20.85546875" style="107" customWidth="1"/>
    <col min="272" max="272" width="14.7109375" style="107" customWidth="1"/>
    <col min="273" max="276" width="16.85546875" style="107" customWidth="1"/>
    <col min="277" max="277" width="14.7109375" style="107" customWidth="1"/>
    <col min="278" max="280" width="16.85546875" style="107" customWidth="1"/>
    <col min="281" max="512" width="8" style="107"/>
    <col min="513" max="513" width="64.85546875" style="107" customWidth="1"/>
    <col min="514" max="514" width="18.7109375" style="107" customWidth="1"/>
    <col min="515" max="515" width="20.42578125" style="107" customWidth="1"/>
    <col min="516" max="516" width="18.42578125" style="107" customWidth="1"/>
    <col min="517" max="517" width="21.7109375" style="107" customWidth="1"/>
    <col min="518" max="518" width="22.7109375" style="107" customWidth="1"/>
    <col min="519" max="519" width="23.5703125" style="107" customWidth="1"/>
    <col min="520" max="522" width="14.7109375" style="107" customWidth="1"/>
    <col min="523" max="523" width="15" style="107" customWidth="1"/>
    <col min="524" max="524" width="18.7109375" style="107" customWidth="1"/>
    <col min="525" max="525" width="21.5703125" style="107" customWidth="1"/>
    <col min="526" max="526" width="14.7109375" style="107" customWidth="1"/>
    <col min="527" max="527" width="20.85546875" style="107" customWidth="1"/>
    <col min="528" max="528" width="14.7109375" style="107" customWidth="1"/>
    <col min="529" max="532" width="16.85546875" style="107" customWidth="1"/>
    <col min="533" max="533" width="14.7109375" style="107" customWidth="1"/>
    <col min="534" max="536" width="16.85546875" style="107" customWidth="1"/>
    <col min="537" max="768" width="8" style="107"/>
    <col min="769" max="769" width="64.85546875" style="107" customWidth="1"/>
    <col min="770" max="770" width="18.7109375" style="107" customWidth="1"/>
    <col min="771" max="771" width="20.42578125" style="107" customWidth="1"/>
    <col min="772" max="772" width="18.42578125" style="107" customWidth="1"/>
    <col min="773" max="773" width="21.7109375" style="107" customWidth="1"/>
    <col min="774" max="774" width="22.7109375" style="107" customWidth="1"/>
    <col min="775" max="775" width="23.5703125" style="107" customWidth="1"/>
    <col min="776" max="778" width="14.7109375" style="107" customWidth="1"/>
    <col min="779" max="779" width="15" style="107" customWidth="1"/>
    <col min="780" max="780" width="18.7109375" style="107" customWidth="1"/>
    <col min="781" max="781" width="21.5703125" style="107" customWidth="1"/>
    <col min="782" max="782" width="14.7109375" style="107" customWidth="1"/>
    <col min="783" max="783" width="20.85546875" style="107" customWidth="1"/>
    <col min="784" max="784" width="14.7109375" style="107" customWidth="1"/>
    <col min="785" max="788" width="16.85546875" style="107" customWidth="1"/>
    <col min="789" max="789" width="14.7109375" style="107" customWidth="1"/>
    <col min="790" max="792" width="16.85546875" style="107" customWidth="1"/>
    <col min="793" max="1024" width="8" style="107"/>
    <col min="1025" max="1025" width="64.85546875" style="107" customWidth="1"/>
    <col min="1026" max="1026" width="18.7109375" style="107" customWidth="1"/>
    <col min="1027" max="1027" width="20.42578125" style="107" customWidth="1"/>
    <col min="1028" max="1028" width="18.42578125" style="107" customWidth="1"/>
    <col min="1029" max="1029" width="21.7109375" style="107" customWidth="1"/>
    <col min="1030" max="1030" width="22.7109375" style="107" customWidth="1"/>
    <col min="1031" max="1031" width="23.5703125" style="107" customWidth="1"/>
    <col min="1032" max="1034" width="14.7109375" style="107" customWidth="1"/>
    <col min="1035" max="1035" width="15" style="107" customWidth="1"/>
    <col min="1036" max="1036" width="18.7109375" style="107" customWidth="1"/>
    <col min="1037" max="1037" width="21.5703125" style="107" customWidth="1"/>
    <col min="1038" max="1038" width="14.7109375" style="107" customWidth="1"/>
    <col min="1039" max="1039" width="20.85546875" style="107" customWidth="1"/>
    <col min="1040" max="1040" width="14.7109375" style="107" customWidth="1"/>
    <col min="1041" max="1044" width="16.85546875" style="107" customWidth="1"/>
    <col min="1045" max="1045" width="14.7109375" style="107" customWidth="1"/>
    <col min="1046" max="1048" width="16.85546875" style="107" customWidth="1"/>
    <col min="1049" max="1280" width="8" style="107"/>
    <col min="1281" max="1281" width="64.85546875" style="107" customWidth="1"/>
    <col min="1282" max="1282" width="18.7109375" style="107" customWidth="1"/>
    <col min="1283" max="1283" width="20.42578125" style="107" customWidth="1"/>
    <col min="1284" max="1284" width="18.42578125" style="107" customWidth="1"/>
    <col min="1285" max="1285" width="21.7109375" style="107" customWidth="1"/>
    <col min="1286" max="1286" width="22.7109375" style="107" customWidth="1"/>
    <col min="1287" max="1287" width="23.5703125" style="107" customWidth="1"/>
    <col min="1288" max="1290" width="14.7109375" style="107" customWidth="1"/>
    <col min="1291" max="1291" width="15" style="107" customWidth="1"/>
    <col min="1292" max="1292" width="18.7109375" style="107" customWidth="1"/>
    <col min="1293" max="1293" width="21.5703125" style="107" customWidth="1"/>
    <col min="1294" max="1294" width="14.7109375" style="107" customWidth="1"/>
    <col min="1295" max="1295" width="20.85546875" style="107" customWidth="1"/>
    <col min="1296" max="1296" width="14.7109375" style="107" customWidth="1"/>
    <col min="1297" max="1300" width="16.85546875" style="107" customWidth="1"/>
    <col min="1301" max="1301" width="14.7109375" style="107" customWidth="1"/>
    <col min="1302" max="1304" width="16.85546875" style="107" customWidth="1"/>
    <col min="1305" max="1536" width="8" style="107"/>
    <col min="1537" max="1537" width="64.85546875" style="107" customWidth="1"/>
    <col min="1538" max="1538" width="18.7109375" style="107" customWidth="1"/>
    <col min="1539" max="1539" width="20.42578125" style="107" customWidth="1"/>
    <col min="1540" max="1540" width="18.42578125" style="107" customWidth="1"/>
    <col min="1541" max="1541" width="21.7109375" style="107" customWidth="1"/>
    <col min="1542" max="1542" width="22.7109375" style="107" customWidth="1"/>
    <col min="1543" max="1543" width="23.5703125" style="107" customWidth="1"/>
    <col min="1544" max="1546" width="14.7109375" style="107" customWidth="1"/>
    <col min="1547" max="1547" width="15" style="107" customWidth="1"/>
    <col min="1548" max="1548" width="18.7109375" style="107" customWidth="1"/>
    <col min="1549" max="1549" width="21.5703125" style="107" customWidth="1"/>
    <col min="1550" max="1550" width="14.7109375" style="107" customWidth="1"/>
    <col min="1551" max="1551" width="20.85546875" style="107" customWidth="1"/>
    <col min="1552" max="1552" width="14.7109375" style="107" customWidth="1"/>
    <col min="1553" max="1556" width="16.85546875" style="107" customWidth="1"/>
    <col min="1557" max="1557" width="14.7109375" style="107" customWidth="1"/>
    <col min="1558" max="1560" width="16.85546875" style="107" customWidth="1"/>
    <col min="1561" max="1792" width="8" style="107"/>
    <col min="1793" max="1793" width="64.85546875" style="107" customWidth="1"/>
    <col min="1794" max="1794" width="18.7109375" style="107" customWidth="1"/>
    <col min="1795" max="1795" width="20.42578125" style="107" customWidth="1"/>
    <col min="1796" max="1796" width="18.42578125" style="107" customWidth="1"/>
    <col min="1797" max="1797" width="21.7109375" style="107" customWidth="1"/>
    <col min="1798" max="1798" width="22.7109375" style="107" customWidth="1"/>
    <col min="1799" max="1799" width="23.5703125" style="107" customWidth="1"/>
    <col min="1800" max="1802" width="14.7109375" style="107" customWidth="1"/>
    <col min="1803" max="1803" width="15" style="107" customWidth="1"/>
    <col min="1804" max="1804" width="18.7109375" style="107" customWidth="1"/>
    <col min="1805" max="1805" width="21.5703125" style="107" customWidth="1"/>
    <col min="1806" max="1806" width="14.7109375" style="107" customWidth="1"/>
    <col min="1807" max="1807" width="20.85546875" style="107" customWidth="1"/>
    <col min="1808" max="1808" width="14.7109375" style="107" customWidth="1"/>
    <col min="1809" max="1812" width="16.85546875" style="107" customWidth="1"/>
    <col min="1813" max="1813" width="14.7109375" style="107" customWidth="1"/>
    <col min="1814" max="1816" width="16.85546875" style="107" customWidth="1"/>
    <col min="1817" max="2048" width="8" style="107"/>
    <col min="2049" max="2049" width="64.85546875" style="107" customWidth="1"/>
    <col min="2050" max="2050" width="18.7109375" style="107" customWidth="1"/>
    <col min="2051" max="2051" width="20.42578125" style="107" customWidth="1"/>
    <col min="2052" max="2052" width="18.42578125" style="107" customWidth="1"/>
    <col min="2053" max="2053" width="21.7109375" style="107" customWidth="1"/>
    <col min="2054" max="2054" width="22.7109375" style="107" customWidth="1"/>
    <col min="2055" max="2055" width="23.5703125" style="107" customWidth="1"/>
    <col min="2056" max="2058" width="14.7109375" style="107" customWidth="1"/>
    <col min="2059" max="2059" width="15" style="107" customWidth="1"/>
    <col min="2060" max="2060" width="18.7109375" style="107" customWidth="1"/>
    <col min="2061" max="2061" width="21.5703125" style="107" customWidth="1"/>
    <col min="2062" max="2062" width="14.7109375" style="107" customWidth="1"/>
    <col min="2063" max="2063" width="20.85546875" style="107" customWidth="1"/>
    <col min="2064" max="2064" width="14.7109375" style="107" customWidth="1"/>
    <col min="2065" max="2068" width="16.85546875" style="107" customWidth="1"/>
    <col min="2069" max="2069" width="14.7109375" style="107" customWidth="1"/>
    <col min="2070" max="2072" width="16.85546875" style="107" customWidth="1"/>
    <col min="2073" max="2304" width="8" style="107"/>
    <col min="2305" max="2305" width="64.85546875" style="107" customWidth="1"/>
    <col min="2306" max="2306" width="18.7109375" style="107" customWidth="1"/>
    <col min="2307" max="2307" width="20.42578125" style="107" customWidth="1"/>
    <col min="2308" max="2308" width="18.42578125" style="107" customWidth="1"/>
    <col min="2309" max="2309" width="21.7109375" style="107" customWidth="1"/>
    <col min="2310" max="2310" width="22.7109375" style="107" customWidth="1"/>
    <col min="2311" max="2311" width="23.5703125" style="107" customWidth="1"/>
    <col min="2312" max="2314" width="14.7109375" style="107" customWidth="1"/>
    <col min="2315" max="2315" width="15" style="107" customWidth="1"/>
    <col min="2316" max="2316" width="18.7109375" style="107" customWidth="1"/>
    <col min="2317" max="2317" width="21.5703125" style="107" customWidth="1"/>
    <col min="2318" max="2318" width="14.7109375" style="107" customWidth="1"/>
    <col min="2319" max="2319" width="20.85546875" style="107" customWidth="1"/>
    <col min="2320" max="2320" width="14.7109375" style="107" customWidth="1"/>
    <col min="2321" max="2324" width="16.85546875" style="107" customWidth="1"/>
    <col min="2325" max="2325" width="14.7109375" style="107" customWidth="1"/>
    <col min="2326" max="2328" width="16.85546875" style="107" customWidth="1"/>
    <col min="2329" max="2560" width="8" style="107"/>
    <col min="2561" max="2561" width="64.85546875" style="107" customWidth="1"/>
    <col min="2562" max="2562" width="18.7109375" style="107" customWidth="1"/>
    <col min="2563" max="2563" width="20.42578125" style="107" customWidth="1"/>
    <col min="2564" max="2564" width="18.42578125" style="107" customWidth="1"/>
    <col min="2565" max="2565" width="21.7109375" style="107" customWidth="1"/>
    <col min="2566" max="2566" width="22.7109375" style="107" customWidth="1"/>
    <col min="2567" max="2567" width="23.5703125" style="107" customWidth="1"/>
    <col min="2568" max="2570" width="14.7109375" style="107" customWidth="1"/>
    <col min="2571" max="2571" width="15" style="107" customWidth="1"/>
    <col min="2572" max="2572" width="18.7109375" style="107" customWidth="1"/>
    <col min="2573" max="2573" width="21.5703125" style="107" customWidth="1"/>
    <col min="2574" max="2574" width="14.7109375" style="107" customWidth="1"/>
    <col min="2575" max="2575" width="20.85546875" style="107" customWidth="1"/>
    <col min="2576" max="2576" width="14.7109375" style="107" customWidth="1"/>
    <col min="2577" max="2580" width="16.85546875" style="107" customWidth="1"/>
    <col min="2581" max="2581" width="14.7109375" style="107" customWidth="1"/>
    <col min="2582" max="2584" width="16.85546875" style="107" customWidth="1"/>
    <col min="2585" max="2816" width="8" style="107"/>
    <col min="2817" max="2817" width="64.85546875" style="107" customWidth="1"/>
    <col min="2818" max="2818" width="18.7109375" style="107" customWidth="1"/>
    <col min="2819" max="2819" width="20.42578125" style="107" customWidth="1"/>
    <col min="2820" max="2820" width="18.42578125" style="107" customWidth="1"/>
    <col min="2821" max="2821" width="21.7109375" style="107" customWidth="1"/>
    <col min="2822" max="2822" width="22.7109375" style="107" customWidth="1"/>
    <col min="2823" max="2823" width="23.5703125" style="107" customWidth="1"/>
    <col min="2824" max="2826" width="14.7109375" style="107" customWidth="1"/>
    <col min="2827" max="2827" width="15" style="107" customWidth="1"/>
    <col min="2828" max="2828" width="18.7109375" style="107" customWidth="1"/>
    <col min="2829" max="2829" width="21.5703125" style="107" customWidth="1"/>
    <col min="2830" max="2830" width="14.7109375" style="107" customWidth="1"/>
    <col min="2831" max="2831" width="20.85546875" style="107" customWidth="1"/>
    <col min="2832" max="2832" width="14.7109375" style="107" customWidth="1"/>
    <col min="2833" max="2836" width="16.85546875" style="107" customWidth="1"/>
    <col min="2837" max="2837" width="14.7109375" style="107" customWidth="1"/>
    <col min="2838" max="2840" width="16.85546875" style="107" customWidth="1"/>
    <col min="2841" max="3072" width="8" style="107"/>
    <col min="3073" max="3073" width="64.85546875" style="107" customWidth="1"/>
    <col min="3074" max="3074" width="18.7109375" style="107" customWidth="1"/>
    <col min="3075" max="3075" width="20.42578125" style="107" customWidth="1"/>
    <col min="3076" max="3076" width="18.42578125" style="107" customWidth="1"/>
    <col min="3077" max="3077" width="21.7109375" style="107" customWidth="1"/>
    <col min="3078" max="3078" width="22.7109375" style="107" customWidth="1"/>
    <col min="3079" max="3079" width="23.5703125" style="107" customWidth="1"/>
    <col min="3080" max="3082" width="14.7109375" style="107" customWidth="1"/>
    <col min="3083" max="3083" width="15" style="107" customWidth="1"/>
    <col min="3084" max="3084" width="18.7109375" style="107" customWidth="1"/>
    <col min="3085" max="3085" width="21.5703125" style="107" customWidth="1"/>
    <col min="3086" max="3086" width="14.7109375" style="107" customWidth="1"/>
    <col min="3087" max="3087" width="20.85546875" style="107" customWidth="1"/>
    <col min="3088" max="3088" width="14.7109375" style="107" customWidth="1"/>
    <col min="3089" max="3092" width="16.85546875" style="107" customWidth="1"/>
    <col min="3093" max="3093" width="14.7109375" style="107" customWidth="1"/>
    <col min="3094" max="3096" width="16.85546875" style="107" customWidth="1"/>
    <col min="3097" max="3328" width="8" style="107"/>
    <col min="3329" max="3329" width="64.85546875" style="107" customWidth="1"/>
    <col min="3330" max="3330" width="18.7109375" style="107" customWidth="1"/>
    <col min="3331" max="3331" width="20.42578125" style="107" customWidth="1"/>
    <col min="3332" max="3332" width="18.42578125" style="107" customWidth="1"/>
    <col min="3333" max="3333" width="21.7109375" style="107" customWidth="1"/>
    <col min="3334" max="3334" width="22.7109375" style="107" customWidth="1"/>
    <col min="3335" max="3335" width="23.5703125" style="107" customWidth="1"/>
    <col min="3336" max="3338" width="14.7109375" style="107" customWidth="1"/>
    <col min="3339" max="3339" width="15" style="107" customWidth="1"/>
    <col min="3340" max="3340" width="18.7109375" style="107" customWidth="1"/>
    <col min="3341" max="3341" width="21.5703125" style="107" customWidth="1"/>
    <col min="3342" max="3342" width="14.7109375" style="107" customWidth="1"/>
    <col min="3343" max="3343" width="20.85546875" style="107" customWidth="1"/>
    <col min="3344" max="3344" width="14.7109375" style="107" customWidth="1"/>
    <col min="3345" max="3348" width="16.85546875" style="107" customWidth="1"/>
    <col min="3349" max="3349" width="14.7109375" style="107" customWidth="1"/>
    <col min="3350" max="3352" width="16.85546875" style="107" customWidth="1"/>
    <col min="3353" max="3584" width="8" style="107"/>
    <col min="3585" max="3585" width="64.85546875" style="107" customWidth="1"/>
    <col min="3586" max="3586" width="18.7109375" style="107" customWidth="1"/>
    <col min="3587" max="3587" width="20.42578125" style="107" customWidth="1"/>
    <col min="3588" max="3588" width="18.42578125" style="107" customWidth="1"/>
    <col min="3589" max="3589" width="21.7109375" style="107" customWidth="1"/>
    <col min="3590" max="3590" width="22.7109375" style="107" customWidth="1"/>
    <col min="3591" max="3591" width="23.5703125" style="107" customWidth="1"/>
    <col min="3592" max="3594" width="14.7109375" style="107" customWidth="1"/>
    <col min="3595" max="3595" width="15" style="107" customWidth="1"/>
    <col min="3596" max="3596" width="18.7109375" style="107" customWidth="1"/>
    <col min="3597" max="3597" width="21.5703125" style="107" customWidth="1"/>
    <col min="3598" max="3598" width="14.7109375" style="107" customWidth="1"/>
    <col min="3599" max="3599" width="20.85546875" style="107" customWidth="1"/>
    <col min="3600" max="3600" width="14.7109375" style="107" customWidth="1"/>
    <col min="3601" max="3604" width="16.85546875" style="107" customWidth="1"/>
    <col min="3605" max="3605" width="14.7109375" style="107" customWidth="1"/>
    <col min="3606" max="3608" width="16.85546875" style="107" customWidth="1"/>
    <col min="3609" max="3840" width="8" style="107"/>
    <col min="3841" max="3841" width="64.85546875" style="107" customWidth="1"/>
    <col min="3842" max="3842" width="18.7109375" style="107" customWidth="1"/>
    <col min="3843" max="3843" width="20.42578125" style="107" customWidth="1"/>
    <col min="3844" max="3844" width="18.42578125" style="107" customWidth="1"/>
    <col min="3845" max="3845" width="21.7109375" style="107" customWidth="1"/>
    <col min="3846" max="3846" width="22.7109375" style="107" customWidth="1"/>
    <col min="3847" max="3847" width="23.5703125" style="107" customWidth="1"/>
    <col min="3848" max="3850" width="14.7109375" style="107" customWidth="1"/>
    <col min="3851" max="3851" width="15" style="107" customWidth="1"/>
    <col min="3852" max="3852" width="18.7109375" style="107" customWidth="1"/>
    <col min="3853" max="3853" width="21.5703125" style="107" customWidth="1"/>
    <col min="3854" max="3854" width="14.7109375" style="107" customWidth="1"/>
    <col min="3855" max="3855" width="20.85546875" style="107" customWidth="1"/>
    <col min="3856" max="3856" width="14.7109375" style="107" customWidth="1"/>
    <col min="3857" max="3860" width="16.85546875" style="107" customWidth="1"/>
    <col min="3861" max="3861" width="14.7109375" style="107" customWidth="1"/>
    <col min="3862" max="3864" width="16.85546875" style="107" customWidth="1"/>
    <col min="3865" max="4096" width="8" style="107"/>
    <col min="4097" max="4097" width="64.85546875" style="107" customWidth="1"/>
    <col min="4098" max="4098" width="18.7109375" style="107" customWidth="1"/>
    <col min="4099" max="4099" width="20.42578125" style="107" customWidth="1"/>
    <col min="4100" max="4100" width="18.42578125" style="107" customWidth="1"/>
    <col min="4101" max="4101" width="21.7109375" style="107" customWidth="1"/>
    <col min="4102" max="4102" width="22.7109375" style="107" customWidth="1"/>
    <col min="4103" max="4103" width="23.5703125" style="107" customWidth="1"/>
    <col min="4104" max="4106" width="14.7109375" style="107" customWidth="1"/>
    <col min="4107" max="4107" width="15" style="107" customWidth="1"/>
    <col min="4108" max="4108" width="18.7109375" style="107" customWidth="1"/>
    <col min="4109" max="4109" width="21.5703125" style="107" customWidth="1"/>
    <col min="4110" max="4110" width="14.7109375" style="107" customWidth="1"/>
    <col min="4111" max="4111" width="20.85546875" style="107" customWidth="1"/>
    <col min="4112" max="4112" width="14.7109375" style="107" customWidth="1"/>
    <col min="4113" max="4116" width="16.85546875" style="107" customWidth="1"/>
    <col min="4117" max="4117" width="14.7109375" style="107" customWidth="1"/>
    <col min="4118" max="4120" width="16.85546875" style="107" customWidth="1"/>
    <col min="4121" max="4352" width="8" style="107"/>
    <col min="4353" max="4353" width="64.85546875" style="107" customWidth="1"/>
    <col min="4354" max="4354" width="18.7109375" style="107" customWidth="1"/>
    <col min="4355" max="4355" width="20.42578125" style="107" customWidth="1"/>
    <col min="4356" max="4356" width="18.42578125" style="107" customWidth="1"/>
    <col min="4357" max="4357" width="21.7109375" style="107" customWidth="1"/>
    <col min="4358" max="4358" width="22.7109375" style="107" customWidth="1"/>
    <col min="4359" max="4359" width="23.5703125" style="107" customWidth="1"/>
    <col min="4360" max="4362" width="14.7109375" style="107" customWidth="1"/>
    <col min="4363" max="4363" width="15" style="107" customWidth="1"/>
    <col min="4364" max="4364" width="18.7109375" style="107" customWidth="1"/>
    <col min="4365" max="4365" width="21.5703125" style="107" customWidth="1"/>
    <col min="4366" max="4366" width="14.7109375" style="107" customWidth="1"/>
    <col min="4367" max="4367" width="20.85546875" style="107" customWidth="1"/>
    <col min="4368" max="4368" width="14.7109375" style="107" customWidth="1"/>
    <col min="4369" max="4372" width="16.85546875" style="107" customWidth="1"/>
    <col min="4373" max="4373" width="14.7109375" style="107" customWidth="1"/>
    <col min="4374" max="4376" width="16.85546875" style="107" customWidth="1"/>
    <col min="4377" max="4608" width="8" style="107"/>
    <col min="4609" max="4609" width="64.85546875" style="107" customWidth="1"/>
    <col min="4610" max="4610" width="18.7109375" style="107" customWidth="1"/>
    <col min="4611" max="4611" width="20.42578125" style="107" customWidth="1"/>
    <col min="4612" max="4612" width="18.42578125" style="107" customWidth="1"/>
    <col min="4613" max="4613" width="21.7109375" style="107" customWidth="1"/>
    <col min="4614" max="4614" width="22.7109375" style="107" customWidth="1"/>
    <col min="4615" max="4615" width="23.5703125" style="107" customWidth="1"/>
    <col min="4616" max="4618" width="14.7109375" style="107" customWidth="1"/>
    <col min="4619" max="4619" width="15" style="107" customWidth="1"/>
    <col min="4620" max="4620" width="18.7109375" style="107" customWidth="1"/>
    <col min="4621" max="4621" width="21.5703125" style="107" customWidth="1"/>
    <col min="4622" max="4622" width="14.7109375" style="107" customWidth="1"/>
    <col min="4623" max="4623" width="20.85546875" style="107" customWidth="1"/>
    <col min="4624" max="4624" width="14.7109375" style="107" customWidth="1"/>
    <col min="4625" max="4628" width="16.85546875" style="107" customWidth="1"/>
    <col min="4629" max="4629" width="14.7109375" style="107" customWidth="1"/>
    <col min="4630" max="4632" width="16.85546875" style="107" customWidth="1"/>
    <col min="4633" max="4864" width="8" style="107"/>
    <col min="4865" max="4865" width="64.85546875" style="107" customWidth="1"/>
    <col min="4866" max="4866" width="18.7109375" style="107" customWidth="1"/>
    <col min="4867" max="4867" width="20.42578125" style="107" customWidth="1"/>
    <col min="4868" max="4868" width="18.42578125" style="107" customWidth="1"/>
    <col min="4869" max="4869" width="21.7109375" style="107" customWidth="1"/>
    <col min="4870" max="4870" width="22.7109375" style="107" customWidth="1"/>
    <col min="4871" max="4871" width="23.5703125" style="107" customWidth="1"/>
    <col min="4872" max="4874" width="14.7109375" style="107" customWidth="1"/>
    <col min="4875" max="4875" width="15" style="107" customWidth="1"/>
    <col min="4876" max="4876" width="18.7109375" style="107" customWidth="1"/>
    <col min="4877" max="4877" width="21.5703125" style="107" customWidth="1"/>
    <col min="4878" max="4878" width="14.7109375" style="107" customWidth="1"/>
    <col min="4879" max="4879" width="20.85546875" style="107" customWidth="1"/>
    <col min="4880" max="4880" width="14.7109375" style="107" customWidth="1"/>
    <col min="4881" max="4884" width="16.85546875" style="107" customWidth="1"/>
    <col min="4885" max="4885" width="14.7109375" style="107" customWidth="1"/>
    <col min="4886" max="4888" width="16.85546875" style="107" customWidth="1"/>
    <col min="4889" max="5120" width="8" style="107"/>
    <col min="5121" max="5121" width="64.85546875" style="107" customWidth="1"/>
    <col min="5122" max="5122" width="18.7109375" style="107" customWidth="1"/>
    <col min="5123" max="5123" width="20.42578125" style="107" customWidth="1"/>
    <col min="5124" max="5124" width="18.42578125" style="107" customWidth="1"/>
    <col min="5125" max="5125" width="21.7109375" style="107" customWidth="1"/>
    <col min="5126" max="5126" width="22.7109375" style="107" customWidth="1"/>
    <col min="5127" max="5127" width="23.5703125" style="107" customWidth="1"/>
    <col min="5128" max="5130" width="14.7109375" style="107" customWidth="1"/>
    <col min="5131" max="5131" width="15" style="107" customWidth="1"/>
    <col min="5132" max="5132" width="18.7109375" style="107" customWidth="1"/>
    <col min="5133" max="5133" width="21.5703125" style="107" customWidth="1"/>
    <col min="5134" max="5134" width="14.7109375" style="107" customWidth="1"/>
    <col min="5135" max="5135" width="20.85546875" style="107" customWidth="1"/>
    <col min="5136" max="5136" width="14.7109375" style="107" customWidth="1"/>
    <col min="5137" max="5140" width="16.85546875" style="107" customWidth="1"/>
    <col min="5141" max="5141" width="14.7109375" style="107" customWidth="1"/>
    <col min="5142" max="5144" width="16.85546875" style="107" customWidth="1"/>
    <col min="5145" max="5376" width="8" style="107"/>
    <col min="5377" max="5377" width="64.85546875" style="107" customWidth="1"/>
    <col min="5378" max="5378" width="18.7109375" style="107" customWidth="1"/>
    <col min="5379" max="5379" width="20.42578125" style="107" customWidth="1"/>
    <col min="5380" max="5380" width="18.42578125" style="107" customWidth="1"/>
    <col min="5381" max="5381" width="21.7109375" style="107" customWidth="1"/>
    <col min="5382" max="5382" width="22.7109375" style="107" customWidth="1"/>
    <col min="5383" max="5383" width="23.5703125" style="107" customWidth="1"/>
    <col min="5384" max="5386" width="14.7109375" style="107" customWidth="1"/>
    <col min="5387" max="5387" width="15" style="107" customWidth="1"/>
    <col min="5388" max="5388" width="18.7109375" style="107" customWidth="1"/>
    <col min="5389" max="5389" width="21.5703125" style="107" customWidth="1"/>
    <col min="5390" max="5390" width="14.7109375" style="107" customWidth="1"/>
    <col min="5391" max="5391" width="20.85546875" style="107" customWidth="1"/>
    <col min="5392" max="5392" width="14.7109375" style="107" customWidth="1"/>
    <col min="5393" max="5396" width="16.85546875" style="107" customWidth="1"/>
    <col min="5397" max="5397" width="14.7109375" style="107" customWidth="1"/>
    <col min="5398" max="5400" width="16.85546875" style="107" customWidth="1"/>
    <col min="5401" max="5632" width="8" style="107"/>
    <col min="5633" max="5633" width="64.85546875" style="107" customWidth="1"/>
    <col min="5634" max="5634" width="18.7109375" style="107" customWidth="1"/>
    <col min="5635" max="5635" width="20.42578125" style="107" customWidth="1"/>
    <col min="5636" max="5636" width="18.42578125" style="107" customWidth="1"/>
    <col min="5637" max="5637" width="21.7109375" style="107" customWidth="1"/>
    <col min="5638" max="5638" width="22.7109375" style="107" customWidth="1"/>
    <col min="5639" max="5639" width="23.5703125" style="107" customWidth="1"/>
    <col min="5640" max="5642" width="14.7109375" style="107" customWidth="1"/>
    <col min="5643" max="5643" width="15" style="107" customWidth="1"/>
    <col min="5644" max="5644" width="18.7109375" style="107" customWidth="1"/>
    <col min="5645" max="5645" width="21.5703125" style="107" customWidth="1"/>
    <col min="5646" max="5646" width="14.7109375" style="107" customWidth="1"/>
    <col min="5647" max="5647" width="20.85546875" style="107" customWidth="1"/>
    <col min="5648" max="5648" width="14.7109375" style="107" customWidth="1"/>
    <col min="5649" max="5652" width="16.85546875" style="107" customWidth="1"/>
    <col min="5653" max="5653" width="14.7109375" style="107" customWidth="1"/>
    <col min="5654" max="5656" width="16.85546875" style="107" customWidth="1"/>
    <col min="5657" max="5888" width="8" style="107"/>
    <col min="5889" max="5889" width="64.85546875" style="107" customWidth="1"/>
    <col min="5890" max="5890" width="18.7109375" style="107" customWidth="1"/>
    <col min="5891" max="5891" width="20.42578125" style="107" customWidth="1"/>
    <col min="5892" max="5892" width="18.42578125" style="107" customWidth="1"/>
    <col min="5893" max="5893" width="21.7109375" style="107" customWidth="1"/>
    <col min="5894" max="5894" width="22.7109375" style="107" customWidth="1"/>
    <col min="5895" max="5895" width="23.5703125" style="107" customWidth="1"/>
    <col min="5896" max="5898" width="14.7109375" style="107" customWidth="1"/>
    <col min="5899" max="5899" width="15" style="107" customWidth="1"/>
    <col min="5900" max="5900" width="18.7109375" style="107" customWidth="1"/>
    <col min="5901" max="5901" width="21.5703125" style="107" customWidth="1"/>
    <col min="5902" max="5902" width="14.7109375" style="107" customWidth="1"/>
    <col min="5903" max="5903" width="20.85546875" style="107" customWidth="1"/>
    <col min="5904" max="5904" width="14.7109375" style="107" customWidth="1"/>
    <col min="5905" max="5908" width="16.85546875" style="107" customWidth="1"/>
    <col min="5909" max="5909" width="14.7109375" style="107" customWidth="1"/>
    <col min="5910" max="5912" width="16.85546875" style="107" customWidth="1"/>
    <col min="5913" max="6144" width="8" style="107"/>
    <col min="6145" max="6145" width="64.85546875" style="107" customWidth="1"/>
    <col min="6146" max="6146" width="18.7109375" style="107" customWidth="1"/>
    <col min="6147" max="6147" width="20.42578125" style="107" customWidth="1"/>
    <col min="6148" max="6148" width="18.42578125" style="107" customWidth="1"/>
    <col min="6149" max="6149" width="21.7109375" style="107" customWidth="1"/>
    <col min="6150" max="6150" width="22.7109375" style="107" customWidth="1"/>
    <col min="6151" max="6151" width="23.5703125" style="107" customWidth="1"/>
    <col min="6152" max="6154" width="14.7109375" style="107" customWidth="1"/>
    <col min="6155" max="6155" width="15" style="107" customWidth="1"/>
    <col min="6156" max="6156" width="18.7109375" style="107" customWidth="1"/>
    <col min="6157" max="6157" width="21.5703125" style="107" customWidth="1"/>
    <col min="6158" max="6158" width="14.7109375" style="107" customWidth="1"/>
    <col min="6159" max="6159" width="20.85546875" style="107" customWidth="1"/>
    <col min="6160" max="6160" width="14.7109375" style="107" customWidth="1"/>
    <col min="6161" max="6164" width="16.85546875" style="107" customWidth="1"/>
    <col min="6165" max="6165" width="14.7109375" style="107" customWidth="1"/>
    <col min="6166" max="6168" width="16.85546875" style="107" customWidth="1"/>
    <col min="6169" max="6400" width="8" style="107"/>
    <col min="6401" max="6401" width="64.85546875" style="107" customWidth="1"/>
    <col min="6402" max="6402" width="18.7109375" style="107" customWidth="1"/>
    <col min="6403" max="6403" width="20.42578125" style="107" customWidth="1"/>
    <col min="6404" max="6404" width="18.42578125" style="107" customWidth="1"/>
    <col min="6405" max="6405" width="21.7109375" style="107" customWidth="1"/>
    <col min="6406" max="6406" width="22.7109375" style="107" customWidth="1"/>
    <col min="6407" max="6407" width="23.5703125" style="107" customWidth="1"/>
    <col min="6408" max="6410" width="14.7109375" style="107" customWidth="1"/>
    <col min="6411" max="6411" width="15" style="107" customWidth="1"/>
    <col min="6412" max="6412" width="18.7109375" style="107" customWidth="1"/>
    <col min="6413" max="6413" width="21.5703125" style="107" customWidth="1"/>
    <col min="6414" max="6414" width="14.7109375" style="107" customWidth="1"/>
    <col min="6415" max="6415" width="20.85546875" style="107" customWidth="1"/>
    <col min="6416" max="6416" width="14.7109375" style="107" customWidth="1"/>
    <col min="6417" max="6420" width="16.85546875" style="107" customWidth="1"/>
    <col min="6421" max="6421" width="14.7109375" style="107" customWidth="1"/>
    <col min="6422" max="6424" width="16.85546875" style="107" customWidth="1"/>
    <col min="6425" max="6656" width="8" style="107"/>
    <col min="6657" max="6657" width="64.85546875" style="107" customWidth="1"/>
    <col min="6658" max="6658" width="18.7109375" style="107" customWidth="1"/>
    <col min="6659" max="6659" width="20.42578125" style="107" customWidth="1"/>
    <col min="6660" max="6660" width="18.42578125" style="107" customWidth="1"/>
    <col min="6661" max="6661" width="21.7109375" style="107" customWidth="1"/>
    <col min="6662" max="6662" width="22.7109375" style="107" customWidth="1"/>
    <col min="6663" max="6663" width="23.5703125" style="107" customWidth="1"/>
    <col min="6664" max="6666" width="14.7109375" style="107" customWidth="1"/>
    <col min="6667" max="6667" width="15" style="107" customWidth="1"/>
    <col min="6668" max="6668" width="18.7109375" style="107" customWidth="1"/>
    <col min="6669" max="6669" width="21.5703125" style="107" customWidth="1"/>
    <col min="6670" max="6670" width="14.7109375" style="107" customWidth="1"/>
    <col min="6671" max="6671" width="20.85546875" style="107" customWidth="1"/>
    <col min="6672" max="6672" width="14.7109375" style="107" customWidth="1"/>
    <col min="6673" max="6676" width="16.85546875" style="107" customWidth="1"/>
    <col min="6677" max="6677" width="14.7109375" style="107" customWidth="1"/>
    <col min="6678" max="6680" width="16.85546875" style="107" customWidth="1"/>
    <col min="6681" max="6912" width="8" style="107"/>
    <col min="6913" max="6913" width="64.85546875" style="107" customWidth="1"/>
    <col min="6914" max="6914" width="18.7109375" style="107" customWidth="1"/>
    <col min="6915" max="6915" width="20.42578125" style="107" customWidth="1"/>
    <col min="6916" max="6916" width="18.42578125" style="107" customWidth="1"/>
    <col min="6917" max="6917" width="21.7109375" style="107" customWidth="1"/>
    <col min="6918" max="6918" width="22.7109375" style="107" customWidth="1"/>
    <col min="6919" max="6919" width="23.5703125" style="107" customWidth="1"/>
    <col min="6920" max="6922" width="14.7109375" style="107" customWidth="1"/>
    <col min="6923" max="6923" width="15" style="107" customWidth="1"/>
    <col min="6924" max="6924" width="18.7109375" style="107" customWidth="1"/>
    <col min="6925" max="6925" width="21.5703125" style="107" customWidth="1"/>
    <col min="6926" max="6926" width="14.7109375" style="107" customWidth="1"/>
    <col min="6927" max="6927" width="20.85546875" style="107" customWidth="1"/>
    <col min="6928" max="6928" width="14.7109375" style="107" customWidth="1"/>
    <col min="6929" max="6932" width="16.85546875" style="107" customWidth="1"/>
    <col min="6933" max="6933" width="14.7109375" style="107" customWidth="1"/>
    <col min="6934" max="6936" width="16.85546875" style="107" customWidth="1"/>
    <col min="6937" max="7168" width="8" style="107"/>
    <col min="7169" max="7169" width="64.85546875" style="107" customWidth="1"/>
    <col min="7170" max="7170" width="18.7109375" style="107" customWidth="1"/>
    <col min="7171" max="7171" width="20.42578125" style="107" customWidth="1"/>
    <col min="7172" max="7172" width="18.42578125" style="107" customWidth="1"/>
    <col min="7173" max="7173" width="21.7109375" style="107" customWidth="1"/>
    <col min="7174" max="7174" width="22.7109375" style="107" customWidth="1"/>
    <col min="7175" max="7175" width="23.5703125" style="107" customWidth="1"/>
    <col min="7176" max="7178" width="14.7109375" style="107" customWidth="1"/>
    <col min="7179" max="7179" width="15" style="107" customWidth="1"/>
    <col min="7180" max="7180" width="18.7109375" style="107" customWidth="1"/>
    <col min="7181" max="7181" width="21.5703125" style="107" customWidth="1"/>
    <col min="7182" max="7182" width="14.7109375" style="107" customWidth="1"/>
    <col min="7183" max="7183" width="20.85546875" style="107" customWidth="1"/>
    <col min="7184" max="7184" width="14.7109375" style="107" customWidth="1"/>
    <col min="7185" max="7188" width="16.85546875" style="107" customWidth="1"/>
    <col min="7189" max="7189" width="14.7109375" style="107" customWidth="1"/>
    <col min="7190" max="7192" width="16.85546875" style="107" customWidth="1"/>
    <col min="7193" max="7424" width="8" style="107"/>
    <col min="7425" max="7425" width="64.85546875" style="107" customWidth="1"/>
    <col min="7426" max="7426" width="18.7109375" style="107" customWidth="1"/>
    <col min="7427" max="7427" width="20.42578125" style="107" customWidth="1"/>
    <col min="7428" max="7428" width="18.42578125" style="107" customWidth="1"/>
    <col min="7429" max="7429" width="21.7109375" style="107" customWidth="1"/>
    <col min="7430" max="7430" width="22.7109375" style="107" customWidth="1"/>
    <col min="7431" max="7431" width="23.5703125" style="107" customWidth="1"/>
    <col min="7432" max="7434" width="14.7109375" style="107" customWidth="1"/>
    <col min="7435" max="7435" width="15" style="107" customWidth="1"/>
    <col min="7436" max="7436" width="18.7109375" style="107" customWidth="1"/>
    <col min="7437" max="7437" width="21.5703125" style="107" customWidth="1"/>
    <col min="7438" max="7438" width="14.7109375" style="107" customWidth="1"/>
    <col min="7439" max="7439" width="20.85546875" style="107" customWidth="1"/>
    <col min="7440" max="7440" width="14.7109375" style="107" customWidth="1"/>
    <col min="7441" max="7444" width="16.85546875" style="107" customWidth="1"/>
    <col min="7445" max="7445" width="14.7109375" style="107" customWidth="1"/>
    <col min="7446" max="7448" width="16.85546875" style="107" customWidth="1"/>
    <col min="7449" max="7680" width="8" style="107"/>
    <col min="7681" max="7681" width="64.85546875" style="107" customWidth="1"/>
    <col min="7682" max="7682" width="18.7109375" style="107" customWidth="1"/>
    <col min="7683" max="7683" width="20.42578125" style="107" customWidth="1"/>
    <col min="7684" max="7684" width="18.42578125" style="107" customWidth="1"/>
    <col min="7685" max="7685" width="21.7109375" style="107" customWidth="1"/>
    <col min="7686" max="7686" width="22.7109375" style="107" customWidth="1"/>
    <col min="7687" max="7687" width="23.5703125" style="107" customWidth="1"/>
    <col min="7688" max="7690" width="14.7109375" style="107" customWidth="1"/>
    <col min="7691" max="7691" width="15" style="107" customWidth="1"/>
    <col min="7692" max="7692" width="18.7109375" style="107" customWidth="1"/>
    <col min="7693" max="7693" width="21.5703125" style="107" customWidth="1"/>
    <col min="7694" max="7694" width="14.7109375" style="107" customWidth="1"/>
    <col min="7695" max="7695" width="20.85546875" style="107" customWidth="1"/>
    <col min="7696" max="7696" width="14.7109375" style="107" customWidth="1"/>
    <col min="7697" max="7700" width="16.85546875" style="107" customWidth="1"/>
    <col min="7701" max="7701" width="14.7109375" style="107" customWidth="1"/>
    <col min="7702" max="7704" width="16.85546875" style="107" customWidth="1"/>
    <col min="7705" max="7936" width="8" style="107"/>
    <col min="7937" max="7937" width="64.85546875" style="107" customWidth="1"/>
    <col min="7938" max="7938" width="18.7109375" style="107" customWidth="1"/>
    <col min="7939" max="7939" width="20.42578125" style="107" customWidth="1"/>
    <col min="7940" max="7940" width="18.42578125" style="107" customWidth="1"/>
    <col min="7941" max="7941" width="21.7109375" style="107" customWidth="1"/>
    <col min="7942" max="7942" width="22.7109375" style="107" customWidth="1"/>
    <col min="7943" max="7943" width="23.5703125" style="107" customWidth="1"/>
    <col min="7944" max="7946" width="14.7109375" style="107" customWidth="1"/>
    <col min="7947" max="7947" width="15" style="107" customWidth="1"/>
    <col min="7948" max="7948" width="18.7109375" style="107" customWidth="1"/>
    <col min="7949" max="7949" width="21.5703125" style="107" customWidth="1"/>
    <col min="7950" max="7950" width="14.7109375" style="107" customWidth="1"/>
    <col min="7951" max="7951" width="20.85546875" style="107" customWidth="1"/>
    <col min="7952" max="7952" width="14.7109375" style="107" customWidth="1"/>
    <col min="7953" max="7956" width="16.85546875" style="107" customWidth="1"/>
    <col min="7957" max="7957" width="14.7109375" style="107" customWidth="1"/>
    <col min="7958" max="7960" width="16.85546875" style="107" customWidth="1"/>
    <col min="7961" max="8192" width="8" style="107"/>
    <col min="8193" max="8193" width="64.85546875" style="107" customWidth="1"/>
    <col min="8194" max="8194" width="18.7109375" style="107" customWidth="1"/>
    <col min="8195" max="8195" width="20.42578125" style="107" customWidth="1"/>
    <col min="8196" max="8196" width="18.42578125" style="107" customWidth="1"/>
    <col min="8197" max="8197" width="21.7109375" style="107" customWidth="1"/>
    <col min="8198" max="8198" width="22.7109375" style="107" customWidth="1"/>
    <col min="8199" max="8199" width="23.5703125" style="107" customWidth="1"/>
    <col min="8200" max="8202" width="14.7109375" style="107" customWidth="1"/>
    <col min="8203" max="8203" width="15" style="107" customWidth="1"/>
    <col min="8204" max="8204" width="18.7109375" style="107" customWidth="1"/>
    <col min="8205" max="8205" width="21.5703125" style="107" customWidth="1"/>
    <col min="8206" max="8206" width="14.7109375" style="107" customWidth="1"/>
    <col min="8207" max="8207" width="20.85546875" style="107" customWidth="1"/>
    <col min="8208" max="8208" width="14.7109375" style="107" customWidth="1"/>
    <col min="8209" max="8212" width="16.85546875" style="107" customWidth="1"/>
    <col min="8213" max="8213" width="14.7109375" style="107" customWidth="1"/>
    <col min="8214" max="8216" width="16.85546875" style="107" customWidth="1"/>
    <col min="8217" max="8448" width="8" style="107"/>
    <col min="8449" max="8449" width="64.85546875" style="107" customWidth="1"/>
    <col min="8450" max="8450" width="18.7109375" style="107" customWidth="1"/>
    <col min="8451" max="8451" width="20.42578125" style="107" customWidth="1"/>
    <col min="8452" max="8452" width="18.42578125" style="107" customWidth="1"/>
    <col min="8453" max="8453" width="21.7109375" style="107" customWidth="1"/>
    <col min="8454" max="8454" width="22.7109375" style="107" customWidth="1"/>
    <col min="8455" max="8455" width="23.5703125" style="107" customWidth="1"/>
    <col min="8456" max="8458" width="14.7109375" style="107" customWidth="1"/>
    <col min="8459" max="8459" width="15" style="107" customWidth="1"/>
    <col min="8460" max="8460" width="18.7109375" style="107" customWidth="1"/>
    <col min="8461" max="8461" width="21.5703125" style="107" customWidth="1"/>
    <col min="8462" max="8462" width="14.7109375" style="107" customWidth="1"/>
    <col min="8463" max="8463" width="20.85546875" style="107" customWidth="1"/>
    <col min="8464" max="8464" width="14.7109375" style="107" customWidth="1"/>
    <col min="8465" max="8468" width="16.85546875" style="107" customWidth="1"/>
    <col min="8469" max="8469" width="14.7109375" style="107" customWidth="1"/>
    <col min="8470" max="8472" width="16.85546875" style="107" customWidth="1"/>
    <col min="8473" max="8704" width="8" style="107"/>
    <col min="8705" max="8705" width="64.85546875" style="107" customWidth="1"/>
    <col min="8706" max="8706" width="18.7109375" style="107" customWidth="1"/>
    <col min="8707" max="8707" width="20.42578125" style="107" customWidth="1"/>
    <col min="8708" max="8708" width="18.42578125" style="107" customWidth="1"/>
    <col min="8709" max="8709" width="21.7109375" style="107" customWidth="1"/>
    <col min="8710" max="8710" width="22.7109375" style="107" customWidth="1"/>
    <col min="8711" max="8711" width="23.5703125" style="107" customWidth="1"/>
    <col min="8712" max="8714" width="14.7109375" style="107" customWidth="1"/>
    <col min="8715" max="8715" width="15" style="107" customWidth="1"/>
    <col min="8716" max="8716" width="18.7109375" style="107" customWidth="1"/>
    <col min="8717" max="8717" width="21.5703125" style="107" customWidth="1"/>
    <col min="8718" max="8718" width="14.7109375" style="107" customWidth="1"/>
    <col min="8719" max="8719" width="20.85546875" style="107" customWidth="1"/>
    <col min="8720" max="8720" width="14.7109375" style="107" customWidth="1"/>
    <col min="8721" max="8724" width="16.85546875" style="107" customWidth="1"/>
    <col min="8725" max="8725" width="14.7109375" style="107" customWidth="1"/>
    <col min="8726" max="8728" width="16.85546875" style="107" customWidth="1"/>
    <col min="8729" max="8960" width="8" style="107"/>
    <col min="8961" max="8961" width="64.85546875" style="107" customWidth="1"/>
    <col min="8962" max="8962" width="18.7109375" style="107" customWidth="1"/>
    <col min="8963" max="8963" width="20.42578125" style="107" customWidth="1"/>
    <col min="8964" max="8964" width="18.42578125" style="107" customWidth="1"/>
    <col min="8965" max="8965" width="21.7109375" style="107" customWidth="1"/>
    <col min="8966" max="8966" width="22.7109375" style="107" customWidth="1"/>
    <col min="8967" max="8967" width="23.5703125" style="107" customWidth="1"/>
    <col min="8968" max="8970" width="14.7109375" style="107" customWidth="1"/>
    <col min="8971" max="8971" width="15" style="107" customWidth="1"/>
    <col min="8972" max="8972" width="18.7109375" style="107" customWidth="1"/>
    <col min="8973" max="8973" width="21.5703125" style="107" customWidth="1"/>
    <col min="8974" max="8974" width="14.7109375" style="107" customWidth="1"/>
    <col min="8975" max="8975" width="20.85546875" style="107" customWidth="1"/>
    <col min="8976" max="8976" width="14.7109375" style="107" customWidth="1"/>
    <col min="8977" max="8980" width="16.85546875" style="107" customWidth="1"/>
    <col min="8981" max="8981" width="14.7109375" style="107" customWidth="1"/>
    <col min="8982" max="8984" width="16.85546875" style="107" customWidth="1"/>
    <col min="8985" max="9216" width="8" style="107"/>
    <col min="9217" max="9217" width="64.85546875" style="107" customWidth="1"/>
    <col min="9218" max="9218" width="18.7109375" style="107" customWidth="1"/>
    <col min="9219" max="9219" width="20.42578125" style="107" customWidth="1"/>
    <col min="9220" max="9220" width="18.42578125" style="107" customWidth="1"/>
    <col min="9221" max="9221" width="21.7109375" style="107" customWidth="1"/>
    <col min="9222" max="9222" width="22.7109375" style="107" customWidth="1"/>
    <col min="9223" max="9223" width="23.5703125" style="107" customWidth="1"/>
    <col min="9224" max="9226" width="14.7109375" style="107" customWidth="1"/>
    <col min="9227" max="9227" width="15" style="107" customWidth="1"/>
    <col min="9228" max="9228" width="18.7109375" style="107" customWidth="1"/>
    <col min="9229" max="9229" width="21.5703125" style="107" customWidth="1"/>
    <col min="9230" max="9230" width="14.7109375" style="107" customWidth="1"/>
    <col min="9231" max="9231" width="20.85546875" style="107" customWidth="1"/>
    <col min="9232" max="9232" width="14.7109375" style="107" customWidth="1"/>
    <col min="9233" max="9236" width="16.85546875" style="107" customWidth="1"/>
    <col min="9237" max="9237" width="14.7109375" style="107" customWidth="1"/>
    <col min="9238" max="9240" width="16.85546875" style="107" customWidth="1"/>
    <col min="9241" max="9472" width="8" style="107"/>
    <col min="9473" max="9473" width="64.85546875" style="107" customWidth="1"/>
    <col min="9474" max="9474" width="18.7109375" style="107" customWidth="1"/>
    <col min="9475" max="9475" width="20.42578125" style="107" customWidth="1"/>
    <col min="9476" max="9476" width="18.42578125" style="107" customWidth="1"/>
    <col min="9477" max="9477" width="21.7109375" style="107" customWidth="1"/>
    <col min="9478" max="9478" width="22.7109375" style="107" customWidth="1"/>
    <col min="9479" max="9479" width="23.5703125" style="107" customWidth="1"/>
    <col min="9480" max="9482" width="14.7109375" style="107" customWidth="1"/>
    <col min="9483" max="9483" width="15" style="107" customWidth="1"/>
    <col min="9484" max="9484" width="18.7109375" style="107" customWidth="1"/>
    <col min="9485" max="9485" width="21.5703125" style="107" customWidth="1"/>
    <col min="9486" max="9486" width="14.7109375" style="107" customWidth="1"/>
    <col min="9487" max="9487" width="20.85546875" style="107" customWidth="1"/>
    <col min="9488" max="9488" width="14.7109375" style="107" customWidth="1"/>
    <col min="9489" max="9492" width="16.85546875" style="107" customWidth="1"/>
    <col min="9493" max="9493" width="14.7109375" style="107" customWidth="1"/>
    <col min="9494" max="9496" width="16.85546875" style="107" customWidth="1"/>
    <col min="9497" max="9728" width="8" style="107"/>
    <col min="9729" max="9729" width="64.85546875" style="107" customWidth="1"/>
    <col min="9730" max="9730" width="18.7109375" style="107" customWidth="1"/>
    <col min="9731" max="9731" width="20.42578125" style="107" customWidth="1"/>
    <col min="9732" max="9732" width="18.42578125" style="107" customWidth="1"/>
    <col min="9733" max="9733" width="21.7109375" style="107" customWidth="1"/>
    <col min="9734" max="9734" width="22.7109375" style="107" customWidth="1"/>
    <col min="9735" max="9735" width="23.5703125" style="107" customWidth="1"/>
    <col min="9736" max="9738" width="14.7109375" style="107" customWidth="1"/>
    <col min="9739" max="9739" width="15" style="107" customWidth="1"/>
    <col min="9740" max="9740" width="18.7109375" style="107" customWidth="1"/>
    <col min="9741" max="9741" width="21.5703125" style="107" customWidth="1"/>
    <col min="9742" max="9742" width="14.7109375" style="107" customWidth="1"/>
    <col min="9743" max="9743" width="20.85546875" style="107" customWidth="1"/>
    <col min="9744" max="9744" width="14.7109375" style="107" customWidth="1"/>
    <col min="9745" max="9748" width="16.85546875" style="107" customWidth="1"/>
    <col min="9749" max="9749" width="14.7109375" style="107" customWidth="1"/>
    <col min="9750" max="9752" width="16.85546875" style="107" customWidth="1"/>
    <col min="9753" max="9984" width="8" style="107"/>
    <col min="9985" max="9985" width="64.85546875" style="107" customWidth="1"/>
    <col min="9986" max="9986" width="18.7109375" style="107" customWidth="1"/>
    <col min="9987" max="9987" width="20.42578125" style="107" customWidth="1"/>
    <col min="9988" max="9988" width="18.42578125" style="107" customWidth="1"/>
    <col min="9989" max="9989" width="21.7109375" style="107" customWidth="1"/>
    <col min="9990" max="9990" width="22.7109375" style="107" customWidth="1"/>
    <col min="9991" max="9991" width="23.5703125" style="107" customWidth="1"/>
    <col min="9992" max="9994" width="14.7109375" style="107" customWidth="1"/>
    <col min="9995" max="9995" width="15" style="107" customWidth="1"/>
    <col min="9996" max="9996" width="18.7109375" style="107" customWidth="1"/>
    <col min="9997" max="9997" width="21.5703125" style="107" customWidth="1"/>
    <col min="9998" max="9998" width="14.7109375" style="107" customWidth="1"/>
    <col min="9999" max="9999" width="20.85546875" style="107" customWidth="1"/>
    <col min="10000" max="10000" width="14.7109375" style="107" customWidth="1"/>
    <col min="10001" max="10004" width="16.85546875" style="107" customWidth="1"/>
    <col min="10005" max="10005" width="14.7109375" style="107" customWidth="1"/>
    <col min="10006" max="10008" width="16.85546875" style="107" customWidth="1"/>
    <col min="10009" max="10240" width="8" style="107"/>
    <col min="10241" max="10241" width="64.85546875" style="107" customWidth="1"/>
    <col min="10242" max="10242" width="18.7109375" style="107" customWidth="1"/>
    <col min="10243" max="10243" width="20.42578125" style="107" customWidth="1"/>
    <col min="10244" max="10244" width="18.42578125" style="107" customWidth="1"/>
    <col min="10245" max="10245" width="21.7109375" style="107" customWidth="1"/>
    <col min="10246" max="10246" width="22.7109375" style="107" customWidth="1"/>
    <col min="10247" max="10247" width="23.5703125" style="107" customWidth="1"/>
    <col min="10248" max="10250" width="14.7109375" style="107" customWidth="1"/>
    <col min="10251" max="10251" width="15" style="107" customWidth="1"/>
    <col min="10252" max="10252" width="18.7109375" style="107" customWidth="1"/>
    <col min="10253" max="10253" width="21.5703125" style="107" customWidth="1"/>
    <col min="10254" max="10254" width="14.7109375" style="107" customWidth="1"/>
    <col min="10255" max="10255" width="20.85546875" style="107" customWidth="1"/>
    <col min="10256" max="10256" width="14.7109375" style="107" customWidth="1"/>
    <col min="10257" max="10260" width="16.85546875" style="107" customWidth="1"/>
    <col min="10261" max="10261" width="14.7109375" style="107" customWidth="1"/>
    <col min="10262" max="10264" width="16.85546875" style="107" customWidth="1"/>
    <col min="10265" max="10496" width="8" style="107"/>
    <col min="10497" max="10497" width="64.85546875" style="107" customWidth="1"/>
    <col min="10498" max="10498" width="18.7109375" style="107" customWidth="1"/>
    <col min="10499" max="10499" width="20.42578125" style="107" customWidth="1"/>
    <col min="10500" max="10500" width="18.42578125" style="107" customWidth="1"/>
    <col min="10501" max="10501" width="21.7109375" style="107" customWidth="1"/>
    <col min="10502" max="10502" width="22.7109375" style="107" customWidth="1"/>
    <col min="10503" max="10503" width="23.5703125" style="107" customWidth="1"/>
    <col min="10504" max="10506" width="14.7109375" style="107" customWidth="1"/>
    <col min="10507" max="10507" width="15" style="107" customWidth="1"/>
    <col min="10508" max="10508" width="18.7109375" style="107" customWidth="1"/>
    <col min="10509" max="10509" width="21.5703125" style="107" customWidth="1"/>
    <col min="10510" max="10510" width="14.7109375" style="107" customWidth="1"/>
    <col min="10511" max="10511" width="20.85546875" style="107" customWidth="1"/>
    <col min="10512" max="10512" width="14.7109375" style="107" customWidth="1"/>
    <col min="10513" max="10516" width="16.85546875" style="107" customWidth="1"/>
    <col min="10517" max="10517" width="14.7109375" style="107" customWidth="1"/>
    <col min="10518" max="10520" width="16.85546875" style="107" customWidth="1"/>
    <col min="10521" max="10752" width="8" style="107"/>
    <col min="10753" max="10753" width="64.85546875" style="107" customWidth="1"/>
    <col min="10754" max="10754" width="18.7109375" style="107" customWidth="1"/>
    <col min="10755" max="10755" width="20.42578125" style="107" customWidth="1"/>
    <col min="10756" max="10756" width="18.42578125" style="107" customWidth="1"/>
    <col min="10757" max="10757" width="21.7109375" style="107" customWidth="1"/>
    <col min="10758" max="10758" width="22.7109375" style="107" customWidth="1"/>
    <col min="10759" max="10759" width="23.5703125" style="107" customWidth="1"/>
    <col min="10760" max="10762" width="14.7109375" style="107" customWidth="1"/>
    <col min="10763" max="10763" width="15" style="107" customWidth="1"/>
    <col min="10764" max="10764" width="18.7109375" style="107" customWidth="1"/>
    <col min="10765" max="10765" width="21.5703125" style="107" customWidth="1"/>
    <col min="10766" max="10766" width="14.7109375" style="107" customWidth="1"/>
    <col min="10767" max="10767" width="20.85546875" style="107" customWidth="1"/>
    <col min="10768" max="10768" width="14.7109375" style="107" customWidth="1"/>
    <col min="10769" max="10772" width="16.85546875" style="107" customWidth="1"/>
    <col min="10773" max="10773" width="14.7109375" style="107" customWidth="1"/>
    <col min="10774" max="10776" width="16.85546875" style="107" customWidth="1"/>
    <col min="10777" max="11008" width="8" style="107"/>
    <col min="11009" max="11009" width="64.85546875" style="107" customWidth="1"/>
    <col min="11010" max="11010" width="18.7109375" style="107" customWidth="1"/>
    <col min="11011" max="11011" width="20.42578125" style="107" customWidth="1"/>
    <col min="11012" max="11012" width="18.42578125" style="107" customWidth="1"/>
    <col min="11013" max="11013" width="21.7109375" style="107" customWidth="1"/>
    <col min="11014" max="11014" width="22.7109375" style="107" customWidth="1"/>
    <col min="11015" max="11015" width="23.5703125" style="107" customWidth="1"/>
    <col min="11016" max="11018" width="14.7109375" style="107" customWidth="1"/>
    <col min="11019" max="11019" width="15" style="107" customWidth="1"/>
    <col min="11020" max="11020" width="18.7109375" style="107" customWidth="1"/>
    <col min="11021" max="11021" width="21.5703125" style="107" customWidth="1"/>
    <col min="11022" max="11022" width="14.7109375" style="107" customWidth="1"/>
    <col min="11023" max="11023" width="20.85546875" style="107" customWidth="1"/>
    <col min="11024" max="11024" width="14.7109375" style="107" customWidth="1"/>
    <col min="11025" max="11028" width="16.85546875" style="107" customWidth="1"/>
    <col min="11029" max="11029" width="14.7109375" style="107" customWidth="1"/>
    <col min="11030" max="11032" width="16.85546875" style="107" customWidth="1"/>
    <col min="11033" max="11264" width="8" style="107"/>
    <col min="11265" max="11265" width="64.85546875" style="107" customWidth="1"/>
    <col min="11266" max="11266" width="18.7109375" style="107" customWidth="1"/>
    <col min="11267" max="11267" width="20.42578125" style="107" customWidth="1"/>
    <col min="11268" max="11268" width="18.42578125" style="107" customWidth="1"/>
    <col min="11269" max="11269" width="21.7109375" style="107" customWidth="1"/>
    <col min="11270" max="11270" width="22.7109375" style="107" customWidth="1"/>
    <col min="11271" max="11271" width="23.5703125" style="107" customWidth="1"/>
    <col min="11272" max="11274" width="14.7109375" style="107" customWidth="1"/>
    <col min="11275" max="11275" width="15" style="107" customWidth="1"/>
    <col min="11276" max="11276" width="18.7109375" style="107" customWidth="1"/>
    <col min="11277" max="11277" width="21.5703125" style="107" customWidth="1"/>
    <col min="11278" max="11278" width="14.7109375" style="107" customWidth="1"/>
    <col min="11279" max="11279" width="20.85546875" style="107" customWidth="1"/>
    <col min="11280" max="11280" width="14.7109375" style="107" customWidth="1"/>
    <col min="11281" max="11284" width="16.85546875" style="107" customWidth="1"/>
    <col min="11285" max="11285" width="14.7109375" style="107" customWidth="1"/>
    <col min="11286" max="11288" width="16.85546875" style="107" customWidth="1"/>
    <col min="11289" max="11520" width="8" style="107"/>
    <col min="11521" max="11521" width="64.85546875" style="107" customWidth="1"/>
    <col min="11522" max="11522" width="18.7109375" style="107" customWidth="1"/>
    <col min="11523" max="11523" width="20.42578125" style="107" customWidth="1"/>
    <col min="11524" max="11524" width="18.42578125" style="107" customWidth="1"/>
    <col min="11525" max="11525" width="21.7109375" style="107" customWidth="1"/>
    <col min="11526" max="11526" width="22.7109375" style="107" customWidth="1"/>
    <col min="11527" max="11527" width="23.5703125" style="107" customWidth="1"/>
    <col min="11528" max="11530" width="14.7109375" style="107" customWidth="1"/>
    <col min="11531" max="11531" width="15" style="107" customWidth="1"/>
    <col min="11532" max="11532" width="18.7109375" style="107" customWidth="1"/>
    <col min="11533" max="11533" width="21.5703125" style="107" customWidth="1"/>
    <col min="11534" max="11534" width="14.7109375" style="107" customWidth="1"/>
    <col min="11535" max="11535" width="20.85546875" style="107" customWidth="1"/>
    <col min="11536" max="11536" width="14.7109375" style="107" customWidth="1"/>
    <col min="11537" max="11540" width="16.85546875" style="107" customWidth="1"/>
    <col min="11541" max="11541" width="14.7109375" style="107" customWidth="1"/>
    <col min="11542" max="11544" width="16.85546875" style="107" customWidth="1"/>
    <col min="11545" max="11776" width="8" style="107"/>
    <col min="11777" max="11777" width="64.85546875" style="107" customWidth="1"/>
    <col min="11778" max="11778" width="18.7109375" style="107" customWidth="1"/>
    <col min="11779" max="11779" width="20.42578125" style="107" customWidth="1"/>
    <col min="11780" max="11780" width="18.42578125" style="107" customWidth="1"/>
    <col min="11781" max="11781" width="21.7109375" style="107" customWidth="1"/>
    <col min="11782" max="11782" width="22.7109375" style="107" customWidth="1"/>
    <col min="11783" max="11783" width="23.5703125" style="107" customWidth="1"/>
    <col min="11784" max="11786" width="14.7109375" style="107" customWidth="1"/>
    <col min="11787" max="11787" width="15" style="107" customWidth="1"/>
    <col min="11788" max="11788" width="18.7109375" style="107" customWidth="1"/>
    <col min="11789" max="11789" width="21.5703125" style="107" customWidth="1"/>
    <col min="11790" max="11790" width="14.7109375" style="107" customWidth="1"/>
    <col min="11791" max="11791" width="20.85546875" style="107" customWidth="1"/>
    <col min="11792" max="11792" width="14.7109375" style="107" customWidth="1"/>
    <col min="11793" max="11796" width="16.85546875" style="107" customWidth="1"/>
    <col min="11797" max="11797" width="14.7109375" style="107" customWidth="1"/>
    <col min="11798" max="11800" width="16.85546875" style="107" customWidth="1"/>
    <col min="11801" max="12032" width="8" style="107"/>
    <col min="12033" max="12033" width="64.85546875" style="107" customWidth="1"/>
    <col min="12034" max="12034" width="18.7109375" style="107" customWidth="1"/>
    <col min="12035" max="12035" width="20.42578125" style="107" customWidth="1"/>
    <col min="12036" max="12036" width="18.42578125" style="107" customWidth="1"/>
    <col min="12037" max="12037" width="21.7109375" style="107" customWidth="1"/>
    <col min="12038" max="12038" width="22.7109375" style="107" customWidth="1"/>
    <col min="12039" max="12039" width="23.5703125" style="107" customWidth="1"/>
    <col min="12040" max="12042" width="14.7109375" style="107" customWidth="1"/>
    <col min="12043" max="12043" width="15" style="107" customWidth="1"/>
    <col min="12044" max="12044" width="18.7109375" style="107" customWidth="1"/>
    <col min="12045" max="12045" width="21.5703125" style="107" customWidth="1"/>
    <col min="12046" max="12046" width="14.7109375" style="107" customWidth="1"/>
    <col min="12047" max="12047" width="20.85546875" style="107" customWidth="1"/>
    <col min="12048" max="12048" width="14.7109375" style="107" customWidth="1"/>
    <col min="12049" max="12052" width="16.85546875" style="107" customWidth="1"/>
    <col min="12053" max="12053" width="14.7109375" style="107" customWidth="1"/>
    <col min="12054" max="12056" width="16.85546875" style="107" customWidth="1"/>
    <col min="12057" max="12288" width="8" style="107"/>
    <col min="12289" max="12289" width="64.85546875" style="107" customWidth="1"/>
    <col min="12290" max="12290" width="18.7109375" style="107" customWidth="1"/>
    <col min="12291" max="12291" width="20.42578125" style="107" customWidth="1"/>
    <col min="12292" max="12292" width="18.42578125" style="107" customWidth="1"/>
    <col min="12293" max="12293" width="21.7109375" style="107" customWidth="1"/>
    <col min="12294" max="12294" width="22.7109375" style="107" customWidth="1"/>
    <col min="12295" max="12295" width="23.5703125" style="107" customWidth="1"/>
    <col min="12296" max="12298" width="14.7109375" style="107" customWidth="1"/>
    <col min="12299" max="12299" width="15" style="107" customWidth="1"/>
    <col min="12300" max="12300" width="18.7109375" style="107" customWidth="1"/>
    <col min="12301" max="12301" width="21.5703125" style="107" customWidth="1"/>
    <col min="12302" max="12302" width="14.7109375" style="107" customWidth="1"/>
    <col min="12303" max="12303" width="20.85546875" style="107" customWidth="1"/>
    <col min="12304" max="12304" width="14.7109375" style="107" customWidth="1"/>
    <col min="12305" max="12308" width="16.85546875" style="107" customWidth="1"/>
    <col min="12309" max="12309" width="14.7109375" style="107" customWidth="1"/>
    <col min="12310" max="12312" width="16.85546875" style="107" customWidth="1"/>
    <col min="12313" max="12544" width="8" style="107"/>
    <col min="12545" max="12545" width="64.85546875" style="107" customWidth="1"/>
    <col min="12546" max="12546" width="18.7109375" style="107" customWidth="1"/>
    <col min="12547" max="12547" width="20.42578125" style="107" customWidth="1"/>
    <col min="12548" max="12548" width="18.42578125" style="107" customWidth="1"/>
    <col min="12549" max="12549" width="21.7109375" style="107" customWidth="1"/>
    <col min="12550" max="12550" width="22.7109375" style="107" customWidth="1"/>
    <col min="12551" max="12551" width="23.5703125" style="107" customWidth="1"/>
    <col min="12552" max="12554" width="14.7109375" style="107" customWidth="1"/>
    <col min="12555" max="12555" width="15" style="107" customWidth="1"/>
    <col min="12556" max="12556" width="18.7109375" style="107" customWidth="1"/>
    <col min="12557" max="12557" width="21.5703125" style="107" customWidth="1"/>
    <col min="12558" max="12558" width="14.7109375" style="107" customWidth="1"/>
    <col min="12559" max="12559" width="20.85546875" style="107" customWidth="1"/>
    <col min="12560" max="12560" width="14.7109375" style="107" customWidth="1"/>
    <col min="12561" max="12564" width="16.85546875" style="107" customWidth="1"/>
    <col min="12565" max="12565" width="14.7109375" style="107" customWidth="1"/>
    <col min="12566" max="12568" width="16.85546875" style="107" customWidth="1"/>
    <col min="12569" max="12800" width="8" style="107"/>
    <col min="12801" max="12801" width="64.85546875" style="107" customWidth="1"/>
    <col min="12802" max="12802" width="18.7109375" style="107" customWidth="1"/>
    <col min="12803" max="12803" width="20.42578125" style="107" customWidth="1"/>
    <col min="12804" max="12804" width="18.42578125" style="107" customWidth="1"/>
    <col min="12805" max="12805" width="21.7109375" style="107" customWidth="1"/>
    <col min="12806" max="12806" width="22.7109375" style="107" customWidth="1"/>
    <col min="12807" max="12807" width="23.5703125" style="107" customWidth="1"/>
    <col min="12808" max="12810" width="14.7109375" style="107" customWidth="1"/>
    <col min="12811" max="12811" width="15" style="107" customWidth="1"/>
    <col min="12812" max="12812" width="18.7109375" style="107" customWidth="1"/>
    <col min="12813" max="12813" width="21.5703125" style="107" customWidth="1"/>
    <col min="12814" max="12814" width="14.7109375" style="107" customWidth="1"/>
    <col min="12815" max="12815" width="20.85546875" style="107" customWidth="1"/>
    <col min="12816" max="12816" width="14.7109375" style="107" customWidth="1"/>
    <col min="12817" max="12820" width="16.85546875" style="107" customWidth="1"/>
    <col min="12821" max="12821" width="14.7109375" style="107" customWidth="1"/>
    <col min="12822" max="12824" width="16.85546875" style="107" customWidth="1"/>
    <col min="12825" max="13056" width="8" style="107"/>
    <col min="13057" max="13057" width="64.85546875" style="107" customWidth="1"/>
    <col min="13058" max="13058" width="18.7109375" style="107" customWidth="1"/>
    <col min="13059" max="13059" width="20.42578125" style="107" customWidth="1"/>
    <col min="13060" max="13060" width="18.42578125" style="107" customWidth="1"/>
    <col min="13061" max="13061" width="21.7109375" style="107" customWidth="1"/>
    <col min="13062" max="13062" width="22.7109375" style="107" customWidth="1"/>
    <col min="13063" max="13063" width="23.5703125" style="107" customWidth="1"/>
    <col min="13064" max="13066" width="14.7109375" style="107" customWidth="1"/>
    <col min="13067" max="13067" width="15" style="107" customWidth="1"/>
    <col min="13068" max="13068" width="18.7109375" style="107" customWidth="1"/>
    <col min="13069" max="13069" width="21.5703125" style="107" customWidth="1"/>
    <col min="13070" max="13070" width="14.7109375" style="107" customWidth="1"/>
    <col min="13071" max="13071" width="20.85546875" style="107" customWidth="1"/>
    <col min="13072" max="13072" width="14.7109375" style="107" customWidth="1"/>
    <col min="13073" max="13076" width="16.85546875" style="107" customWidth="1"/>
    <col min="13077" max="13077" width="14.7109375" style="107" customWidth="1"/>
    <col min="13078" max="13080" width="16.85546875" style="107" customWidth="1"/>
    <col min="13081" max="13312" width="8" style="107"/>
    <col min="13313" max="13313" width="64.85546875" style="107" customWidth="1"/>
    <col min="13314" max="13314" width="18.7109375" style="107" customWidth="1"/>
    <col min="13315" max="13315" width="20.42578125" style="107" customWidth="1"/>
    <col min="13316" max="13316" width="18.42578125" style="107" customWidth="1"/>
    <col min="13317" max="13317" width="21.7109375" style="107" customWidth="1"/>
    <col min="13318" max="13318" width="22.7109375" style="107" customWidth="1"/>
    <col min="13319" max="13319" width="23.5703125" style="107" customWidth="1"/>
    <col min="13320" max="13322" width="14.7109375" style="107" customWidth="1"/>
    <col min="13323" max="13323" width="15" style="107" customWidth="1"/>
    <col min="13324" max="13324" width="18.7109375" style="107" customWidth="1"/>
    <col min="13325" max="13325" width="21.5703125" style="107" customWidth="1"/>
    <col min="13326" max="13326" width="14.7109375" style="107" customWidth="1"/>
    <col min="13327" max="13327" width="20.85546875" style="107" customWidth="1"/>
    <col min="13328" max="13328" width="14.7109375" style="107" customWidth="1"/>
    <col min="13329" max="13332" width="16.85546875" style="107" customWidth="1"/>
    <col min="13333" max="13333" width="14.7109375" style="107" customWidth="1"/>
    <col min="13334" max="13336" width="16.85546875" style="107" customWidth="1"/>
    <col min="13337" max="13568" width="8" style="107"/>
    <col min="13569" max="13569" width="64.85546875" style="107" customWidth="1"/>
    <col min="13570" max="13570" width="18.7109375" style="107" customWidth="1"/>
    <col min="13571" max="13571" width="20.42578125" style="107" customWidth="1"/>
    <col min="13572" max="13572" width="18.42578125" style="107" customWidth="1"/>
    <col min="13573" max="13573" width="21.7109375" style="107" customWidth="1"/>
    <col min="13574" max="13574" width="22.7109375" style="107" customWidth="1"/>
    <col min="13575" max="13575" width="23.5703125" style="107" customWidth="1"/>
    <col min="13576" max="13578" width="14.7109375" style="107" customWidth="1"/>
    <col min="13579" max="13579" width="15" style="107" customWidth="1"/>
    <col min="13580" max="13580" width="18.7109375" style="107" customWidth="1"/>
    <col min="13581" max="13581" width="21.5703125" style="107" customWidth="1"/>
    <col min="13582" max="13582" width="14.7109375" style="107" customWidth="1"/>
    <col min="13583" max="13583" width="20.85546875" style="107" customWidth="1"/>
    <col min="13584" max="13584" width="14.7109375" style="107" customWidth="1"/>
    <col min="13585" max="13588" width="16.85546875" style="107" customWidth="1"/>
    <col min="13589" max="13589" width="14.7109375" style="107" customWidth="1"/>
    <col min="13590" max="13592" width="16.85546875" style="107" customWidth="1"/>
    <col min="13593" max="13824" width="8" style="107"/>
    <col min="13825" max="13825" width="64.85546875" style="107" customWidth="1"/>
    <col min="13826" max="13826" width="18.7109375" style="107" customWidth="1"/>
    <col min="13827" max="13827" width="20.42578125" style="107" customWidth="1"/>
    <col min="13828" max="13828" width="18.42578125" style="107" customWidth="1"/>
    <col min="13829" max="13829" width="21.7109375" style="107" customWidth="1"/>
    <col min="13830" max="13830" width="22.7109375" style="107" customWidth="1"/>
    <col min="13831" max="13831" width="23.5703125" style="107" customWidth="1"/>
    <col min="13832" max="13834" width="14.7109375" style="107" customWidth="1"/>
    <col min="13835" max="13835" width="15" style="107" customWidth="1"/>
    <col min="13836" max="13836" width="18.7109375" style="107" customWidth="1"/>
    <col min="13837" max="13837" width="21.5703125" style="107" customWidth="1"/>
    <col min="13838" max="13838" width="14.7109375" style="107" customWidth="1"/>
    <col min="13839" max="13839" width="20.85546875" style="107" customWidth="1"/>
    <col min="13840" max="13840" width="14.7109375" style="107" customWidth="1"/>
    <col min="13841" max="13844" width="16.85546875" style="107" customWidth="1"/>
    <col min="13845" max="13845" width="14.7109375" style="107" customWidth="1"/>
    <col min="13846" max="13848" width="16.85546875" style="107" customWidth="1"/>
    <col min="13849" max="14080" width="8" style="107"/>
    <col min="14081" max="14081" width="64.85546875" style="107" customWidth="1"/>
    <col min="14082" max="14082" width="18.7109375" style="107" customWidth="1"/>
    <col min="14083" max="14083" width="20.42578125" style="107" customWidth="1"/>
    <col min="14084" max="14084" width="18.42578125" style="107" customWidth="1"/>
    <col min="14085" max="14085" width="21.7109375" style="107" customWidth="1"/>
    <col min="14086" max="14086" width="22.7109375" style="107" customWidth="1"/>
    <col min="14087" max="14087" width="23.5703125" style="107" customWidth="1"/>
    <col min="14088" max="14090" width="14.7109375" style="107" customWidth="1"/>
    <col min="14091" max="14091" width="15" style="107" customWidth="1"/>
    <col min="14092" max="14092" width="18.7109375" style="107" customWidth="1"/>
    <col min="14093" max="14093" width="21.5703125" style="107" customWidth="1"/>
    <col min="14094" max="14094" width="14.7109375" style="107" customWidth="1"/>
    <col min="14095" max="14095" width="20.85546875" style="107" customWidth="1"/>
    <col min="14096" max="14096" width="14.7109375" style="107" customWidth="1"/>
    <col min="14097" max="14100" width="16.85546875" style="107" customWidth="1"/>
    <col min="14101" max="14101" width="14.7109375" style="107" customWidth="1"/>
    <col min="14102" max="14104" width="16.85546875" style="107" customWidth="1"/>
    <col min="14105" max="14336" width="8" style="107"/>
    <col min="14337" max="14337" width="64.85546875" style="107" customWidth="1"/>
    <col min="14338" max="14338" width="18.7109375" style="107" customWidth="1"/>
    <col min="14339" max="14339" width="20.42578125" style="107" customWidth="1"/>
    <col min="14340" max="14340" width="18.42578125" style="107" customWidth="1"/>
    <col min="14341" max="14341" width="21.7109375" style="107" customWidth="1"/>
    <col min="14342" max="14342" width="22.7109375" style="107" customWidth="1"/>
    <col min="14343" max="14343" width="23.5703125" style="107" customWidth="1"/>
    <col min="14344" max="14346" width="14.7109375" style="107" customWidth="1"/>
    <col min="14347" max="14347" width="15" style="107" customWidth="1"/>
    <col min="14348" max="14348" width="18.7109375" style="107" customWidth="1"/>
    <col min="14349" max="14349" width="21.5703125" style="107" customWidth="1"/>
    <col min="14350" max="14350" width="14.7109375" style="107" customWidth="1"/>
    <col min="14351" max="14351" width="20.85546875" style="107" customWidth="1"/>
    <col min="14352" max="14352" width="14.7109375" style="107" customWidth="1"/>
    <col min="14353" max="14356" width="16.85546875" style="107" customWidth="1"/>
    <col min="14357" max="14357" width="14.7109375" style="107" customWidth="1"/>
    <col min="14358" max="14360" width="16.85546875" style="107" customWidth="1"/>
    <col min="14361" max="14592" width="8" style="107"/>
    <col min="14593" max="14593" width="64.85546875" style="107" customWidth="1"/>
    <col min="14594" max="14594" width="18.7109375" style="107" customWidth="1"/>
    <col min="14595" max="14595" width="20.42578125" style="107" customWidth="1"/>
    <col min="14596" max="14596" width="18.42578125" style="107" customWidth="1"/>
    <col min="14597" max="14597" width="21.7109375" style="107" customWidth="1"/>
    <col min="14598" max="14598" width="22.7109375" style="107" customWidth="1"/>
    <col min="14599" max="14599" width="23.5703125" style="107" customWidth="1"/>
    <col min="14600" max="14602" width="14.7109375" style="107" customWidth="1"/>
    <col min="14603" max="14603" width="15" style="107" customWidth="1"/>
    <col min="14604" max="14604" width="18.7109375" style="107" customWidth="1"/>
    <col min="14605" max="14605" width="21.5703125" style="107" customWidth="1"/>
    <col min="14606" max="14606" width="14.7109375" style="107" customWidth="1"/>
    <col min="14607" max="14607" width="20.85546875" style="107" customWidth="1"/>
    <col min="14608" max="14608" width="14.7109375" style="107" customWidth="1"/>
    <col min="14609" max="14612" width="16.85546875" style="107" customWidth="1"/>
    <col min="14613" max="14613" width="14.7109375" style="107" customWidth="1"/>
    <col min="14614" max="14616" width="16.85546875" style="107" customWidth="1"/>
    <col min="14617" max="14848" width="8" style="107"/>
    <col min="14849" max="14849" width="64.85546875" style="107" customWidth="1"/>
    <col min="14850" max="14850" width="18.7109375" style="107" customWidth="1"/>
    <col min="14851" max="14851" width="20.42578125" style="107" customWidth="1"/>
    <col min="14852" max="14852" width="18.42578125" style="107" customWidth="1"/>
    <col min="14853" max="14853" width="21.7109375" style="107" customWidth="1"/>
    <col min="14854" max="14854" width="22.7109375" style="107" customWidth="1"/>
    <col min="14855" max="14855" width="23.5703125" style="107" customWidth="1"/>
    <col min="14856" max="14858" width="14.7109375" style="107" customWidth="1"/>
    <col min="14859" max="14859" width="15" style="107" customWidth="1"/>
    <col min="14860" max="14860" width="18.7109375" style="107" customWidth="1"/>
    <col min="14861" max="14861" width="21.5703125" style="107" customWidth="1"/>
    <col min="14862" max="14862" width="14.7109375" style="107" customWidth="1"/>
    <col min="14863" max="14863" width="20.85546875" style="107" customWidth="1"/>
    <col min="14864" max="14864" width="14.7109375" style="107" customWidth="1"/>
    <col min="14865" max="14868" width="16.85546875" style="107" customWidth="1"/>
    <col min="14869" max="14869" width="14.7109375" style="107" customWidth="1"/>
    <col min="14870" max="14872" width="16.85546875" style="107" customWidth="1"/>
    <col min="14873" max="15104" width="8" style="107"/>
    <col min="15105" max="15105" width="64.85546875" style="107" customWidth="1"/>
    <col min="15106" max="15106" width="18.7109375" style="107" customWidth="1"/>
    <col min="15107" max="15107" width="20.42578125" style="107" customWidth="1"/>
    <col min="15108" max="15108" width="18.42578125" style="107" customWidth="1"/>
    <col min="15109" max="15109" width="21.7109375" style="107" customWidth="1"/>
    <col min="15110" max="15110" width="22.7109375" style="107" customWidth="1"/>
    <col min="15111" max="15111" width="23.5703125" style="107" customWidth="1"/>
    <col min="15112" max="15114" width="14.7109375" style="107" customWidth="1"/>
    <col min="15115" max="15115" width="15" style="107" customWidth="1"/>
    <col min="15116" max="15116" width="18.7109375" style="107" customWidth="1"/>
    <col min="15117" max="15117" width="21.5703125" style="107" customWidth="1"/>
    <col min="15118" max="15118" width="14.7109375" style="107" customWidth="1"/>
    <col min="15119" max="15119" width="20.85546875" style="107" customWidth="1"/>
    <col min="15120" max="15120" width="14.7109375" style="107" customWidth="1"/>
    <col min="15121" max="15124" width="16.85546875" style="107" customWidth="1"/>
    <col min="15125" max="15125" width="14.7109375" style="107" customWidth="1"/>
    <col min="15126" max="15128" width="16.85546875" style="107" customWidth="1"/>
    <col min="15129" max="15360" width="8" style="107"/>
    <col min="15361" max="15361" width="64.85546875" style="107" customWidth="1"/>
    <col min="15362" max="15362" width="18.7109375" style="107" customWidth="1"/>
    <col min="15363" max="15363" width="20.42578125" style="107" customWidth="1"/>
    <col min="15364" max="15364" width="18.42578125" style="107" customWidth="1"/>
    <col min="15365" max="15365" width="21.7109375" style="107" customWidth="1"/>
    <col min="15366" max="15366" width="22.7109375" style="107" customWidth="1"/>
    <col min="15367" max="15367" width="23.5703125" style="107" customWidth="1"/>
    <col min="15368" max="15370" width="14.7109375" style="107" customWidth="1"/>
    <col min="15371" max="15371" width="15" style="107" customWidth="1"/>
    <col min="15372" max="15372" width="18.7109375" style="107" customWidth="1"/>
    <col min="15373" max="15373" width="21.5703125" style="107" customWidth="1"/>
    <col min="15374" max="15374" width="14.7109375" style="107" customWidth="1"/>
    <col min="15375" max="15375" width="20.85546875" style="107" customWidth="1"/>
    <col min="15376" max="15376" width="14.7109375" style="107" customWidth="1"/>
    <col min="15377" max="15380" width="16.85546875" style="107" customWidth="1"/>
    <col min="15381" max="15381" width="14.7109375" style="107" customWidth="1"/>
    <col min="15382" max="15384" width="16.85546875" style="107" customWidth="1"/>
    <col min="15385" max="15616" width="8" style="107"/>
    <col min="15617" max="15617" width="64.85546875" style="107" customWidth="1"/>
    <col min="15618" max="15618" width="18.7109375" style="107" customWidth="1"/>
    <col min="15619" max="15619" width="20.42578125" style="107" customWidth="1"/>
    <col min="15620" max="15620" width="18.42578125" style="107" customWidth="1"/>
    <col min="15621" max="15621" width="21.7109375" style="107" customWidth="1"/>
    <col min="15622" max="15622" width="22.7109375" style="107" customWidth="1"/>
    <col min="15623" max="15623" width="23.5703125" style="107" customWidth="1"/>
    <col min="15624" max="15626" width="14.7109375" style="107" customWidth="1"/>
    <col min="15627" max="15627" width="15" style="107" customWidth="1"/>
    <col min="15628" max="15628" width="18.7109375" style="107" customWidth="1"/>
    <col min="15629" max="15629" width="21.5703125" style="107" customWidth="1"/>
    <col min="15630" max="15630" width="14.7109375" style="107" customWidth="1"/>
    <col min="15631" max="15631" width="20.85546875" style="107" customWidth="1"/>
    <col min="15632" max="15632" width="14.7109375" style="107" customWidth="1"/>
    <col min="15633" max="15636" width="16.85546875" style="107" customWidth="1"/>
    <col min="15637" max="15637" width="14.7109375" style="107" customWidth="1"/>
    <col min="15638" max="15640" width="16.85546875" style="107" customWidth="1"/>
    <col min="15641" max="15872" width="8" style="107"/>
    <col min="15873" max="15873" width="64.85546875" style="107" customWidth="1"/>
    <col min="15874" max="15874" width="18.7109375" style="107" customWidth="1"/>
    <col min="15875" max="15875" width="20.42578125" style="107" customWidth="1"/>
    <col min="15876" max="15876" width="18.42578125" style="107" customWidth="1"/>
    <col min="15877" max="15877" width="21.7109375" style="107" customWidth="1"/>
    <col min="15878" max="15878" width="22.7109375" style="107" customWidth="1"/>
    <col min="15879" max="15879" width="23.5703125" style="107" customWidth="1"/>
    <col min="15880" max="15882" width="14.7109375" style="107" customWidth="1"/>
    <col min="15883" max="15883" width="15" style="107" customWidth="1"/>
    <col min="15884" max="15884" width="18.7109375" style="107" customWidth="1"/>
    <col min="15885" max="15885" width="21.5703125" style="107" customWidth="1"/>
    <col min="15886" max="15886" width="14.7109375" style="107" customWidth="1"/>
    <col min="15887" max="15887" width="20.85546875" style="107" customWidth="1"/>
    <col min="15888" max="15888" width="14.7109375" style="107" customWidth="1"/>
    <col min="15889" max="15892" width="16.85546875" style="107" customWidth="1"/>
    <col min="15893" max="15893" width="14.7109375" style="107" customWidth="1"/>
    <col min="15894" max="15896" width="16.85546875" style="107" customWidth="1"/>
    <col min="15897" max="16128" width="8" style="107"/>
    <col min="16129" max="16129" width="64.85546875" style="107" customWidth="1"/>
    <col min="16130" max="16130" width="18.7109375" style="107" customWidth="1"/>
    <col min="16131" max="16131" width="20.42578125" style="107" customWidth="1"/>
    <col min="16132" max="16132" width="18.42578125" style="107" customWidth="1"/>
    <col min="16133" max="16133" width="21.7109375" style="107" customWidth="1"/>
    <col min="16134" max="16134" width="22.7109375" style="107" customWidth="1"/>
    <col min="16135" max="16135" width="23.5703125" style="107" customWidth="1"/>
    <col min="16136" max="16138" width="14.7109375" style="107" customWidth="1"/>
    <col min="16139" max="16139" width="15" style="107" customWidth="1"/>
    <col min="16140" max="16140" width="18.7109375" style="107" customWidth="1"/>
    <col min="16141" max="16141" width="21.5703125" style="107" customWidth="1"/>
    <col min="16142" max="16142" width="14.7109375" style="107" customWidth="1"/>
    <col min="16143" max="16143" width="20.85546875" style="107" customWidth="1"/>
    <col min="16144" max="16144" width="14.7109375" style="107" customWidth="1"/>
    <col min="16145" max="16148" width="16.85546875" style="107" customWidth="1"/>
    <col min="16149" max="16149" width="14.7109375" style="107" customWidth="1"/>
    <col min="16150" max="16152" width="16.85546875" style="107" customWidth="1"/>
    <col min="16153" max="16384" width="8" style="107"/>
  </cols>
  <sheetData>
    <row r="1" spans="1:25" ht="30" customHeight="1">
      <c r="A1" s="102"/>
      <c r="B1" s="109"/>
      <c r="C1" s="109"/>
      <c r="D1" s="109"/>
      <c r="E1" s="109"/>
      <c r="F1" s="109"/>
      <c r="G1" s="109"/>
      <c r="H1" s="109"/>
      <c r="I1" s="109"/>
      <c r="J1" s="109"/>
      <c r="K1" s="109"/>
      <c r="L1" s="109"/>
      <c r="M1" s="109"/>
      <c r="N1" s="109"/>
      <c r="O1" s="109"/>
      <c r="P1" s="109"/>
      <c r="Q1" s="109"/>
      <c r="R1" s="109"/>
      <c r="S1" s="109"/>
      <c r="T1" s="109"/>
      <c r="U1" s="109"/>
      <c r="V1" s="109"/>
      <c r="W1" s="109"/>
      <c r="X1" s="109"/>
    </row>
    <row r="2" spans="1:25" ht="30" customHeight="1">
      <c r="A2" s="400" t="s">
        <v>344</v>
      </c>
      <c r="B2" s="400"/>
      <c r="C2" s="400"/>
      <c r="D2" s="400"/>
      <c r="E2" s="400"/>
      <c r="F2" s="400"/>
      <c r="G2" s="400"/>
      <c r="H2" s="400"/>
      <c r="I2" s="400"/>
      <c r="J2" s="400"/>
      <c r="K2" s="400"/>
      <c r="L2" s="400"/>
      <c r="M2" s="400"/>
      <c r="N2" s="400"/>
      <c r="O2" s="400"/>
      <c r="P2" s="400"/>
      <c r="Q2" s="400"/>
      <c r="R2" s="400"/>
      <c r="S2" s="400"/>
      <c r="T2" s="400"/>
      <c r="U2" s="400"/>
      <c r="V2" s="400"/>
      <c r="W2" s="400"/>
      <c r="X2" s="400"/>
    </row>
    <row r="3" spans="1:25" ht="30" customHeight="1">
      <c r="A3" s="110"/>
      <c r="B3" s="110"/>
      <c r="C3" s="110"/>
      <c r="D3" s="110"/>
      <c r="E3" s="110"/>
      <c r="F3" s="110"/>
      <c r="G3" s="110"/>
      <c r="H3" s="110"/>
      <c r="I3" s="110"/>
      <c r="J3" s="110"/>
      <c r="K3" s="110"/>
      <c r="L3" s="110"/>
      <c r="M3" s="110"/>
      <c r="N3" s="110"/>
      <c r="O3" s="110"/>
      <c r="P3" s="110"/>
      <c r="Q3" s="110"/>
      <c r="R3" s="110"/>
      <c r="S3" s="110"/>
      <c r="T3" s="110"/>
      <c r="U3" s="110"/>
      <c r="V3" s="110"/>
      <c r="W3" s="110"/>
      <c r="X3" s="110"/>
      <c r="Y3" s="200" t="s">
        <v>303</v>
      </c>
    </row>
    <row r="4" spans="1:25" s="111" customFormat="1" ht="42.75" customHeight="1">
      <c r="A4" s="401" t="s">
        <v>0</v>
      </c>
      <c r="B4" s="403" t="s">
        <v>95</v>
      </c>
      <c r="C4" s="404" t="s">
        <v>345</v>
      </c>
      <c r="D4" s="404"/>
      <c r="E4" s="404"/>
      <c r="F4" s="405" t="s">
        <v>348</v>
      </c>
      <c r="G4" s="407" t="s">
        <v>349</v>
      </c>
      <c r="H4" s="407" t="s">
        <v>350</v>
      </c>
      <c r="I4" s="404" t="s">
        <v>351</v>
      </c>
      <c r="J4" s="408" t="s">
        <v>270</v>
      </c>
      <c r="K4" s="408" t="s">
        <v>352</v>
      </c>
      <c r="L4" s="404" t="s">
        <v>353</v>
      </c>
      <c r="M4" s="404"/>
      <c r="N4" s="404"/>
      <c r="O4" s="410" t="s">
        <v>357</v>
      </c>
      <c r="P4" s="411"/>
      <c r="Q4" s="404" t="s">
        <v>358</v>
      </c>
      <c r="R4" s="404"/>
      <c r="S4" s="404"/>
      <c r="T4" s="404"/>
      <c r="U4" s="404"/>
      <c r="V4" s="404" t="s">
        <v>363</v>
      </c>
      <c r="W4" s="404"/>
      <c r="X4" s="404"/>
      <c r="Y4" s="404"/>
    </row>
    <row r="5" spans="1:25" s="111" customFormat="1" ht="126">
      <c r="A5" s="402"/>
      <c r="B5" s="403"/>
      <c r="C5" s="187" t="s">
        <v>346</v>
      </c>
      <c r="D5" s="187" t="s">
        <v>347</v>
      </c>
      <c r="E5" s="187" t="s">
        <v>367</v>
      </c>
      <c r="F5" s="406"/>
      <c r="G5" s="407"/>
      <c r="H5" s="407"/>
      <c r="I5" s="404"/>
      <c r="J5" s="409"/>
      <c r="K5" s="409"/>
      <c r="L5" s="185" t="s">
        <v>354</v>
      </c>
      <c r="M5" s="185" t="s">
        <v>355</v>
      </c>
      <c r="N5" s="185" t="s">
        <v>356</v>
      </c>
      <c r="O5" s="185" t="s">
        <v>333</v>
      </c>
      <c r="P5" s="185" t="s">
        <v>356</v>
      </c>
      <c r="Q5" s="185" t="s">
        <v>333</v>
      </c>
      <c r="R5" s="185" t="s">
        <v>359</v>
      </c>
      <c r="S5" s="185" t="s">
        <v>360</v>
      </c>
      <c r="T5" s="185" t="s">
        <v>361</v>
      </c>
      <c r="U5" s="185" t="s">
        <v>362</v>
      </c>
      <c r="V5" s="185" t="s">
        <v>333</v>
      </c>
      <c r="W5" s="185" t="s">
        <v>364</v>
      </c>
      <c r="X5" s="185" t="s">
        <v>365</v>
      </c>
      <c r="Y5" s="185" t="s">
        <v>366</v>
      </c>
    </row>
    <row r="6" spans="1:25" s="113" customFormat="1">
      <c r="A6" s="198">
        <v>1</v>
      </c>
      <c r="B6" s="106" t="s">
        <v>39</v>
      </c>
      <c r="C6" s="118">
        <v>14601332.170980355</v>
      </c>
      <c r="D6" s="118">
        <v>343618.25069555949</v>
      </c>
      <c r="E6" s="118">
        <v>4537418.1998987403</v>
      </c>
      <c r="F6" s="118">
        <v>746325.35169294605</v>
      </c>
      <c r="G6" s="118">
        <v>0</v>
      </c>
      <c r="H6" s="118">
        <v>4059724.1484010122</v>
      </c>
      <c r="I6" s="118">
        <v>0</v>
      </c>
      <c r="J6" s="118">
        <v>62667.74</v>
      </c>
      <c r="K6" s="118">
        <v>537265.66535525466</v>
      </c>
      <c r="L6" s="118">
        <v>5405.5166613427564</v>
      </c>
      <c r="M6" s="118">
        <v>5405.5166613427564</v>
      </c>
      <c r="N6" s="118">
        <v>0</v>
      </c>
      <c r="O6" s="112">
        <v>24518268.849163592</v>
      </c>
      <c r="P6" s="118">
        <v>1378316.5698597999</v>
      </c>
      <c r="Q6" s="118">
        <v>2757749.3132417584</v>
      </c>
      <c r="R6" s="118">
        <v>102011.57243332094</v>
      </c>
      <c r="S6" s="118">
        <v>50040.904021066257</v>
      </c>
      <c r="T6" s="118">
        <v>2427107.6167873712</v>
      </c>
      <c r="U6" s="118">
        <v>23883.969999999998</v>
      </c>
      <c r="V6" s="118">
        <v>0</v>
      </c>
      <c r="W6" s="118">
        <v>0</v>
      </c>
      <c r="X6" s="118">
        <v>0</v>
      </c>
      <c r="Y6" s="118">
        <v>0</v>
      </c>
    </row>
    <row r="7" spans="1:25" s="113" customFormat="1" ht="31.5">
      <c r="A7" s="199"/>
      <c r="B7" s="125" t="s">
        <v>96</v>
      </c>
      <c r="C7" s="118">
        <v>1322927.3925752812</v>
      </c>
      <c r="D7" s="118">
        <v>0</v>
      </c>
      <c r="E7" s="118">
        <v>459619.41511328076</v>
      </c>
      <c r="F7" s="118">
        <v>70679.72960520006</v>
      </c>
      <c r="G7" s="118">
        <v>0</v>
      </c>
      <c r="H7" s="118">
        <v>400009.33270689164</v>
      </c>
      <c r="I7" s="118">
        <v>0</v>
      </c>
      <c r="J7" s="118">
        <v>635</v>
      </c>
      <c r="K7" s="118">
        <v>18645.738116153141</v>
      </c>
      <c r="L7" s="118">
        <v>0</v>
      </c>
      <c r="M7" s="118">
        <v>0</v>
      </c>
      <c r="N7" s="118">
        <v>0</v>
      </c>
      <c r="O7" s="112">
        <v>1679815.9062437606</v>
      </c>
      <c r="P7" s="118">
        <v>21053.73</v>
      </c>
      <c r="Q7" s="118">
        <v>238604.625</v>
      </c>
      <c r="R7" s="118">
        <v>5917.4249999999993</v>
      </c>
      <c r="S7" s="118">
        <v>17261.64</v>
      </c>
      <c r="T7" s="118">
        <v>63007.089999999982</v>
      </c>
      <c r="U7" s="118">
        <v>164.26999999999998</v>
      </c>
      <c r="V7" s="118">
        <v>0</v>
      </c>
      <c r="W7" s="118">
        <v>0</v>
      </c>
      <c r="X7" s="118">
        <v>0</v>
      </c>
      <c r="Y7" s="118">
        <v>0</v>
      </c>
    </row>
    <row r="8" spans="1:25" s="113" customFormat="1">
      <c r="A8" s="198">
        <v>2</v>
      </c>
      <c r="B8" s="106" t="s">
        <v>41</v>
      </c>
      <c r="C8" s="118">
        <v>21937092.398587443</v>
      </c>
      <c r="D8" s="118">
        <v>90907.668691536324</v>
      </c>
      <c r="E8" s="118">
        <v>9983674.6907802764</v>
      </c>
      <c r="F8" s="118">
        <v>0</v>
      </c>
      <c r="G8" s="118">
        <v>0</v>
      </c>
      <c r="H8" s="118">
        <v>4289521.4911205797</v>
      </c>
      <c r="I8" s="118">
        <v>817683.85134013731</v>
      </c>
      <c r="J8" s="118">
        <v>596524.08000000007</v>
      </c>
      <c r="K8" s="118">
        <v>40308.481231749378</v>
      </c>
      <c r="L8" s="118">
        <v>0</v>
      </c>
      <c r="M8" s="118">
        <v>0</v>
      </c>
      <c r="N8" s="118">
        <v>0</v>
      </c>
      <c r="O8" s="112">
        <v>29765479.2092271</v>
      </c>
      <c r="P8" s="118">
        <v>155791.49869153631</v>
      </c>
      <c r="Q8" s="118">
        <v>477976.1991894822</v>
      </c>
      <c r="R8" s="118">
        <v>78288.871035424061</v>
      </c>
      <c r="S8" s="118">
        <v>78288.871035424061</v>
      </c>
      <c r="T8" s="118">
        <v>84915.407118634073</v>
      </c>
      <c r="U8" s="118">
        <v>244953.9</v>
      </c>
      <c r="V8" s="118">
        <v>0</v>
      </c>
      <c r="W8" s="118">
        <v>0</v>
      </c>
      <c r="X8" s="118">
        <v>0</v>
      </c>
      <c r="Y8" s="118">
        <v>0</v>
      </c>
    </row>
    <row r="9" spans="1:25" s="113" customFormat="1">
      <c r="A9" s="198">
        <v>3</v>
      </c>
      <c r="B9" s="106" t="s">
        <v>42</v>
      </c>
      <c r="C9" s="118">
        <v>245441653.9838084</v>
      </c>
      <c r="D9" s="118">
        <v>35905374.348268084</v>
      </c>
      <c r="E9" s="118">
        <v>65709553.834696338</v>
      </c>
      <c r="F9" s="118">
        <v>12139742.263737477</v>
      </c>
      <c r="G9" s="118">
        <v>15298.891119173322</v>
      </c>
      <c r="H9" s="118">
        <v>76256155.690552607</v>
      </c>
      <c r="I9" s="118">
        <v>1187067.1848973192</v>
      </c>
      <c r="J9" s="118">
        <v>33442</v>
      </c>
      <c r="K9" s="118">
        <v>847858.84635249444</v>
      </c>
      <c r="L9" s="118">
        <v>11448.053997319559</v>
      </c>
      <c r="M9" s="118">
        <v>11448.053997319559</v>
      </c>
      <c r="N9" s="118">
        <v>0</v>
      </c>
      <c r="O9" s="112">
        <v>396547353.33264977</v>
      </c>
      <c r="P9" s="118">
        <v>60406680.796487764</v>
      </c>
      <c r="Q9" s="118">
        <v>4702659.0158531899</v>
      </c>
      <c r="R9" s="118">
        <v>243496.26009598115</v>
      </c>
      <c r="S9" s="118">
        <v>207060.43509598117</v>
      </c>
      <c r="T9" s="118">
        <v>1134667.6906612276</v>
      </c>
      <c r="U9" s="118">
        <v>295822.31</v>
      </c>
      <c r="V9" s="118">
        <v>0</v>
      </c>
      <c r="W9" s="118">
        <v>0</v>
      </c>
      <c r="X9" s="118">
        <v>0</v>
      </c>
      <c r="Y9" s="118">
        <v>0</v>
      </c>
    </row>
    <row r="10" spans="1:25" s="113" customFormat="1">
      <c r="A10" s="198">
        <v>4</v>
      </c>
      <c r="B10" s="106" t="s">
        <v>43</v>
      </c>
      <c r="C10" s="118">
        <v>3878041.2920900001</v>
      </c>
      <c r="D10" s="118">
        <v>1080309.8569642121</v>
      </c>
      <c r="E10" s="118">
        <v>1101663.9102921064</v>
      </c>
      <c r="F10" s="118">
        <v>527166.37967249996</v>
      </c>
      <c r="G10" s="118">
        <v>116032.24975035258</v>
      </c>
      <c r="H10" s="118">
        <v>159775.67473116925</v>
      </c>
      <c r="I10" s="118">
        <v>0</v>
      </c>
      <c r="J10" s="118">
        <v>296</v>
      </c>
      <c r="K10" s="118">
        <v>3403.3743627455997</v>
      </c>
      <c r="L10" s="118">
        <v>0</v>
      </c>
      <c r="M10" s="118">
        <v>0</v>
      </c>
      <c r="N10" s="118">
        <v>0</v>
      </c>
      <c r="O10" s="112">
        <v>5815478.0907998681</v>
      </c>
      <c r="P10" s="118">
        <v>2529963.3586308789</v>
      </c>
      <c r="Q10" s="118">
        <v>383.15</v>
      </c>
      <c r="R10" s="118">
        <v>0</v>
      </c>
      <c r="S10" s="118">
        <v>0</v>
      </c>
      <c r="T10" s="118">
        <v>0</v>
      </c>
      <c r="U10" s="118">
        <v>0</v>
      </c>
      <c r="V10" s="118">
        <v>0</v>
      </c>
      <c r="W10" s="118">
        <v>0</v>
      </c>
      <c r="X10" s="118">
        <v>0</v>
      </c>
      <c r="Y10" s="118">
        <v>0</v>
      </c>
    </row>
    <row r="11" spans="1:25" s="113" customFormat="1">
      <c r="A11" s="198">
        <v>5</v>
      </c>
      <c r="B11" s="106" t="s">
        <v>44</v>
      </c>
      <c r="C11" s="118">
        <v>2301999.1430176715</v>
      </c>
      <c r="D11" s="118">
        <v>2131719.0839655763</v>
      </c>
      <c r="E11" s="118">
        <v>1045375.9689179529</v>
      </c>
      <c r="F11" s="118">
        <v>3699.568774453408</v>
      </c>
      <c r="G11" s="118">
        <v>3705.3426678558785</v>
      </c>
      <c r="H11" s="118">
        <v>163618.12354661047</v>
      </c>
      <c r="I11" s="118">
        <v>180345.95648341856</v>
      </c>
      <c r="J11" s="118">
        <v>0</v>
      </c>
      <c r="K11" s="118">
        <v>537390.7515184721</v>
      </c>
      <c r="L11" s="118">
        <v>0</v>
      </c>
      <c r="M11" s="118">
        <v>0</v>
      </c>
      <c r="N11" s="118">
        <v>500176.518586285</v>
      </c>
      <c r="O11" s="112">
        <v>9333506.7218038645</v>
      </c>
      <c r="P11" s="118">
        <v>7967306.7211085651</v>
      </c>
      <c r="Q11" s="118">
        <v>10292.449999999999</v>
      </c>
      <c r="R11" s="118">
        <v>58.36</v>
      </c>
      <c r="S11" s="118">
        <v>0</v>
      </c>
      <c r="T11" s="118">
        <v>8472.2099999999991</v>
      </c>
      <c r="U11" s="118">
        <v>1626.47</v>
      </c>
      <c r="V11" s="118">
        <v>0</v>
      </c>
      <c r="W11" s="118">
        <v>0</v>
      </c>
      <c r="X11" s="118">
        <v>0</v>
      </c>
      <c r="Y11" s="118">
        <v>0</v>
      </c>
    </row>
    <row r="12" spans="1:25" s="113" customFormat="1">
      <c r="A12" s="198">
        <v>6</v>
      </c>
      <c r="B12" s="106" t="s">
        <v>45</v>
      </c>
      <c r="C12" s="118">
        <v>1358112.1743170079</v>
      </c>
      <c r="D12" s="118">
        <v>407922.69257731311</v>
      </c>
      <c r="E12" s="118">
        <v>344745.10061397869</v>
      </c>
      <c r="F12" s="118">
        <v>23350.868197052303</v>
      </c>
      <c r="G12" s="118">
        <v>-1037.2939766342336</v>
      </c>
      <c r="H12" s="118">
        <v>157670.84544753263</v>
      </c>
      <c r="I12" s="118">
        <v>233.7222907880423</v>
      </c>
      <c r="J12" s="118">
        <v>200066</v>
      </c>
      <c r="K12" s="118">
        <v>8926.0796831742209</v>
      </c>
      <c r="L12" s="118">
        <v>0</v>
      </c>
      <c r="M12" s="118">
        <v>0</v>
      </c>
      <c r="N12" s="118">
        <v>0</v>
      </c>
      <c r="O12" s="112">
        <v>8075406.2655460648</v>
      </c>
      <c r="P12" s="118">
        <v>2651320.5012246212</v>
      </c>
      <c r="Q12" s="118">
        <v>67148.97</v>
      </c>
      <c r="R12" s="118">
        <v>1915.4899999999998</v>
      </c>
      <c r="S12" s="118">
        <v>2077.4699999999998</v>
      </c>
      <c r="T12" s="118">
        <v>13008.1</v>
      </c>
      <c r="U12" s="118">
        <v>48167.61</v>
      </c>
      <c r="V12" s="118">
        <v>0</v>
      </c>
      <c r="W12" s="118">
        <v>0</v>
      </c>
      <c r="X12" s="118">
        <v>0</v>
      </c>
      <c r="Y12" s="118">
        <v>0</v>
      </c>
    </row>
    <row r="13" spans="1:25" s="113" customFormat="1">
      <c r="A13" s="198">
        <v>7</v>
      </c>
      <c r="B13" s="106" t="s">
        <v>46</v>
      </c>
      <c r="C13" s="118">
        <v>2250614.8647085195</v>
      </c>
      <c r="D13" s="118">
        <v>602820.45030156919</v>
      </c>
      <c r="E13" s="118">
        <v>407113.86037890904</v>
      </c>
      <c r="F13" s="118">
        <v>29144.617512327844</v>
      </c>
      <c r="G13" s="118">
        <v>154.1520451632941</v>
      </c>
      <c r="H13" s="118">
        <v>753878.91089140787</v>
      </c>
      <c r="I13" s="118">
        <v>10.073502152082002</v>
      </c>
      <c r="J13" s="118">
        <v>113611</v>
      </c>
      <c r="K13" s="118">
        <v>174992.2747228677</v>
      </c>
      <c r="L13" s="118">
        <v>19.539569532745286</v>
      </c>
      <c r="M13" s="118">
        <v>19.539569532745286</v>
      </c>
      <c r="N13" s="118">
        <v>0</v>
      </c>
      <c r="O13" s="112">
        <v>10825221.211193463</v>
      </c>
      <c r="P13" s="118">
        <v>3700140.4713381422</v>
      </c>
      <c r="Q13" s="118">
        <v>221929.19755042109</v>
      </c>
      <c r="R13" s="118">
        <v>33839.45537653158</v>
      </c>
      <c r="S13" s="118">
        <v>14064.555376531573</v>
      </c>
      <c r="T13" s="118">
        <v>119565.01679735791</v>
      </c>
      <c r="U13" s="118">
        <v>18922.3</v>
      </c>
      <c r="V13" s="118">
        <v>0</v>
      </c>
      <c r="W13" s="118">
        <v>0</v>
      </c>
      <c r="X13" s="118">
        <v>0</v>
      </c>
      <c r="Y13" s="118">
        <v>0</v>
      </c>
    </row>
    <row r="14" spans="1:25" s="113" customFormat="1">
      <c r="A14" s="198">
        <v>8</v>
      </c>
      <c r="B14" s="106" t="s">
        <v>47</v>
      </c>
      <c r="C14" s="118">
        <v>101364052.41375311</v>
      </c>
      <c r="D14" s="118">
        <v>34678254.751435317</v>
      </c>
      <c r="E14" s="118">
        <v>15710984.329382498</v>
      </c>
      <c r="F14" s="118">
        <v>4945226.5253561167</v>
      </c>
      <c r="G14" s="118">
        <v>1050450.9661486789</v>
      </c>
      <c r="H14" s="118">
        <v>22986182.783991683</v>
      </c>
      <c r="I14" s="118">
        <v>14764.81</v>
      </c>
      <c r="J14" s="118">
        <v>368605.35</v>
      </c>
      <c r="K14" s="118">
        <v>3536932.4988783221</v>
      </c>
      <c r="L14" s="118">
        <v>34340.511840597144</v>
      </c>
      <c r="M14" s="118">
        <v>34340.511840597144</v>
      </c>
      <c r="N14" s="118">
        <v>0</v>
      </c>
      <c r="O14" s="112">
        <v>253684286.59827685</v>
      </c>
      <c r="P14" s="118">
        <v>134810674.86745039</v>
      </c>
      <c r="Q14" s="118">
        <v>5344688.5812634714</v>
      </c>
      <c r="R14" s="118">
        <v>242915.35681451389</v>
      </c>
      <c r="S14" s="118">
        <v>743546.99681451393</v>
      </c>
      <c r="T14" s="118">
        <v>3865856.0676344438</v>
      </c>
      <c r="U14" s="118">
        <v>233631.65999999997</v>
      </c>
      <c r="V14" s="118">
        <v>0</v>
      </c>
      <c r="W14" s="118">
        <v>0</v>
      </c>
      <c r="X14" s="118">
        <v>0</v>
      </c>
      <c r="Y14" s="118">
        <v>0</v>
      </c>
    </row>
    <row r="15" spans="1:25" s="113" customFormat="1">
      <c r="A15" s="198"/>
      <c r="B15" s="125" t="s">
        <v>48</v>
      </c>
      <c r="C15" s="118">
        <v>60467836.01415021</v>
      </c>
      <c r="D15" s="118">
        <v>26673689.2585743</v>
      </c>
      <c r="E15" s="118">
        <v>8772635.3710022625</v>
      </c>
      <c r="F15" s="118">
        <v>3822902.0215719012</v>
      </c>
      <c r="G15" s="118">
        <v>1050450.9661486789</v>
      </c>
      <c r="H15" s="118">
        <v>9962769.8990347311</v>
      </c>
      <c r="I15" s="118">
        <v>14764.81</v>
      </c>
      <c r="J15" s="118">
        <v>297952.34999999998</v>
      </c>
      <c r="K15" s="118">
        <v>2744896.825749509</v>
      </c>
      <c r="L15" s="118">
        <v>14151.268854414198</v>
      </c>
      <c r="M15" s="118">
        <v>14151.268854414198</v>
      </c>
      <c r="N15" s="118">
        <v>0</v>
      </c>
      <c r="O15" s="112">
        <v>167122806.89575174</v>
      </c>
      <c r="P15" s="118">
        <v>98921289.765601411</v>
      </c>
      <c r="Q15" s="118">
        <v>2604103.7349999961</v>
      </c>
      <c r="R15" s="118">
        <v>29845.904999999999</v>
      </c>
      <c r="S15" s="118">
        <v>339968.29</v>
      </c>
      <c r="T15" s="118">
        <v>2023334.5799999963</v>
      </c>
      <c r="U15" s="118">
        <v>96130.74</v>
      </c>
      <c r="V15" s="118">
        <v>0</v>
      </c>
      <c r="W15" s="118">
        <v>0</v>
      </c>
      <c r="X15" s="118">
        <v>0</v>
      </c>
      <c r="Y15" s="118">
        <v>0</v>
      </c>
    </row>
    <row r="16" spans="1:25" s="113" customFormat="1">
      <c r="A16" s="198"/>
      <c r="B16" s="125" t="s">
        <v>49</v>
      </c>
      <c r="C16" s="118">
        <v>29657002.400659535</v>
      </c>
      <c r="D16" s="118">
        <v>5958720.2375716744</v>
      </c>
      <c r="E16" s="118">
        <v>3759903.4315605373</v>
      </c>
      <c r="F16" s="118">
        <v>1122324.5037842158</v>
      </c>
      <c r="G16" s="118">
        <v>0</v>
      </c>
      <c r="H16" s="118">
        <v>9955876.5249051861</v>
      </c>
      <c r="I16" s="118">
        <v>0</v>
      </c>
      <c r="J16" s="118">
        <v>30000</v>
      </c>
      <c r="K16" s="118">
        <v>342334.21469287004</v>
      </c>
      <c r="L16" s="118">
        <v>20189.242986182944</v>
      </c>
      <c r="M16" s="118">
        <v>20189.242986182944</v>
      </c>
      <c r="N16" s="118">
        <v>0</v>
      </c>
      <c r="O16" s="112">
        <v>68228806.993868619</v>
      </c>
      <c r="P16" s="118">
        <v>31184109.668874849</v>
      </c>
      <c r="Q16" s="118">
        <v>1741634.1862634749</v>
      </c>
      <c r="R16" s="118">
        <v>201141.71181451387</v>
      </c>
      <c r="S16" s="118">
        <v>264607.88681451388</v>
      </c>
      <c r="T16" s="118">
        <v>1147498.2476344472</v>
      </c>
      <c r="U16" s="118">
        <v>76402.840000000011</v>
      </c>
      <c r="V16" s="118">
        <v>0</v>
      </c>
      <c r="W16" s="118">
        <v>0</v>
      </c>
      <c r="X16" s="118">
        <v>0</v>
      </c>
      <c r="Y16" s="118">
        <v>0</v>
      </c>
    </row>
    <row r="17" spans="1:36" s="113" customFormat="1">
      <c r="A17" s="199"/>
      <c r="B17" s="125" t="s">
        <v>50</v>
      </c>
      <c r="C17" s="118">
        <v>5932670.2241751766</v>
      </c>
      <c r="D17" s="118">
        <v>1834479.8250438317</v>
      </c>
      <c r="E17" s="118">
        <v>1053015.4556403679</v>
      </c>
      <c r="F17" s="118">
        <v>0</v>
      </c>
      <c r="G17" s="118">
        <v>0</v>
      </c>
      <c r="H17" s="118">
        <v>1433511.6944298772</v>
      </c>
      <c r="I17" s="118">
        <v>0</v>
      </c>
      <c r="J17" s="118">
        <v>25000</v>
      </c>
      <c r="K17" s="118">
        <v>59609.417602236172</v>
      </c>
      <c r="L17" s="118">
        <v>0</v>
      </c>
      <c r="M17" s="118">
        <v>0</v>
      </c>
      <c r="N17" s="118">
        <v>0</v>
      </c>
      <c r="O17" s="112">
        <v>11368630.450608352</v>
      </c>
      <c r="P17" s="118">
        <v>4122358.6469274866</v>
      </c>
      <c r="Q17" s="118">
        <v>787181.51500000013</v>
      </c>
      <c r="R17" s="118">
        <v>4787.1849999999995</v>
      </c>
      <c r="S17" s="118">
        <v>132289.79999999999</v>
      </c>
      <c r="T17" s="118">
        <v>617303.61000000022</v>
      </c>
      <c r="U17" s="118">
        <v>32800.92</v>
      </c>
      <c r="V17" s="118">
        <v>0</v>
      </c>
      <c r="W17" s="118">
        <v>0</v>
      </c>
      <c r="X17" s="118">
        <v>0</v>
      </c>
      <c r="Y17" s="118">
        <v>0</v>
      </c>
    </row>
    <row r="18" spans="1:36" s="113" customFormat="1">
      <c r="A18" s="199"/>
      <c r="B18" s="125" t="s">
        <v>51</v>
      </c>
      <c r="C18" s="118">
        <v>5306543.7747681709</v>
      </c>
      <c r="D18" s="118">
        <v>211365.43024550943</v>
      </c>
      <c r="E18" s="118">
        <v>2125430.0711793294</v>
      </c>
      <c r="F18" s="118">
        <v>0</v>
      </c>
      <c r="G18" s="118">
        <v>0</v>
      </c>
      <c r="H18" s="118">
        <v>1634024.6656218835</v>
      </c>
      <c r="I18" s="118">
        <v>0</v>
      </c>
      <c r="J18" s="118">
        <v>15653</v>
      </c>
      <c r="K18" s="118">
        <v>390092.04083370714</v>
      </c>
      <c r="L18" s="118">
        <v>0</v>
      </c>
      <c r="M18" s="118">
        <v>0</v>
      </c>
      <c r="N18" s="118">
        <v>0</v>
      </c>
      <c r="O18" s="112">
        <v>6964042.2580481805</v>
      </c>
      <c r="P18" s="118">
        <v>582916.78604664654</v>
      </c>
      <c r="Q18" s="118">
        <v>211769.14500000002</v>
      </c>
      <c r="R18" s="118">
        <v>7140.5550000000003</v>
      </c>
      <c r="S18" s="118">
        <v>6681.02</v>
      </c>
      <c r="T18" s="118">
        <v>77719.63</v>
      </c>
      <c r="U18" s="118">
        <v>28297.16</v>
      </c>
      <c r="V18" s="118">
        <v>0</v>
      </c>
      <c r="W18" s="118">
        <v>0</v>
      </c>
      <c r="X18" s="118">
        <v>0</v>
      </c>
      <c r="Y18" s="118">
        <v>0</v>
      </c>
    </row>
    <row r="19" spans="1:36" s="113" customFormat="1">
      <c r="A19" s="199" t="s">
        <v>32</v>
      </c>
      <c r="B19" s="106" t="s">
        <v>52</v>
      </c>
      <c r="C19" s="118">
        <v>7623873.2685656073</v>
      </c>
      <c r="D19" s="118">
        <v>1901129.0807654178</v>
      </c>
      <c r="E19" s="118">
        <v>1041493.879340114</v>
      </c>
      <c r="F19" s="118">
        <v>514588.18323161377</v>
      </c>
      <c r="G19" s="118">
        <v>160756.95906384746</v>
      </c>
      <c r="H19" s="118">
        <v>3216374.9788491833</v>
      </c>
      <c r="I19" s="118">
        <v>0</v>
      </c>
      <c r="J19" s="118">
        <v>109394</v>
      </c>
      <c r="K19" s="118">
        <v>84113.675507595923</v>
      </c>
      <c r="L19" s="118">
        <v>0</v>
      </c>
      <c r="M19" s="118">
        <v>0</v>
      </c>
      <c r="N19" s="118">
        <v>0</v>
      </c>
      <c r="O19" s="112">
        <v>12516171.035525344</v>
      </c>
      <c r="P19" s="118">
        <v>2697890.9696440762</v>
      </c>
      <c r="Q19" s="118">
        <v>852208.0647927674</v>
      </c>
      <c r="R19" s="118">
        <v>27146.151127777106</v>
      </c>
      <c r="S19" s="118">
        <v>82973.701796569832</v>
      </c>
      <c r="T19" s="118">
        <v>719447.53186842042</v>
      </c>
      <c r="U19" s="118">
        <v>18652.289999999983</v>
      </c>
      <c r="V19" s="118">
        <v>0</v>
      </c>
      <c r="W19" s="118">
        <v>0</v>
      </c>
      <c r="X19" s="118">
        <v>0</v>
      </c>
      <c r="Y19" s="118">
        <v>0</v>
      </c>
    </row>
    <row r="20" spans="1:36" s="113" customFormat="1">
      <c r="A20" s="199"/>
      <c r="B20" s="125" t="s">
        <v>53</v>
      </c>
      <c r="C20" s="118">
        <v>6976426.2368580196</v>
      </c>
      <c r="D20" s="118">
        <v>1901129.0807654178</v>
      </c>
      <c r="E20" s="118">
        <v>802783.21250556619</v>
      </c>
      <c r="F20" s="118">
        <v>514588.18323161377</v>
      </c>
      <c r="G20" s="118">
        <v>160756.95906384746</v>
      </c>
      <c r="H20" s="118">
        <v>3075277.3095304295</v>
      </c>
      <c r="I20" s="118">
        <v>0</v>
      </c>
      <c r="J20" s="118">
        <v>104394</v>
      </c>
      <c r="K20" s="118">
        <v>46821.628105889162</v>
      </c>
      <c r="L20" s="118">
        <v>0</v>
      </c>
      <c r="M20" s="118">
        <v>0</v>
      </c>
      <c r="N20" s="118">
        <v>0</v>
      </c>
      <c r="O20" s="112">
        <v>11566371.571383484</v>
      </c>
      <c r="P20" s="118">
        <v>2697890.9696440762</v>
      </c>
      <c r="Q20" s="118">
        <v>801198.00479276734</v>
      </c>
      <c r="R20" s="118">
        <v>24670.581127777106</v>
      </c>
      <c r="S20" s="118">
        <v>82973.701796569832</v>
      </c>
      <c r="T20" s="118">
        <v>672674.79186842043</v>
      </c>
      <c r="U20" s="118">
        <v>18652.289999999983</v>
      </c>
      <c r="V20" s="118">
        <v>0</v>
      </c>
      <c r="W20" s="118">
        <v>0</v>
      </c>
      <c r="X20" s="118">
        <v>0</v>
      </c>
      <c r="Y20" s="118">
        <v>0</v>
      </c>
    </row>
    <row r="21" spans="1:36" s="113" customFormat="1">
      <c r="A21" s="198"/>
      <c r="B21" s="125" t="s">
        <v>54</v>
      </c>
      <c r="C21" s="118">
        <v>647447.0317075887</v>
      </c>
      <c r="D21" s="118">
        <v>0</v>
      </c>
      <c r="E21" s="118">
        <v>238710.6668345478</v>
      </c>
      <c r="F21" s="118">
        <v>0</v>
      </c>
      <c r="G21" s="118">
        <v>0</v>
      </c>
      <c r="H21" s="118">
        <v>141097.66931875327</v>
      </c>
      <c r="I21" s="118">
        <v>0</v>
      </c>
      <c r="J21" s="118">
        <v>5000</v>
      </c>
      <c r="K21" s="118">
        <v>37292.047401706754</v>
      </c>
      <c r="L21" s="118">
        <v>0</v>
      </c>
      <c r="M21" s="118">
        <v>0</v>
      </c>
      <c r="N21" s="118">
        <v>0</v>
      </c>
      <c r="O21" s="112">
        <v>949799.464141862</v>
      </c>
      <c r="P21" s="118">
        <v>0</v>
      </c>
      <c r="Q21" s="118">
        <v>51010.060000000005</v>
      </c>
      <c r="R21" s="118">
        <v>2475.5700000000002</v>
      </c>
      <c r="S21" s="118">
        <v>0</v>
      </c>
      <c r="T21" s="118">
        <v>46772.740000000005</v>
      </c>
      <c r="U21" s="118">
        <v>0</v>
      </c>
      <c r="V21" s="118">
        <v>0</v>
      </c>
      <c r="W21" s="118">
        <v>0</v>
      </c>
      <c r="X21" s="118">
        <v>0</v>
      </c>
      <c r="Y21" s="118">
        <v>0</v>
      </c>
    </row>
    <row r="22" spans="1:36" s="113" customFormat="1">
      <c r="A22" s="198">
        <v>10</v>
      </c>
      <c r="B22" s="133" t="s">
        <v>55</v>
      </c>
      <c r="C22" s="118">
        <v>263542297.54114592</v>
      </c>
      <c r="D22" s="118">
        <v>105881089.34604612</v>
      </c>
      <c r="E22" s="118">
        <v>58860629.085764386</v>
      </c>
      <c r="F22" s="118">
        <v>4250096.5947274324</v>
      </c>
      <c r="G22" s="118">
        <v>0</v>
      </c>
      <c r="H22" s="118">
        <v>90238118.921231598</v>
      </c>
      <c r="I22" s="118">
        <v>18304620.85863068</v>
      </c>
      <c r="J22" s="118">
        <v>63552</v>
      </c>
      <c r="K22" s="118">
        <v>251036.64269743257</v>
      </c>
      <c r="L22" s="118">
        <v>281056.08884982311</v>
      </c>
      <c r="M22" s="118">
        <v>281056.08884982311</v>
      </c>
      <c r="N22" s="118">
        <v>0</v>
      </c>
      <c r="O22" s="112">
        <v>1302327168.7062421</v>
      </c>
      <c r="P22" s="118">
        <v>593244318.62211108</v>
      </c>
      <c r="Q22" s="118">
        <v>36799279.382688507</v>
      </c>
      <c r="R22" s="118">
        <v>279003.19419165974</v>
      </c>
      <c r="S22" s="118">
        <v>203135.54419165984</v>
      </c>
      <c r="T22" s="118">
        <v>3862477.8643051949</v>
      </c>
      <c r="U22" s="118">
        <v>77448.05</v>
      </c>
      <c r="V22" s="118">
        <v>0</v>
      </c>
      <c r="W22" s="118">
        <v>0</v>
      </c>
      <c r="X22" s="118">
        <v>0</v>
      </c>
      <c r="Y22" s="118">
        <v>0</v>
      </c>
    </row>
    <row r="23" spans="1:36" s="113" customFormat="1">
      <c r="A23" s="198"/>
      <c r="B23" s="106" t="s">
        <v>56</v>
      </c>
      <c r="C23" s="118">
        <v>261430235.52191103</v>
      </c>
      <c r="D23" s="118">
        <v>105047086.12138876</v>
      </c>
      <c r="E23" s="118">
        <v>58259490.736968361</v>
      </c>
      <c r="F23" s="118">
        <v>4250096.5947274324</v>
      </c>
      <c r="G23" s="118">
        <v>0</v>
      </c>
      <c r="H23" s="118">
        <v>89325721.679246724</v>
      </c>
      <c r="I23" s="118">
        <v>18236152.486598887</v>
      </c>
      <c r="J23" s="118">
        <v>33552</v>
      </c>
      <c r="K23" s="118">
        <v>250022.61269743257</v>
      </c>
      <c r="L23" s="118">
        <v>281056.08884982311</v>
      </c>
      <c r="M23" s="118">
        <v>281056.08884982311</v>
      </c>
      <c r="N23" s="118">
        <v>0</v>
      </c>
      <c r="O23" s="112">
        <v>1274376265.8744874</v>
      </c>
      <c r="P23" s="118">
        <v>582483687.84551036</v>
      </c>
      <c r="Q23" s="118">
        <v>34215160.872688338</v>
      </c>
      <c r="R23" s="118">
        <v>266090.10419165972</v>
      </c>
      <c r="S23" s="118">
        <v>149741.5641916598</v>
      </c>
      <c r="T23" s="118">
        <v>1398090.8843050133</v>
      </c>
      <c r="U23" s="118">
        <v>24748.59</v>
      </c>
      <c r="V23" s="118">
        <v>0</v>
      </c>
      <c r="W23" s="118">
        <v>0</v>
      </c>
      <c r="X23" s="118">
        <v>0</v>
      </c>
      <c r="Y23" s="118">
        <v>0</v>
      </c>
    </row>
    <row r="24" spans="1:36" s="113" customFormat="1">
      <c r="A24" s="198"/>
      <c r="B24" s="134" t="s">
        <v>57</v>
      </c>
      <c r="C24" s="118">
        <v>65844.067034117761</v>
      </c>
      <c r="D24" s="118">
        <v>0</v>
      </c>
      <c r="E24" s="118">
        <v>0.06</v>
      </c>
      <c r="F24" s="118">
        <v>0</v>
      </c>
      <c r="G24" s="118">
        <v>0</v>
      </c>
      <c r="H24" s="118">
        <v>2743.5029658822459</v>
      </c>
      <c r="I24" s="118">
        <v>0</v>
      </c>
      <c r="J24" s="118">
        <v>0</v>
      </c>
      <c r="K24" s="118">
        <v>0</v>
      </c>
      <c r="L24" s="118">
        <v>0</v>
      </c>
      <c r="M24" s="118">
        <v>0</v>
      </c>
      <c r="N24" s="118">
        <v>0</v>
      </c>
      <c r="O24" s="112">
        <v>10105160.409006357</v>
      </c>
      <c r="P24" s="118">
        <v>2833828.0010958714</v>
      </c>
      <c r="Q24" s="118">
        <v>1653.4700000000007</v>
      </c>
      <c r="R24" s="118">
        <v>0</v>
      </c>
      <c r="S24" s="118">
        <v>0</v>
      </c>
      <c r="T24" s="118">
        <v>1025.6500000000005</v>
      </c>
      <c r="U24" s="118">
        <v>627.82000000000005</v>
      </c>
      <c r="V24" s="118">
        <v>0</v>
      </c>
      <c r="W24" s="118">
        <v>0</v>
      </c>
      <c r="X24" s="118">
        <v>0</v>
      </c>
      <c r="Y24" s="118">
        <v>0</v>
      </c>
    </row>
    <row r="25" spans="1:36" s="113" customFormat="1">
      <c r="A25" s="198"/>
      <c r="B25" s="135" t="s">
        <v>58</v>
      </c>
      <c r="C25" s="118">
        <v>430238.61304822884</v>
      </c>
      <c r="D25" s="118">
        <v>275958.99444609857</v>
      </c>
      <c r="E25" s="118">
        <v>24931.42747856514</v>
      </c>
      <c r="F25" s="118">
        <v>0</v>
      </c>
      <c r="G25" s="118">
        <v>0</v>
      </c>
      <c r="H25" s="118">
        <v>284942.61474305805</v>
      </c>
      <c r="I25" s="118">
        <v>531.92241599999988</v>
      </c>
      <c r="J25" s="118">
        <v>0</v>
      </c>
      <c r="K25" s="118">
        <v>0</v>
      </c>
      <c r="L25" s="118">
        <v>0</v>
      </c>
      <c r="M25" s="118">
        <v>0</v>
      </c>
      <c r="N25" s="118">
        <v>0</v>
      </c>
      <c r="O25" s="112">
        <v>7793839.394969631</v>
      </c>
      <c r="P25" s="118">
        <v>3962374.9616762744</v>
      </c>
      <c r="Q25" s="118">
        <v>2205068.150000181</v>
      </c>
      <c r="R25" s="118">
        <v>369.96999999999991</v>
      </c>
      <c r="S25" s="118">
        <v>2254.3400000000029</v>
      </c>
      <c r="T25" s="118">
        <v>2201718.840000181</v>
      </c>
      <c r="U25" s="118">
        <v>0</v>
      </c>
      <c r="V25" s="118">
        <v>0</v>
      </c>
      <c r="W25" s="118">
        <v>0</v>
      </c>
      <c r="X25" s="118">
        <v>0</v>
      </c>
      <c r="Y25" s="118">
        <v>0</v>
      </c>
      <c r="Z25" s="114"/>
      <c r="AA25" s="114"/>
      <c r="AB25" s="114"/>
      <c r="AC25" s="114"/>
      <c r="AD25" s="114"/>
      <c r="AE25" s="114"/>
      <c r="AF25" s="114"/>
      <c r="AG25" s="114"/>
      <c r="AH25" s="114"/>
      <c r="AI25" s="114"/>
      <c r="AJ25" s="114"/>
    </row>
    <row r="26" spans="1:36" s="113" customFormat="1">
      <c r="A26" s="198"/>
      <c r="B26" s="106" t="s">
        <v>59</v>
      </c>
      <c r="C26" s="118">
        <v>1615979.3391525804</v>
      </c>
      <c r="D26" s="118">
        <v>558044.23021125409</v>
      </c>
      <c r="E26" s="118">
        <v>576206.86131746741</v>
      </c>
      <c r="F26" s="118">
        <v>0</v>
      </c>
      <c r="G26" s="118">
        <v>0</v>
      </c>
      <c r="H26" s="118">
        <v>624711.12427594431</v>
      </c>
      <c r="I26" s="118">
        <v>67936.449615797625</v>
      </c>
      <c r="J26" s="118">
        <v>30000</v>
      </c>
      <c r="K26" s="118">
        <v>1014.0299999999999</v>
      </c>
      <c r="L26" s="118">
        <v>0</v>
      </c>
      <c r="M26" s="118">
        <v>0</v>
      </c>
      <c r="N26" s="118">
        <v>0</v>
      </c>
      <c r="O26" s="112">
        <v>10051903.027778944</v>
      </c>
      <c r="P26" s="118">
        <v>3964427.8138285666</v>
      </c>
      <c r="Q26" s="118">
        <v>377396.89000000042</v>
      </c>
      <c r="R26" s="118">
        <v>12543.119999999999</v>
      </c>
      <c r="S26" s="118">
        <v>51139.639999999992</v>
      </c>
      <c r="T26" s="118">
        <v>261642.49000000043</v>
      </c>
      <c r="U26" s="118">
        <v>52071.640000000007</v>
      </c>
      <c r="V26" s="118">
        <v>0</v>
      </c>
      <c r="W26" s="118">
        <v>0</v>
      </c>
      <c r="X26" s="118">
        <v>0</v>
      </c>
      <c r="Y26" s="118">
        <v>0</v>
      </c>
    </row>
    <row r="27" spans="1:36" s="113" customFormat="1">
      <c r="A27" s="198">
        <v>11</v>
      </c>
      <c r="B27" s="133" t="s">
        <v>60</v>
      </c>
      <c r="C27" s="118">
        <v>2358732.0126692262</v>
      </c>
      <c r="D27" s="118">
        <v>2322495.488814496</v>
      </c>
      <c r="E27" s="118">
        <v>634655.38745910674</v>
      </c>
      <c r="F27" s="118">
        <v>3148.4856433636528</v>
      </c>
      <c r="G27" s="118">
        <v>0</v>
      </c>
      <c r="H27" s="118">
        <v>155085.53236553667</v>
      </c>
      <c r="I27" s="118">
        <v>0</v>
      </c>
      <c r="J27" s="118">
        <v>5000</v>
      </c>
      <c r="K27" s="118">
        <v>92225.4683296</v>
      </c>
      <c r="L27" s="118">
        <v>0</v>
      </c>
      <c r="M27" s="118">
        <v>0</v>
      </c>
      <c r="N27" s="118">
        <v>87956.487856146879</v>
      </c>
      <c r="O27" s="112">
        <v>2903827.9948704978</v>
      </c>
      <c r="P27" s="118">
        <v>2675071.9551694966</v>
      </c>
      <c r="Q27" s="118">
        <v>13980.759999999997</v>
      </c>
      <c r="R27" s="118">
        <v>0</v>
      </c>
      <c r="S27" s="118">
        <v>122.24</v>
      </c>
      <c r="T27" s="118">
        <v>13858.519999999997</v>
      </c>
      <c r="U27" s="118">
        <v>0</v>
      </c>
      <c r="V27" s="118">
        <v>0</v>
      </c>
      <c r="W27" s="118">
        <v>0</v>
      </c>
      <c r="X27" s="118">
        <v>0</v>
      </c>
      <c r="Y27" s="118">
        <v>0</v>
      </c>
    </row>
    <row r="28" spans="1:36" s="113" customFormat="1">
      <c r="A28" s="198">
        <v>12</v>
      </c>
      <c r="B28" s="133" t="s">
        <v>61</v>
      </c>
      <c r="C28" s="118">
        <v>241647.86602444405</v>
      </c>
      <c r="D28" s="118">
        <v>123898.5884518308</v>
      </c>
      <c r="E28" s="118">
        <v>21726.890273972604</v>
      </c>
      <c r="F28" s="118">
        <v>3505.0395625776919</v>
      </c>
      <c r="G28" s="118">
        <v>0</v>
      </c>
      <c r="H28" s="118">
        <v>28319.052244124214</v>
      </c>
      <c r="I28" s="118">
        <v>0</v>
      </c>
      <c r="J28" s="118">
        <v>5010</v>
      </c>
      <c r="K28" s="118">
        <v>0</v>
      </c>
      <c r="L28" s="118">
        <v>0</v>
      </c>
      <c r="M28" s="118">
        <v>0</v>
      </c>
      <c r="N28" s="118">
        <v>0</v>
      </c>
      <c r="O28" s="112">
        <v>1045937.3644949353</v>
      </c>
      <c r="P28" s="118">
        <v>717870.60833294806</v>
      </c>
      <c r="Q28" s="118">
        <v>1091.73</v>
      </c>
      <c r="R28" s="118">
        <v>0</v>
      </c>
      <c r="S28" s="118">
        <v>260.8</v>
      </c>
      <c r="T28" s="118">
        <v>794.87</v>
      </c>
      <c r="U28" s="118">
        <v>0</v>
      </c>
      <c r="V28" s="118">
        <v>0</v>
      </c>
      <c r="W28" s="118">
        <v>0</v>
      </c>
      <c r="X28" s="118">
        <v>0</v>
      </c>
      <c r="Y28" s="118">
        <v>0</v>
      </c>
    </row>
    <row r="29" spans="1:36" s="113" customFormat="1">
      <c r="A29" s="198">
        <v>13</v>
      </c>
      <c r="B29" s="133" t="s">
        <v>62</v>
      </c>
      <c r="C29" s="118">
        <v>18517052.974521667</v>
      </c>
      <c r="D29" s="118">
        <v>4801504.485723679</v>
      </c>
      <c r="E29" s="118">
        <v>1770157.940539229</v>
      </c>
      <c r="F29" s="118">
        <v>925497.816940911</v>
      </c>
      <c r="G29" s="118">
        <v>153444.47555631024</v>
      </c>
      <c r="H29" s="118">
        <v>4437297.4957628921</v>
      </c>
      <c r="I29" s="118">
        <v>0</v>
      </c>
      <c r="J29" s="118">
        <v>48799</v>
      </c>
      <c r="K29" s="118">
        <v>13897.894057859707</v>
      </c>
      <c r="L29" s="118">
        <v>500.33892299740523</v>
      </c>
      <c r="M29" s="118">
        <v>500.33892299740523</v>
      </c>
      <c r="N29" s="118">
        <v>0</v>
      </c>
      <c r="O29" s="112">
        <v>56894503.455009922</v>
      </c>
      <c r="P29" s="118">
        <v>13811135.491388816</v>
      </c>
      <c r="Q29" s="118">
        <v>889425.25780203822</v>
      </c>
      <c r="R29" s="118">
        <v>96216.682160661905</v>
      </c>
      <c r="S29" s="118">
        <v>147970.27216066187</v>
      </c>
      <c r="T29" s="118">
        <v>359855.13348071434</v>
      </c>
      <c r="U29" s="118">
        <v>99575.290000000008</v>
      </c>
      <c r="V29" s="118">
        <v>0</v>
      </c>
      <c r="W29" s="118">
        <v>0</v>
      </c>
      <c r="X29" s="118">
        <v>0</v>
      </c>
      <c r="Y29" s="118">
        <v>0</v>
      </c>
    </row>
    <row r="30" spans="1:36" s="113" customFormat="1">
      <c r="A30" s="198">
        <v>14</v>
      </c>
      <c r="B30" s="133" t="s">
        <v>63</v>
      </c>
      <c r="C30" s="118">
        <v>2723993.2823526361</v>
      </c>
      <c r="D30" s="118">
        <v>561994.14999999991</v>
      </c>
      <c r="E30" s="118">
        <v>579014.13205175335</v>
      </c>
      <c r="F30" s="118">
        <v>0</v>
      </c>
      <c r="G30" s="118">
        <v>0</v>
      </c>
      <c r="H30" s="118">
        <v>122833.37951319212</v>
      </c>
      <c r="I30" s="118">
        <v>0</v>
      </c>
      <c r="J30" s="118">
        <v>2551827.0961404666</v>
      </c>
      <c r="K30" s="118">
        <v>1062076.92</v>
      </c>
      <c r="L30" s="118">
        <v>0</v>
      </c>
      <c r="M30" s="118">
        <v>0</v>
      </c>
      <c r="N30" s="118">
        <v>0</v>
      </c>
      <c r="O30" s="112">
        <v>9037614.5874393303</v>
      </c>
      <c r="P30" s="118">
        <v>1133487.8922222219</v>
      </c>
      <c r="Q30" s="118">
        <v>96959.78476562431</v>
      </c>
      <c r="R30" s="118">
        <v>0</v>
      </c>
      <c r="S30" s="118">
        <v>17788.634765625</v>
      </c>
      <c r="T30" s="118">
        <v>79171.14999999931</v>
      </c>
      <c r="U30" s="118">
        <v>0</v>
      </c>
      <c r="V30" s="118">
        <v>0</v>
      </c>
      <c r="W30" s="118">
        <v>0</v>
      </c>
      <c r="X30" s="118">
        <v>0</v>
      </c>
      <c r="Y30" s="118">
        <v>0</v>
      </c>
    </row>
    <row r="31" spans="1:36" s="113" customFormat="1">
      <c r="A31" s="198">
        <v>15</v>
      </c>
      <c r="B31" s="133" t="s">
        <v>64</v>
      </c>
      <c r="C31" s="118">
        <v>12285893.677174727</v>
      </c>
      <c r="D31" s="118">
        <v>8413861</v>
      </c>
      <c r="E31" s="118">
        <v>570827.21017446253</v>
      </c>
      <c r="F31" s="118">
        <v>0</v>
      </c>
      <c r="G31" s="118">
        <v>0</v>
      </c>
      <c r="H31" s="118">
        <v>7104697.6727220947</v>
      </c>
      <c r="I31" s="118">
        <v>0</v>
      </c>
      <c r="J31" s="118">
        <v>100143</v>
      </c>
      <c r="K31" s="118">
        <v>0</v>
      </c>
      <c r="L31" s="118">
        <v>0</v>
      </c>
      <c r="M31" s="118">
        <v>0</v>
      </c>
      <c r="N31" s="118">
        <v>0</v>
      </c>
      <c r="O31" s="112">
        <v>27258829.435641602</v>
      </c>
      <c r="P31" s="118">
        <v>22850501.324294399</v>
      </c>
      <c r="Q31" s="118">
        <v>461663.83088729554</v>
      </c>
      <c r="R31" s="118">
        <v>150597.78662017756</v>
      </c>
      <c r="S31" s="118">
        <v>149053.02662017755</v>
      </c>
      <c r="T31" s="118">
        <v>162013.01764694043</v>
      </c>
      <c r="U31" s="118">
        <v>0</v>
      </c>
      <c r="V31" s="118">
        <v>0</v>
      </c>
      <c r="W31" s="118">
        <v>0</v>
      </c>
      <c r="X31" s="118">
        <v>0</v>
      </c>
      <c r="Y31" s="118">
        <v>0</v>
      </c>
    </row>
    <row r="32" spans="1:36" s="113" customFormat="1">
      <c r="A32" s="198">
        <v>16</v>
      </c>
      <c r="B32" s="133" t="s">
        <v>65</v>
      </c>
      <c r="C32" s="118">
        <v>11206958.688362867</v>
      </c>
      <c r="D32" s="118">
        <v>100207.00956993357</v>
      </c>
      <c r="E32" s="118">
        <v>3521829.2948090341</v>
      </c>
      <c r="F32" s="118">
        <v>678825.27921729418</v>
      </c>
      <c r="G32" s="118">
        <v>6370.689206114188</v>
      </c>
      <c r="H32" s="118">
        <v>2851969.7967436328</v>
      </c>
      <c r="I32" s="118">
        <v>0</v>
      </c>
      <c r="J32" s="118">
        <v>62662</v>
      </c>
      <c r="K32" s="118">
        <v>16873.933155743161</v>
      </c>
      <c r="L32" s="118">
        <v>504.15680022469019</v>
      </c>
      <c r="M32" s="118">
        <v>504.15680022469019</v>
      </c>
      <c r="N32" s="118">
        <v>0</v>
      </c>
      <c r="O32" s="112">
        <v>13222530.885587854</v>
      </c>
      <c r="P32" s="118">
        <v>100260.0018451631</v>
      </c>
      <c r="Q32" s="118">
        <v>951598.09247098258</v>
      </c>
      <c r="R32" s="118">
        <v>30210.302499999831</v>
      </c>
      <c r="S32" s="118">
        <v>120469.58749999981</v>
      </c>
      <c r="T32" s="118">
        <v>790068.92247098288</v>
      </c>
      <c r="U32" s="118">
        <v>10849.28</v>
      </c>
      <c r="V32" s="118">
        <v>0</v>
      </c>
      <c r="W32" s="118">
        <v>0</v>
      </c>
      <c r="X32" s="118">
        <v>0</v>
      </c>
      <c r="Y32" s="118">
        <v>0</v>
      </c>
    </row>
    <row r="33" spans="1:25" s="113" customFormat="1">
      <c r="A33" s="198">
        <v>17</v>
      </c>
      <c r="B33" s="133" t="s">
        <v>66</v>
      </c>
      <c r="C33" s="118">
        <v>638.39</v>
      </c>
      <c r="D33" s="118">
        <v>0</v>
      </c>
      <c r="E33" s="118">
        <v>0</v>
      </c>
      <c r="F33" s="118">
        <v>0</v>
      </c>
      <c r="G33" s="118">
        <v>0</v>
      </c>
      <c r="H33" s="118">
        <v>992.78</v>
      </c>
      <c r="I33" s="118">
        <v>0</v>
      </c>
      <c r="J33" s="118">
        <v>0</v>
      </c>
      <c r="K33" s="118">
        <v>0</v>
      </c>
      <c r="L33" s="118">
        <v>0</v>
      </c>
      <c r="M33" s="118">
        <v>0</v>
      </c>
      <c r="N33" s="118">
        <v>0</v>
      </c>
      <c r="O33" s="112">
        <v>4508.3900000000003</v>
      </c>
      <c r="P33" s="118">
        <v>0</v>
      </c>
      <c r="Q33" s="118">
        <v>390.7</v>
      </c>
      <c r="R33" s="118">
        <v>6.02</v>
      </c>
      <c r="S33" s="118">
        <v>0</v>
      </c>
      <c r="T33" s="118">
        <v>0</v>
      </c>
      <c r="U33" s="118">
        <v>384.68</v>
      </c>
      <c r="V33" s="118">
        <v>0</v>
      </c>
      <c r="W33" s="118">
        <v>0</v>
      </c>
      <c r="X33" s="118">
        <v>0</v>
      </c>
      <c r="Y33" s="118">
        <v>0</v>
      </c>
    </row>
    <row r="34" spans="1:25" s="113" customFormat="1">
      <c r="A34" s="198">
        <v>18</v>
      </c>
      <c r="B34" s="133" t="s">
        <v>67</v>
      </c>
      <c r="C34" s="118">
        <v>3733142.0016274927</v>
      </c>
      <c r="D34" s="118">
        <v>93543.830466300162</v>
      </c>
      <c r="E34" s="118">
        <v>552047.83671323385</v>
      </c>
      <c r="F34" s="118">
        <v>134089.38918426144</v>
      </c>
      <c r="G34" s="118">
        <v>6706.6877596692748</v>
      </c>
      <c r="H34" s="118">
        <v>1673727.9169513709</v>
      </c>
      <c r="I34" s="118">
        <v>114079.37341751256</v>
      </c>
      <c r="J34" s="118">
        <v>14458.47</v>
      </c>
      <c r="K34" s="118">
        <v>153684.22911988024</v>
      </c>
      <c r="L34" s="118">
        <v>95171.004952749747</v>
      </c>
      <c r="M34" s="118">
        <v>95171.004952749747</v>
      </c>
      <c r="N34" s="118">
        <v>0</v>
      </c>
      <c r="O34" s="112">
        <v>8742233.3297057785</v>
      </c>
      <c r="P34" s="118">
        <v>93822.701371425981</v>
      </c>
      <c r="Q34" s="118">
        <v>108709.78</v>
      </c>
      <c r="R34" s="118">
        <v>9067.8674919913537</v>
      </c>
      <c r="S34" s="118">
        <v>8006.2674919913525</v>
      </c>
      <c r="T34" s="118">
        <v>31687.445016017293</v>
      </c>
      <c r="U34" s="118">
        <v>5172.74</v>
      </c>
      <c r="V34" s="118">
        <v>0</v>
      </c>
      <c r="W34" s="118">
        <v>0</v>
      </c>
      <c r="X34" s="118">
        <v>0</v>
      </c>
      <c r="Y34" s="118">
        <v>0</v>
      </c>
    </row>
    <row r="35" spans="1:25">
      <c r="A35" s="107"/>
      <c r="B35" s="115" t="s">
        <v>38</v>
      </c>
      <c r="C35" s="119">
        <v>715367128.14370716</v>
      </c>
      <c r="D35" s="119">
        <v>199440650.08273694</v>
      </c>
      <c r="E35" s="119">
        <v>166392911.55208611</v>
      </c>
      <c r="F35" s="119">
        <v>24924406.36345033</v>
      </c>
      <c r="G35" s="119">
        <v>1511883.1193405311</v>
      </c>
      <c r="H35" s="119">
        <v>218655945.19506624</v>
      </c>
      <c r="I35" s="119">
        <v>20618805.830562003</v>
      </c>
      <c r="J35" s="119">
        <v>4336057.7361404672</v>
      </c>
      <c r="K35" s="119">
        <v>7360986.7349731922</v>
      </c>
      <c r="L35" s="119">
        <v>428445.21159458719</v>
      </c>
      <c r="M35" s="119">
        <v>428445.21159458719</v>
      </c>
      <c r="N35" s="119">
        <v>588133.00644243183</v>
      </c>
      <c r="O35" s="184">
        <v>2172518325.4631782</v>
      </c>
      <c r="P35" s="119">
        <v>850924554.35117149</v>
      </c>
      <c r="Q35" s="119">
        <v>53758134.26050555</v>
      </c>
      <c r="R35" s="119">
        <v>1294773.3698480392</v>
      </c>
      <c r="S35" s="119">
        <v>1824859.3068702021</v>
      </c>
      <c r="T35" s="119">
        <v>13672966.563787306</v>
      </c>
      <c r="U35" s="119">
        <v>1079090.55</v>
      </c>
      <c r="V35" s="119">
        <v>0</v>
      </c>
      <c r="W35" s="119">
        <v>0</v>
      </c>
      <c r="X35" s="119">
        <v>0</v>
      </c>
      <c r="Y35" s="119">
        <v>0</v>
      </c>
    </row>
    <row r="36" spans="1:25">
      <c r="A36" s="107"/>
      <c r="B36" s="201"/>
      <c r="C36" s="202"/>
      <c r="D36" s="202"/>
      <c r="E36" s="202"/>
      <c r="F36" s="202"/>
      <c r="G36" s="202"/>
      <c r="H36" s="202"/>
      <c r="I36" s="202"/>
      <c r="J36" s="202"/>
      <c r="K36" s="202"/>
      <c r="L36" s="202"/>
      <c r="M36" s="202"/>
      <c r="N36" s="202"/>
      <c r="O36" s="203"/>
      <c r="P36" s="202"/>
      <c r="Q36" s="202"/>
      <c r="R36" s="202"/>
      <c r="S36" s="202"/>
      <c r="T36" s="202"/>
      <c r="U36" s="202"/>
      <c r="V36" s="202"/>
      <c r="W36" s="202"/>
      <c r="X36" s="202"/>
      <c r="Y36" s="202"/>
    </row>
    <row r="37" spans="1:25" ht="16.5">
      <c r="A37" s="140" t="s">
        <v>402</v>
      </c>
    </row>
    <row r="38" spans="1:25" ht="16.5">
      <c r="A38" s="140" t="s">
        <v>517</v>
      </c>
    </row>
  </sheetData>
  <mergeCells count="14">
    <mergeCell ref="A2:X2"/>
    <mergeCell ref="A4:A5"/>
    <mergeCell ref="B4:B5"/>
    <mergeCell ref="C4:E4"/>
    <mergeCell ref="F4:F5"/>
    <mergeCell ref="G4:G5"/>
    <mergeCell ref="H4:H5"/>
    <mergeCell ref="I4:I5"/>
    <mergeCell ref="J4:J5"/>
    <mergeCell ref="K4:K5"/>
    <mergeCell ref="L4:N4"/>
    <mergeCell ref="O4:P4"/>
    <mergeCell ref="Q4:U4"/>
    <mergeCell ref="V4:Y4"/>
  </mergeCells>
  <printOptions horizontalCentered="1" verticalCentered="1"/>
  <pageMargins left="0.27559055118110237" right="0.27559055118110237" top="0.43307086614173229" bottom="0.51181102362204722" header="0.19685039370078741" footer="0.23622047244094491"/>
  <pageSetup paperSize="9" scale="30" orientation="landscape" r:id="rId1"/>
  <headerFooter alignWithMargins="0"/>
  <ignoredErrors>
    <ignoredError sqref="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25</vt:i4>
      </vt:variant>
    </vt:vector>
  </HeadingPairs>
  <TitlesOfParts>
    <vt:vector size="46" baseType="lpstr">
      <vt:lpstr>Premiums</vt:lpstr>
      <vt:lpstr>Market Share</vt:lpstr>
      <vt:lpstr>Structute of Premiums</vt:lpstr>
      <vt:lpstr>Payments</vt:lpstr>
      <vt:lpstr>rel.share of payments</vt:lpstr>
      <vt:lpstr>Structure of Payments</vt:lpstr>
      <vt:lpstr>Prem-Pay-Total</vt:lpstr>
      <vt:lpstr>TP-1</vt:lpstr>
      <vt:lpstr>TP-2</vt:lpstr>
      <vt:lpstr>TechnicalResult</vt:lpstr>
      <vt:lpstr>Repremiums </vt:lpstr>
      <vt:lpstr>Repayments</vt:lpstr>
      <vt:lpstr>Costs</vt:lpstr>
      <vt:lpstr>Premiums, Claims-I part</vt:lpstr>
      <vt:lpstr>Premiums, Claims-II part</vt:lpstr>
      <vt:lpstr>Outward Reinsurance</vt:lpstr>
      <vt:lpstr>Inward Reinsurance</vt:lpstr>
      <vt:lpstr>EEA-NL</vt:lpstr>
      <vt:lpstr>Balance Sheet</vt:lpstr>
      <vt:lpstr>Income Statement</vt:lpstr>
      <vt:lpstr>Ratio</vt:lpstr>
      <vt:lpstr>'Balance Sheet'!Print_Area</vt:lpstr>
      <vt:lpstr>Costs!Print_Area</vt:lpstr>
      <vt:lpstr>'Income Statement'!Print_Area</vt:lpstr>
      <vt:lpstr>'Inward Reinsurance'!Print_Area</vt:lpstr>
      <vt:lpstr>'Market Share'!Print_Area</vt:lpstr>
      <vt:lpstr>'Outward Reinsurance'!Print_Area</vt:lpstr>
      <vt:lpstr>Payments!Print_Area</vt:lpstr>
      <vt:lpstr>Premiums!Print_Area</vt:lpstr>
      <vt:lpstr>'Premiums, Claims-I part'!Print_Area</vt:lpstr>
      <vt:lpstr>'Premiums, Claims-II part'!Print_Area</vt:lpstr>
      <vt:lpstr>'Prem-Pay-Total'!Print_Area</vt:lpstr>
      <vt:lpstr>Ratio!Print_Area</vt:lpstr>
      <vt:lpstr>'rel.share of payments'!Print_Area</vt:lpstr>
      <vt:lpstr>Repayments!Print_Area</vt:lpstr>
      <vt:lpstr>'Repremiums '!Print_Area</vt:lpstr>
      <vt:lpstr>'Structure of Payments'!Print_Area</vt:lpstr>
      <vt:lpstr>'Structute of Premiums'!Print_Area</vt:lpstr>
      <vt:lpstr>'TP-1'!Print_Area</vt:lpstr>
      <vt:lpstr>'TP-2'!Print_Area</vt:lpstr>
      <vt:lpstr>'Balance Sheet'!Print_Titles</vt:lpstr>
      <vt:lpstr>Payments!Print_Titles</vt:lpstr>
      <vt:lpstr>Premiums!Print_Titles</vt:lpstr>
      <vt:lpstr>'Premiums, Claims-II part'!Print_Titles</vt:lpstr>
      <vt:lpstr>'Prem-Pay-Total'!Print_Titles</vt:lpstr>
      <vt:lpstr>'TP-1'!Print_Titles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Mircho R. Stoyanov</dc:creator>
  <cp:lastModifiedBy>Windows User</cp:lastModifiedBy>
  <cp:lastPrinted>2018-07-19T12:31:36Z</cp:lastPrinted>
  <dcterms:created xsi:type="dcterms:W3CDTF">2002-06-21T09:12:00Z</dcterms:created>
  <dcterms:modified xsi:type="dcterms:W3CDTF">2018-07-30T11:07:56Z</dcterms:modified>
</cp:coreProperties>
</file>