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e.karaboeva\Desktop\23.04.2018\статистика\"/>
    </mc:Choice>
  </mc:AlternateContent>
  <bookViews>
    <workbookView xWindow="0" yWindow="0" windowWidth="21600" windowHeight="9630" tabRatio="731" activeTab="5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Payments!$A$1:$AC$35</definedName>
    <definedName name="_xlnm.Print_Area" localSheetId="0">Premiums!$A$1:$AC$35</definedName>
    <definedName name="_xlnm.Print_Area" localSheetId="3">'Prem-Pay-Exp'!$A$1:$W$37</definedName>
    <definedName name="_xlnm.Print_Area" localSheetId="2">'Prem-Pay-Total'!$A$1:$H$37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0" i="6" l="1"/>
  <c r="A81" i="6"/>
  <c r="A82" i="6"/>
  <c r="A83" i="6"/>
  <c r="A84" i="6"/>
  <c r="A85" i="6"/>
  <c r="A86" i="6"/>
  <c r="A87" i="6"/>
  <c r="A88" i="6"/>
  <c r="A89" i="6"/>
  <c r="AC5" i="5" l="1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C20" i="5"/>
  <c r="AC21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4" i="5"/>
  <c r="AC33" i="4" l="1"/>
  <c r="AC32" i="4"/>
  <c r="X35" i="1" s="1"/>
  <c r="AC30" i="4"/>
  <c r="X33" i="1" s="1"/>
  <c r="AC28" i="4"/>
  <c r="X31" i="1" s="1"/>
  <c r="AC24" i="4"/>
  <c r="X27" i="1" s="1"/>
  <c r="AC20" i="4"/>
  <c r="X23" i="1" s="1"/>
  <c r="AC18" i="4"/>
  <c r="X21" i="1" s="1"/>
  <c r="AC16" i="4"/>
  <c r="X19" i="1" s="1"/>
  <c r="AC12" i="4"/>
  <c r="X15" i="1" s="1"/>
  <c r="AC10" i="4"/>
  <c r="X13" i="1" s="1"/>
  <c r="AC8" i="4"/>
  <c r="X11" i="1" s="1"/>
  <c r="AC6" i="4"/>
  <c r="X9" i="1" s="1"/>
  <c r="AC4" i="4"/>
  <c r="X7" i="1" s="1"/>
  <c r="X36" i="1" l="1"/>
  <c r="O34" i="4"/>
  <c r="B39" i="1"/>
  <c r="A75" i="4"/>
  <c r="C34" i="4"/>
  <c r="F6" i="6"/>
  <c r="Y9" i="1" s="1"/>
  <c r="F8" i="6"/>
  <c r="Y11" i="1" s="1"/>
  <c r="F10" i="6"/>
  <c r="Y13" i="1" s="1"/>
  <c r="F14" i="6"/>
  <c r="Y17" i="1" s="1"/>
  <c r="F16" i="6"/>
  <c r="Y19" i="1" s="1"/>
  <c r="AC14" i="4"/>
  <c r="AC26" i="4"/>
  <c r="AC5" i="4"/>
  <c r="AC9" i="4"/>
  <c r="AC11" i="4"/>
  <c r="AC13" i="4"/>
  <c r="X16" i="1" s="1"/>
  <c r="AC15" i="4"/>
  <c r="AC17" i="4"/>
  <c r="X20" i="1" s="1"/>
  <c r="AC19" i="4"/>
  <c r="X22" i="1" s="1"/>
  <c r="AC21" i="4"/>
  <c r="X24" i="1" s="1"/>
  <c r="AC23" i="4"/>
  <c r="AC25" i="4"/>
  <c r="X28" i="1" s="1"/>
  <c r="AC27" i="4"/>
  <c r="AC29" i="4"/>
  <c r="AC31" i="4"/>
  <c r="W34" i="4"/>
  <c r="E34" i="4"/>
  <c r="AA34" i="4"/>
  <c r="K34" i="4"/>
  <c r="AC7" i="4"/>
  <c r="A76" i="4" s="1"/>
  <c r="A77" i="4"/>
  <c r="AC22" i="4"/>
  <c r="P34" i="4"/>
  <c r="A84" i="4"/>
  <c r="F5" i="6"/>
  <c r="Y8" i="1" s="1"/>
  <c r="F7" i="6"/>
  <c r="Y10" i="1" s="1"/>
  <c r="F9" i="6"/>
  <c r="Y12" i="1" s="1"/>
  <c r="F11" i="6"/>
  <c r="Y14" i="1" s="1"/>
  <c r="F15" i="6"/>
  <c r="Y18" i="1" s="1"/>
  <c r="F19" i="6"/>
  <c r="Y22" i="1" s="1"/>
  <c r="F31" i="6"/>
  <c r="Y34" i="1" s="1"/>
  <c r="F34" i="4"/>
  <c r="V34" i="4"/>
  <c r="G34" i="4"/>
  <c r="T34" i="4"/>
  <c r="R34" i="4"/>
  <c r="Z34" i="4"/>
  <c r="AB34" i="4"/>
  <c r="H34" i="4"/>
  <c r="L34" i="4"/>
  <c r="M34" i="4"/>
  <c r="J34" i="4"/>
  <c r="D34" i="4"/>
  <c r="I34" i="4"/>
  <c r="Q34" i="4"/>
  <c r="Y34" i="4"/>
  <c r="N34" i="4"/>
  <c r="S34" i="4"/>
  <c r="U34" i="4"/>
  <c r="X34" i="4"/>
  <c r="C33" i="6"/>
  <c r="C32" i="6"/>
  <c r="C30" i="6"/>
  <c r="C28" i="6"/>
  <c r="C24" i="6"/>
  <c r="C20" i="6"/>
  <c r="C18" i="6"/>
  <c r="C16" i="6"/>
  <c r="C12" i="6"/>
  <c r="C10" i="6"/>
  <c r="C8" i="6"/>
  <c r="C6" i="6"/>
  <c r="C4" i="6"/>
  <c r="E4" i="6" l="1"/>
  <c r="E8" i="6"/>
  <c r="E18" i="6"/>
  <c r="E24" i="6"/>
  <c r="E30" i="6"/>
  <c r="H9" i="6"/>
  <c r="J9" i="6"/>
  <c r="H5" i="6"/>
  <c r="J5" i="6"/>
  <c r="C7" i="6"/>
  <c r="X10" i="1"/>
  <c r="C29" i="6"/>
  <c r="X32" i="1"/>
  <c r="C9" i="6"/>
  <c r="X12" i="1"/>
  <c r="A79" i="4"/>
  <c r="X29" i="1"/>
  <c r="H16" i="6"/>
  <c r="J16" i="6"/>
  <c r="H8" i="6"/>
  <c r="J8" i="6"/>
  <c r="E6" i="6"/>
  <c r="E10" i="6"/>
  <c r="E16" i="6"/>
  <c r="E28" i="6"/>
  <c r="E32" i="6"/>
  <c r="H31" i="6"/>
  <c r="J31" i="6"/>
  <c r="H19" i="6"/>
  <c r="J19" i="6"/>
  <c r="H15" i="6"/>
  <c r="J15" i="6"/>
  <c r="H11" i="6"/>
  <c r="J11" i="6"/>
  <c r="H7" i="6"/>
  <c r="J7" i="6"/>
  <c r="C22" i="6"/>
  <c r="X25" i="1"/>
  <c r="C31" i="6"/>
  <c r="X34" i="1"/>
  <c r="C27" i="6"/>
  <c r="X30" i="1"/>
  <c r="C23" i="6"/>
  <c r="X26" i="1"/>
  <c r="C15" i="6"/>
  <c r="X18" i="1"/>
  <c r="C11" i="6"/>
  <c r="X14" i="1"/>
  <c r="C5" i="6"/>
  <c r="X8" i="1"/>
  <c r="C14" i="6"/>
  <c r="X17" i="1"/>
  <c r="H14" i="6"/>
  <c r="J14" i="6"/>
  <c r="H10" i="6"/>
  <c r="J10" i="6"/>
  <c r="H6" i="6"/>
  <c r="J6" i="6"/>
  <c r="E12" i="6"/>
  <c r="F17" i="6"/>
  <c r="Y20" i="1" s="1"/>
  <c r="F12" i="6"/>
  <c r="Y15" i="1" s="1"/>
  <c r="E20" i="6"/>
  <c r="F4" i="6"/>
  <c r="A81" i="4"/>
  <c r="A82" i="4"/>
  <c r="A80" i="4"/>
  <c r="F27" i="6"/>
  <c r="Y30" i="1" s="1"/>
  <c r="F23" i="6"/>
  <c r="Y26" i="1" s="1"/>
  <c r="F32" i="6"/>
  <c r="Y35" i="1" s="1"/>
  <c r="F24" i="6"/>
  <c r="Y27" i="1" s="1"/>
  <c r="F28" i="6"/>
  <c r="Y31" i="1" s="1"/>
  <c r="F22" i="6"/>
  <c r="Y25" i="1" s="1"/>
  <c r="E34" i="5"/>
  <c r="F29" i="6"/>
  <c r="Y32" i="1" s="1"/>
  <c r="F25" i="6"/>
  <c r="Y28" i="1" s="1"/>
  <c r="F30" i="6"/>
  <c r="Y33" i="1" s="1"/>
  <c r="F26" i="6"/>
  <c r="Y29" i="1" s="1"/>
  <c r="F20" i="6"/>
  <c r="Y23" i="1" s="1"/>
  <c r="F33" i="6"/>
  <c r="F21" i="6"/>
  <c r="F13" i="6"/>
  <c r="F18" i="6"/>
  <c r="C26" i="6"/>
  <c r="C19" i="6"/>
  <c r="C21" i="6"/>
  <c r="R34" i="5"/>
  <c r="T34" i="5"/>
  <c r="G34" i="5"/>
  <c r="A78" i="4"/>
  <c r="C13" i="6"/>
  <c r="A83" i="4"/>
  <c r="C17" i="6"/>
  <c r="C25" i="6"/>
  <c r="Y34" i="5"/>
  <c r="W34" i="5"/>
  <c r="I34" i="5"/>
  <c r="Q34" i="5"/>
  <c r="Z34" i="5"/>
  <c r="M34" i="5"/>
  <c r="X34" i="5"/>
  <c r="C34" i="5"/>
  <c r="AB34" i="5"/>
  <c r="O34" i="5"/>
  <c r="V34" i="5"/>
  <c r="K34" i="5"/>
  <c r="D34" i="5"/>
  <c r="J34" i="5"/>
  <c r="AA34" i="5"/>
  <c r="N34" i="5"/>
  <c r="P34" i="5"/>
  <c r="U34" i="5"/>
  <c r="F34" i="5"/>
  <c r="S34" i="5"/>
  <c r="L34" i="5"/>
  <c r="H34" i="5"/>
  <c r="E33" i="6"/>
  <c r="AC34" i="4"/>
  <c r="AC34" i="5" l="1"/>
  <c r="J18" i="6"/>
  <c r="Y21" i="1"/>
  <c r="J21" i="6"/>
  <c r="Y24" i="1"/>
  <c r="J13" i="6"/>
  <c r="Y16" i="1"/>
  <c r="J33" i="6"/>
  <c r="Y36" i="1"/>
  <c r="J4" i="6"/>
  <c r="Y7" i="1"/>
  <c r="E13" i="6"/>
  <c r="E19" i="6"/>
  <c r="H20" i="6"/>
  <c r="J20" i="6"/>
  <c r="H30" i="6"/>
  <c r="J30" i="6"/>
  <c r="H29" i="6"/>
  <c r="J29" i="6"/>
  <c r="H22" i="6"/>
  <c r="J22" i="6"/>
  <c r="H24" i="6"/>
  <c r="J24" i="6"/>
  <c r="H23" i="6"/>
  <c r="J23" i="6"/>
  <c r="H17" i="6"/>
  <c r="J17" i="6"/>
  <c r="E25" i="6"/>
  <c r="E21" i="6"/>
  <c r="E26" i="6"/>
  <c r="H26" i="6"/>
  <c r="J26" i="6"/>
  <c r="H25" i="6"/>
  <c r="J25" i="6"/>
  <c r="H28" i="6"/>
  <c r="J28" i="6"/>
  <c r="H32" i="6"/>
  <c r="J32" i="6"/>
  <c r="H27" i="6"/>
  <c r="J27" i="6"/>
  <c r="H12" i="6"/>
  <c r="J12" i="6"/>
  <c r="E14" i="6"/>
  <c r="E5" i="6"/>
  <c r="E11" i="6"/>
  <c r="E15" i="6"/>
  <c r="E23" i="6"/>
  <c r="E27" i="6"/>
  <c r="E31" i="6"/>
  <c r="E22" i="6"/>
  <c r="E9" i="6"/>
  <c r="E29" i="6"/>
  <c r="E7" i="6"/>
  <c r="E17" i="6"/>
  <c r="H18" i="6"/>
  <c r="H21" i="6"/>
  <c r="H4" i="6"/>
  <c r="H13" i="6"/>
  <c r="H33" i="6"/>
  <c r="G34" i="6" s="1"/>
  <c r="C34" i="6"/>
  <c r="D34" i="6"/>
  <c r="D85" i="6" l="1"/>
  <c r="D86" i="6"/>
  <c r="D87" i="6"/>
  <c r="D89" i="6"/>
  <c r="D88" i="6"/>
  <c r="D83" i="6"/>
  <c r="D84" i="6"/>
  <c r="D81" i="6"/>
  <c r="D80" i="6"/>
  <c r="D82" i="6"/>
  <c r="F34" i="6"/>
  <c r="H34" i="6" s="1"/>
  <c r="E34" i="6"/>
</calcChain>
</file>

<file path=xl/sharedStrings.xml><?xml version="1.0" encoding="utf-8"?>
<sst xmlns="http://schemas.openxmlformats.org/spreadsheetml/2006/main" count="766" uniqueCount="393">
  <si>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</si>
  <si>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</si>
  <si>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</si>
  <si>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</si>
  <si>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</si>
  <si>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</si>
  <si>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</si>
  <si>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</si>
  <si>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</si>
  <si>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</si>
  <si>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</si>
  <si>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</si>
  <si>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</si>
  <si>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</si>
  <si>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</si>
  <si>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</si>
  <si>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</si>
  <si>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</si>
  <si>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</si>
  <si>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</si>
  <si>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</si>
  <si>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</si>
  <si>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</si>
  <si>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</si>
  <si>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</si>
  <si>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</si>
  <si>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</si>
  <si>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</si>
  <si>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</si>
  <si>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</si>
  <si>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</si>
  <si>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</si>
  <si>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</si>
  <si>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</si>
  <si>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</si>
  <si>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</si>
  <si>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</si>
  <si>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</si>
  <si>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</si>
  <si>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</si>
  <si>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</si>
  <si>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</si>
  <si>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</si>
  <si>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</si>
  <si>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</si>
  <si>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</si>
  <si>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</si>
  <si>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</si>
  <si>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</si>
  <si>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</si>
  <si>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</si>
  <si>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</si>
  <si>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</si>
  <si>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</si>
  <si>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</si>
  <si>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</si>
  <si>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</si>
  <si>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</si>
  <si>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</si>
  <si>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</si>
  <si>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</si>
  <si>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</si>
  <si>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</si>
  <si>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</si>
  <si>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</si>
  <si>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</si>
  <si>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</si>
  <si>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</si>
  <si>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</si>
  <si>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</si>
  <si>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</si>
  <si>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</si>
  <si>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</si>
  <si>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</si>
  <si>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</si>
  <si>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</si>
  <si>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</si>
  <si>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</si>
  <si>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</si>
  <si>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</si>
  <si>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</si>
  <si>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</si>
  <si>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</si>
  <si>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</si>
  <si>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</si>
  <si>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</si>
  <si>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</si>
  <si>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</si>
  <si>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</si>
  <si>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</si>
  <si>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</si>
  <si>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</si>
  <si>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</si>
  <si>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</si>
  <si>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</si>
  <si>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</si>
  <si>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</si>
  <si>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</si>
  <si>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</si>
  <si>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</si>
  <si>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</si>
  <si>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</si>
  <si>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</si>
  <si>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</si>
  <si>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</si>
  <si>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</si>
  <si>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</si>
  <si>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</si>
  <si>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</si>
  <si>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</si>
  <si>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</si>
  <si>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</si>
  <si>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</si>
  <si>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</si>
  <si>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</si>
  <si>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</si>
  <si>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</si>
  <si>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</si>
  <si>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</si>
  <si>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</si>
  <si>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</si>
  <si>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</si>
  <si>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</si>
  <si>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</si>
  <si>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</si>
  <si>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</si>
  <si>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</si>
  <si>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</si>
  <si>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</si>
  <si>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</si>
  <si>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</si>
  <si>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</si>
  <si>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</si>
  <si>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</si>
  <si>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</si>
  <si>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</si>
  <si>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</si>
  <si>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</si>
  <si>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</si>
  <si>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</si>
  <si>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</si>
  <si>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</si>
  <si>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</si>
  <si>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</si>
  <si>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</si>
  <si>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</si>
  <si>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</si>
  <si>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</si>
  <si>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</si>
  <si>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</si>
  <si>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</si>
  <si>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</si>
  <si>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</si>
  <si>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</si>
  <si>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</si>
  <si>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</si>
  <si>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</si>
  <si>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</si>
  <si>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</si>
  <si>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</si>
  <si>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</si>
  <si>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</si>
  <si>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</si>
  <si>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</si>
  <si>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</si>
  <si>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</si>
  <si>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</si>
  <si>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</si>
  <si>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</si>
  <si>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</si>
  <si>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</si>
  <si>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</si>
  <si>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</si>
  <si>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</si>
  <si>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</si>
  <si>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</si>
  <si>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</si>
  <si>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</si>
  <si>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</si>
  <si>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</si>
  <si>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</si>
  <si>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</si>
  <si>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</si>
  <si>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</si>
  <si>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</si>
  <si>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</si>
  <si>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</si>
  <si>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</si>
  <si>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</si>
  <si>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</si>
  <si>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</si>
  <si>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</si>
  <si>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</si>
  <si>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</si>
  <si>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</si>
  <si>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</si>
  <si>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</si>
  <si>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</si>
  <si>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</si>
  <si>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</si>
  <si>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</si>
  <si>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</si>
  <si>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</si>
  <si>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</si>
  <si>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</si>
  <si>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</si>
  <si>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</si>
  <si>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</si>
  <si>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</si>
  <si>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</si>
  <si>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</si>
  <si>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</si>
  <si>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</si>
  <si>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</si>
  <si>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</si>
  <si>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</si>
  <si>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</si>
  <si>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</si>
  <si>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</si>
  <si>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</si>
  <si>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</si>
  <si>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</si>
  <si>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</si>
  <si>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</si>
  <si>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</si>
  <si>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</si>
  <si>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</si>
  <si>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</si>
  <si>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</si>
  <si>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</si>
  <si>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</si>
  <si>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</si>
  <si>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</si>
  <si>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</si>
  <si>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</si>
  <si>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</si>
  <si>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</si>
  <si>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</si>
  <si>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</si>
  <si>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</si>
  <si>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</si>
  <si>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</si>
  <si>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</si>
  <si>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</si>
  <si>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</si>
  <si>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</si>
  <si>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</si>
  <si>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</si>
  <si>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</si>
  <si>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</si>
  <si>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</si>
  <si>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</si>
  <si>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</si>
  <si>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</si>
  <si>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</si>
  <si>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</si>
  <si>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</si>
  <si>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</si>
  <si>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</si>
  <si>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</si>
  <si>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</si>
  <si>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</si>
  <si>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</si>
  <si>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</si>
  <si>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</si>
  <si>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</si>
  <si>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</si>
  <si>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</si>
  <si>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</si>
  <si>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</si>
  <si>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</si>
  <si>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</si>
  <si>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</si>
  <si>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</si>
  <si>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</si>
  <si>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</si>
  <si>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</si>
  <si>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</si>
  <si>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</si>
  <si>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</si>
  <si>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</si>
  <si>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</si>
  <si>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</si>
  <si>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</si>
  <si>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</si>
  <si>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</si>
  <si>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</si>
  <si>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</si>
  <si>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</si>
  <si>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</si>
  <si>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</si>
  <si>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</si>
  <si>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</si>
  <si>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</si>
  <si>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</si>
  <si>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</si>
  <si>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</si>
  <si>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</si>
  <si>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</si>
  <si>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</si>
  <si>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</si>
  <si>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</si>
  <si>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</si>
  <si>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</si>
  <si>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</si>
  <si>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</si>
  <si>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</si>
  <si>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</si>
  <si>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</si>
  <si>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"ЗАД България" АД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</si>
  <si>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</si>
  <si>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</si>
  <si>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</si>
  <si>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"ЗК Медико – 21'' АД</t>
  </si>
  <si>
    <t>"ЗЕАД ДаллБогг: Живот и здраве'' ЕАД</t>
  </si>
  <si>
    <t>"Фи Хелт Застраховане" АД</t>
  </si>
  <si>
    <t>"Европейска Здравно-осигурителна каса" ЗАД</t>
  </si>
  <si>
    <t>ЗД "ОЗОК Инс'' АД</t>
  </si>
  <si>
    <t>ЗАД "Здравно-осигурителен институт" АД</t>
  </si>
  <si>
    <t>ЗД "Съгласие" АД</t>
  </si>
  <si>
    <t>ЗАД "Асет Иншурънс" АД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</si>
  <si>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</si>
  <si>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</si>
  <si>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</si>
  <si>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</si>
  <si>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</si>
  <si>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</si>
  <si>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</si>
  <si>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</si>
  <si>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</si>
  <si>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</si>
  <si>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</si>
  <si>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</si>
  <si>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</si>
  <si>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</si>
  <si>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</si>
  <si>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</si>
  <si>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</si>
  <si>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</si>
  <si>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</si>
  <si>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</si>
  <si>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</si>
  <si>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</si>
  <si>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</si>
  <si>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</si>
  <si>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</si>
  <si>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</si>
  <si>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</si>
  <si>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</si>
  <si>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</si>
  <si>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</si>
  <si>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</si>
  <si>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</si>
  <si>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</si>
  <si>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</si>
  <si>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</si>
  <si>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</si>
  <si>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</si>
  <si>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</si>
  <si>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</si>
  <si>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</si>
  <si>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</si>
  <si>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</si>
  <si>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</si>
  <si>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</si>
  <si>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</si>
  <si>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</si>
  <si>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</si>
  <si>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</si>
  <si>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</si>
  <si>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</si>
  <si>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</si>
  <si>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</si>
  <si>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</si>
  <si>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</si>
  <si>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</si>
  <si>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</si>
  <si>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</si>
  <si>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</si>
  <si>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</si>
  <si>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</si>
  <si>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t>в т.ч. ОТСТЪПЕНИ НА ПРЕЗАСТРА-ХОВАТЕЛИ</t>
  </si>
  <si>
    <t>в т.ч. Получени обезщетения от презастра-хователи</t>
  </si>
  <si>
    <t>ЗД "ЕИГ Ре" АД</t>
  </si>
  <si>
    <t>"Нова инс АД"</t>
  </si>
  <si>
    <t>"Застрахователна компания Юроамерикан" АД</t>
  </si>
  <si>
    <t>ОТНОСИТЕЛЕН ДЯЛ :</t>
  </si>
  <si>
    <r>
      <t xml:space="preserve">БРУТЕН ПРЕМИЕН ПРИХОД,  РЕАЛИЗИРАН ОТ ЗАСТРАХОВАТЕЛИТЕ, КОИТО ИЗВЪРШВАТ ДЕЙНОСТ ПО ОБЩО ЗАСТРАХОВАНЕ КЪМ 31.01.2018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</si>
  <si>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 ИЗПЛАТЕНИ ОБЕЗЩЕТЕНИЯ ОТ ЗАСТРАХОВАТЕЛИТЕ, КОИТО ИЗВЪРШВАТ ДЕЙНОСТ  ПО ОБЩО ЗАСТРАХОВАНЕ КЪМ 31.01.2018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</si>
  <si>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БРУТЕН ПРЕМИЕН ПРИХОД И ИЗПЛАТЕНИ ОБЕЗЩЕТЕНИЯ ПО ОБЩО ЗАСТРАХОВАНЕ КЪМ 31.01.2018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</si>
  <si>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НА ЗАСТРАХОВАТЕЛИТЕ ПО ОБЩО ЗАСТРАХОВАНЕ КЪМ 31.01.2018 г.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</si>
  <si>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АГРЕГИРАН ОТЧЕТ ЗА ФИНАНСОВОТО СЪСТОЯНИЕ НА ЗАСТРАХОВАТЕЛИТЕ, КОИТО ИЗВЪРШВАТ ДЕЙНОСТ ПО ОБЩО ЗАСТРАХОВАНЕ КЪМ 31.01.2018 г.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</si>
  <si>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АГРЕГИРАН ОТЧЕТ ЗА ПЕЧАЛБАТА ИЛИ ЗАГУБАТА И ДРУГИЯ ВСЕОБХВАТЕН ДОХОД НА ЗАСТРАХОВАТЕЛИТЕ, КОИТО ИЗВЪРШВАТ ДЕЙНОСТ ПО ОБЩО ЗАСТРАХОВАНЕ КЪМ 31.01.2018 г.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</si>
</sst>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л_в_._-;\-* #,##0.00\ _л_в_._-;_-* &quot;-&quot;??\ _л_в_._-;_-@_-"/>
    <numFmt numFmtId="164" formatCode="0.0%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10" fillId="0" borderId="0" applyFont="0" applyFill="0" applyBorder="0" applyAlignment="0" applyProtection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1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0" fillId="0" borderId="0" applyFont="0" applyFill="0" applyBorder="0" applyAlignment="0" applyProtection="0"/>
  </cellStyleXfs>
  <cellXfs count="145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2" fillId="2" borderId="0" xfId="6" applyFont="1" applyFill="1" applyAlignment="1" applyProtection="1">
      <alignment horizontal="right"/>
    </xf>
    <xf numFmtId="3" fontId="5" fillId="2" borderId="0" xfId="5" applyNumberFormat="1" applyFont="1" applyFill="1" applyAlignment="1" applyProtection="1">
      <alignment horizontal="right" vertical="center" wrapText="1"/>
    </xf>
    <xf numFmtId="3" fontId="5" fillId="2" borderId="0" xfId="9" applyFont="1" applyFill="1" applyBorder="1" applyAlignment="1" applyProtection="1">
      <alignment horizontal="right" vertical="center"/>
    </xf>
    <xf numFmtId="0" fontId="6" fillId="2" borderId="1" xfId="10" applyFont="1" applyFill="1" applyBorder="1" applyAlignment="1">
      <alignment horizontal="center" vertical="center"/>
    </xf>
    <xf numFmtId="3" fontId="6" fillId="2" borderId="1" xfId="10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>
      <alignment horizontal="right" vertical="center" wrapText="1"/>
    </xf>
    <xf numFmtId="3" fontId="5" fillId="2" borderId="1" xfId="10" applyNumberFormat="1" applyFont="1" applyFill="1" applyBorder="1" applyAlignment="1" applyProtection="1">
      <alignment horizontal="right" vertical="center" wrapText="1"/>
    </xf>
    <xf numFmtId="49" fontId="6" fillId="2" borderId="1" xfId="1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10" applyFont="1" applyFill="1" applyBorder="1" applyAlignment="1">
      <alignment vertical="center" wrapText="1"/>
    </xf>
    <xf numFmtId="3" fontId="6" fillId="2" borderId="0" xfId="10" applyNumberFormat="1" applyFont="1" applyFill="1"/>
    <xf numFmtId="0" fontId="6" fillId="2" borderId="0" xfId="10" applyFont="1" applyFill="1"/>
    <xf numFmtId="0" fontId="6" fillId="2" borderId="0" xfId="10" applyFont="1" applyFill="1" applyAlignment="1">
      <alignment horizontal="center" vertical="center"/>
    </xf>
    <xf numFmtId="164" fontId="6" fillId="2" borderId="0" xfId="10" applyNumberFormat="1" applyFont="1" applyFill="1"/>
    <xf numFmtId="0" fontId="6" fillId="4" borderId="0" xfId="10" applyFont="1" applyFill="1"/>
    <xf numFmtId="3" fontId="5" fillId="2" borderId="1" xfId="4" applyNumberFormat="1" applyFont="1" applyFill="1" applyBorder="1" applyAlignment="1">
      <alignment horizontal="right" vertical="center"/>
    </xf>
    <xf numFmtId="0" fontId="15" fillId="2" borderId="0" xfId="4" applyFont="1" applyFill="1"/>
    <xf numFmtId="3" fontId="5" fillId="2" borderId="0" xfId="4" applyNumberFormat="1" applyFont="1" applyFill="1" applyBorder="1" applyAlignment="1">
      <alignment horizontal="center" vertical="center" wrapText="1"/>
    </xf>
    <xf numFmtId="0" fontId="15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5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7" fillId="2" borderId="0" xfId="4" applyFont="1" applyFill="1" applyAlignment="1">
      <alignment vertical="center"/>
    </xf>
    <xf numFmtId="0" fontId="17" fillId="4" borderId="0" xfId="4" applyFont="1" applyFill="1" applyAlignment="1">
      <alignment vertical="center"/>
    </xf>
    <xf numFmtId="0" fontId="15" fillId="4" borderId="0" xfId="4" applyFont="1" applyFill="1"/>
    <xf numFmtId="0" fontId="18" fillId="2" borderId="0" xfId="10" applyFont="1" applyFill="1"/>
    <xf numFmtId="0" fontId="5" fillId="2" borderId="0" xfId="10" applyFont="1" applyFill="1" applyAlignment="1">
      <alignment vertical="center"/>
    </xf>
    <xf numFmtId="0" fontId="5" fillId="2" borderId="1" xfId="10" applyFont="1" applyFill="1" applyBorder="1" applyAlignment="1">
      <alignment horizontal="center"/>
    </xf>
    <xf numFmtId="0" fontId="5" fillId="2" borderId="1" xfId="10" applyFont="1" applyFill="1" applyBorder="1" applyAlignment="1">
      <alignment horizontal="center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10" applyNumberFormat="1" applyFont="1" applyFill="1" applyBorder="1" applyAlignment="1">
      <alignment horizontal="right" vertical="center" wrapText="1"/>
    </xf>
    <xf numFmtId="164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3" applyFont="1" applyFill="1" applyAlignment="1">
      <alignment vertical="center"/>
    </xf>
    <xf numFmtId="0" fontId="5" fillId="0" borderId="0" xfId="4" applyFont="1" applyFill="1" applyAlignment="1">
      <alignment vertical="center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16" fillId="2" borderId="0" xfId="5" applyNumberFormat="1" applyFont="1" applyFill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5" fillId="0" borderId="1" xfId="10" applyNumberFormat="1" applyFont="1" applyFill="1" applyBorder="1" applyAlignment="1" applyProtection="1">
      <alignment horizontal="right" vertical="center" wrapText="1"/>
    </xf>
    <xf numFmtId="3" fontId="6" fillId="0" borderId="1" xfId="10" applyNumberFormat="1" applyFont="1" applyFill="1" applyBorder="1" applyAlignment="1" applyProtection="1">
      <alignment horizontal="right" vertical="center" wrapText="1"/>
    </xf>
    <xf numFmtId="0" fontId="19" fillId="2" borderId="0" xfId="0" applyFont="1" applyFill="1"/>
    <xf numFmtId="0" fontId="6" fillId="2" borderId="0" xfId="13" applyFont="1" applyFill="1"/>
    <xf numFmtId="3" fontId="5" fillId="2" borderId="0" xfId="5" applyNumberFormat="1" applyFont="1" applyFill="1" applyBorder="1" applyAlignment="1" applyProtection="1">
      <alignment horizontal="center" vertical="center" wrapText="1"/>
    </xf>
    <xf numFmtId="3" fontId="6" fillId="2" borderId="0" xfId="5" applyNumberFormat="1" applyFont="1" applyFill="1" applyBorder="1" applyAlignment="1" applyProtection="1">
      <alignment horizontal="center" vertical="center" wrapText="1"/>
    </xf>
    <xf numFmtId="4" fontId="5" fillId="2" borderId="0" xfId="8" applyNumberFormat="1" applyFont="1" applyFill="1" applyBorder="1" applyProtection="1">
      <alignment horizontal="right" vertical="center"/>
    </xf>
    <xf numFmtId="3" fontId="6" fillId="2" borderId="0" xfId="8" applyNumberFormat="1" applyFont="1" applyFill="1" applyBorder="1" applyProtection="1">
      <alignment horizontal="right" vertical="center"/>
    </xf>
    <xf numFmtId="0" fontId="2" fillId="2" borderId="0" xfId="0" applyFont="1" applyFill="1"/>
    <xf numFmtId="3" fontId="0" fillId="2" borderId="0" xfId="0" applyNumberFormat="1" applyFill="1"/>
    <xf numFmtId="10" fontId="12" fillId="2" borderId="0" xfId="7" applyNumberFormat="1" applyFont="1" applyFill="1" applyAlignment="1" applyProtection="1">
      <alignment horizontal="right"/>
    </xf>
    <xf numFmtId="10" fontId="5" fillId="2" borderId="1" xfId="4" applyNumberFormat="1" applyFont="1" applyFill="1" applyBorder="1" applyAlignment="1" applyProtection="1">
      <alignment horizontal="center" vertical="center" wrapText="1"/>
    </xf>
    <xf numFmtId="3" fontId="5" fillId="0" borderId="1" xfId="13" applyNumberFormat="1" applyFont="1" applyFill="1" applyBorder="1" applyAlignment="1">
      <alignment horizontal="center" vertical="center" wrapText="1"/>
    </xf>
    <xf numFmtId="2" fontId="6" fillId="2" borderId="0" xfId="14" applyNumberFormat="1" applyFont="1" applyFill="1"/>
    <xf numFmtId="3" fontId="8" fillId="2" borderId="0" xfId="1" applyNumberFormat="1" applyFont="1" applyFill="1" applyBorder="1" applyProtection="1"/>
    <xf numFmtId="0" fontId="6" fillId="0" borderId="0" xfId="10" applyFont="1" applyFill="1"/>
    <xf numFmtId="0" fontId="5" fillId="0" borderId="1" xfId="10" applyFont="1" applyFill="1" applyBorder="1" applyAlignment="1">
      <alignment horizontal="center"/>
    </xf>
    <xf numFmtId="0" fontId="5" fillId="0" borderId="1" xfId="10" applyFont="1" applyFill="1" applyBorder="1" applyAlignment="1">
      <alignment horizontal="center" vertical="center" wrapText="1"/>
    </xf>
    <xf numFmtId="3" fontId="6" fillId="0" borderId="1" xfId="12" applyNumberFormat="1" applyFont="1" applyFill="1" applyBorder="1" applyAlignment="1" applyProtection="1">
      <alignment horizontal="right" vertical="center"/>
    </xf>
    <xf numFmtId="164" fontId="5" fillId="0" borderId="1" xfId="10" applyNumberFormat="1" applyFont="1" applyFill="1" applyBorder="1" applyAlignment="1" applyProtection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3" fontId="0" fillId="2" borderId="1" xfId="0" applyNumberFormat="1" applyFill="1" applyBorder="1"/>
    <xf numFmtId="3" fontId="5" fillId="2" borderId="0" xfId="5" applyNumberFormat="1" applyFont="1" applyFill="1" applyAlignment="1" applyProtection="1">
      <alignment vertical="center" wrapText="1"/>
    </xf>
    <xf numFmtId="0" fontId="6" fillId="2" borderId="0" xfId="4" applyFont="1" applyFill="1"/>
    <xf numFmtId="3" fontId="0" fillId="0" borderId="0" xfId="0" applyNumberFormat="1" applyFill="1"/>
    <xf numFmtId="0" fontId="2" fillId="2" borderId="0" xfId="1" applyNumberFormat="1" applyFont="1" applyFill="1" applyBorder="1" applyAlignment="1" applyProtection="1">
      <alignment wrapText="1"/>
    </xf>
    <xf numFmtId="3" fontId="0" fillId="2" borderId="0" xfId="0" applyNumberFormat="1" applyFill="1" applyBorder="1"/>
    <xf numFmtId="164" fontId="18" fillId="2" borderId="0" xfId="11" applyNumberFormat="1" applyFont="1" applyFill="1"/>
    <xf numFmtId="0" fontId="20" fillId="2" borderId="0" xfId="4" applyFont="1" applyFill="1"/>
    <xf numFmtId="0" fontId="18" fillId="2" borderId="0" xfId="4" applyFont="1" applyFill="1"/>
    <xf numFmtId="164" fontId="18" fillId="2" borderId="0" xfId="7" applyNumberFormat="1" applyFont="1" applyFill="1"/>
    <xf numFmtId="0" fontId="16" fillId="2" borderId="1" xfId="10" applyFont="1" applyFill="1" applyBorder="1" applyAlignment="1">
      <alignment horizontal="center" vertical="center" wrapText="1"/>
    </xf>
    <xf numFmtId="10" fontId="16" fillId="2" borderId="1" xfId="10" applyNumberFormat="1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center" vertical="center" wrapText="1"/>
    </xf>
    <xf numFmtId="10" fontId="16" fillId="2" borderId="1" xfId="4" applyNumberFormat="1" applyFont="1" applyFill="1" applyBorder="1" applyAlignment="1">
      <alignment horizontal="center" vertical="center" wrapText="1"/>
    </xf>
    <xf numFmtId="10" fontId="16" fillId="2" borderId="1" xfId="1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0" borderId="0" xfId="13" applyFont="1" applyFill="1" applyAlignment="1">
      <alignment horizontal="center" vertical="center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6" fillId="2" borderId="0" xfId="5" applyNumberFormat="1" applyFont="1" applyFill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1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5">
    <cellStyle name="Comma" xfId="14" builtinId="3"/>
    <cellStyle name="Normal" xfId="0" builtinId="0"/>
    <cellStyle name="Normal 2" xfId="4"/>
    <cellStyle name="Normal 2 2" xfId="6"/>
    <cellStyle name="Normal 3" xfId="10"/>
    <cellStyle name="Normal 3 2" xfId="13"/>
    <cellStyle name="Normal 4" xfId="12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1"/>
  </cellStyles>
  <dxfs count="5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3</a:t>
            </a:r>
            <a:r>
              <a:rPr lang="en-US" sz="1100" b="1"/>
              <a:t>1</a:t>
            </a:r>
            <a:r>
              <a:rPr lang="bg-BG" sz="1100" b="1"/>
              <a:t>.</a:t>
            </a:r>
            <a:r>
              <a:rPr lang="en-US" sz="1100" b="1"/>
              <a:t>01</a:t>
            </a:r>
            <a:r>
              <a:rPr lang="bg-BG" sz="1100" b="1"/>
              <a:t>.201</a:t>
            </a:r>
            <a:r>
              <a:rPr lang="en-US" sz="1100" b="1"/>
              <a:t>8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Premiums!$B$75:$B$84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Premiums!$B$75:$B$84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Premiums!$A$75:$A$84</c:f>
              <c:numCache>
                <c:formatCode>0.0%</c:formatCode>
                <c:ptCount val="10"/>
                <c:pt idx="0">
                  <c:v>5.6553476088604636E-2</c:v>
                </c:pt>
                <c:pt idx="1">
                  <c:v>0.67558694677386999</c:v>
                </c:pt>
                <c:pt idx="2">
                  <c:v>6.397189004919275E-4</c:v>
                </c:pt>
                <c:pt idx="3">
                  <c:v>4.5540930755251169E-3</c:v>
                </c:pt>
                <c:pt idx="4">
                  <c:v>2.2984234181637354E-3</c:v>
                </c:pt>
                <c:pt idx="5">
                  <c:v>7.9644458401628374E-3</c:v>
                </c:pt>
                <c:pt idx="6">
                  <c:v>0.18974005788207823</c:v>
                </c:pt>
                <c:pt idx="7">
                  <c:v>3.0685699846321093E-2</c:v>
                </c:pt>
                <c:pt idx="8">
                  <c:v>2.2211928194968155E-2</c:v>
                </c:pt>
                <c:pt idx="9">
                  <c:v>9.7652099798142839E-3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 </a:t>
            </a:r>
            <a:r>
              <a:rPr lang="en-US" sz="1100" b="1"/>
              <a:t>31</a:t>
            </a:r>
            <a:r>
              <a:rPr lang="bg-BG" sz="1100" b="1"/>
              <a:t>.</a:t>
            </a:r>
            <a:r>
              <a:rPr lang="en-US" sz="1100" b="1"/>
              <a:t>01</a:t>
            </a:r>
            <a:r>
              <a:rPr lang="bg-BG" sz="1100" b="1"/>
              <a:t>.201</a:t>
            </a:r>
            <a:r>
              <a:rPr lang="en-US" sz="1100" b="1"/>
              <a:t>8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Payments!$B$72:$B$81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Payments!$A$72:$A$81</c:f>
              <c:numCache>
                <c:formatCode>0.0%</c:formatCode>
                <c:ptCount val="10"/>
                <c:pt idx="0">
                  <c:v>4.9494371455937207E-2</c:v>
                </c:pt>
                <c:pt idx="1">
                  <c:v>0.85089315211470795</c:v>
                </c:pt>
                <c:pt idx="2">
                  <c:v>7.5517927252774931E-5</c:v>
                </c:pt>
                <c:pt idx="3">
                  <c:v>2.9361149730170407E-3</c:v>
                </c:pt>
                <c:pt idx="4">
                  <c:v>3.5560099845967212E-4</c:v>
                </c:pt>
                <c:pt idx="5">
                  <c:v>2.6045494074218127E-3</c:v>
                </c:pt>
                <c:pt idx="6">
                  <c:v>7.9349245110305708E-2</c:v>
                </c:pt>
                <c:pt idx="7">
                  <c:v>5.6330853183169634E-3</c:v>
                </c:pt>
                <c:pt idx="8">
                  <c:v>1.8989560944129989E-3</c:v>
                </c:pt>
                <c:pt idx="9">
                  <c:v>6.7594066001675779E-3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3</a:t>
            </a:r>
            <a:r>
              <a:rPr lang="en-US" sz="1100" b="1"/>
              <a:t>1</a:t>
            </a:r>
            <a:r>
              <a:rPr lang="bg-BG" sz="1100" b="1"/>
              <a:t>.</a:t>
            </a:r>
            <a:r>
              <a:rPr lang="en-US" sz="1100" b="1"/>
              <a:t>01</a:t>
            </a:r>
            <a:r>
              <a:rPr lang="bg-BG" sz="1100" b="1"/>
              <a:t>.201</a:t>
            </a:r>
            <a:r>
              <a:rPr lang="en-US" sz="1100" b="1"/>
              <a:t>8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'Prem-Pay-Total'!$A$80:$A$89</c:f>
              <c:numCache>
                <c:formatCode>0.0%</c:formatCode>
                <c:ptCount val="10"/>
                <c:pt idx="0">
                  <c:v>8.9454647991105918E-2</c:v>
                </c:pt>
                <c:pt idx="1">
                  <c:v>0.65202694447639942</c:v>
                </c:pt>
                <c:pt idx="2">
                  <c:v>6.1740973830740422E-4</c:v>
                </c:pt>
                <c:pt idx="3">
                  <c:v>4.3952764438026874E-3</c:v>
                </c:pt>
                <c:pt idx="4">
                  <c:v>2.2182696181664379E-3</c:v>
                </c:pt>
                <c:pt idx="5">
                  <c:v>7.6866986705522271E-3</c:v>
                </c:pt>
                <c:pt idx="6">
                  <c:v>0.18312318018636359</c:v>
                </c:pt>
                <c:pt idx="7">
                  <c:v>2.9615585685100032E-2</c:v>
                </c:pt>
                <c:pt idx="8">
                  <c:v>2.1437323117407557E-2</c:v>
                </c:pt>
                <c:pt idx="9">
                  <c:v>9.4246640727946879E-3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3</a:t>
            </a:r>
            <a:r>
              <a:rPr lang="en-US" sz="1100" b="1" i="0" baseline="0">
                <a:effectLst/>
              </a:rPr>
              <a:t>1.01</a:t>
            </a:r>
            <a:r>
              <a:rPr lang="bg-BG" sz="1100" b="1" i="0" baseline="0">
                <a:effectLst/>
              </a:rPr>
              <a:t>.201</a:t>
            </a:r>
            <a:r>
              <a:rPr lang="en-US" sz="1100" b="1" i="0" baseline="0">
                <a:effectLst/>
              </a:rPr>
              <a:t>8</a:t>
            </a:r>
            <a:r>
              <a:rPr lang="bg-BG" sz="1100" b="1" i="0" baseline="0">
                <a:effectLst/>
              </a:rPr>
              <a:t>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'Prem-Pay-Total'!$E$80:$E$89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1507460130784693"/>
                  <c:y val="-4.540148874833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6"/>
              <c:layout>
                <c:manualLayout>
                  <c:x val="-2.3434548026446293E-2"/>
                  <c:y val="-0.26591712921130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6955059500766612"/>
                  <c:y val="-0.29108231143238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9"/>
              <c:layout>
                <c:manualLayout>
                  <c:x val="0.22592059895799485"/>
                  <c:y val="-0.134798158426917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'Prem-Pay-Total'!$D$80:$D$89</c:f>
              <c:numCache>
                <c:formatCode>0.0%</c:formatCode>
                <c:ptCount val="10"/>
                <c:pt idx="0">
                  <c:v>6.8726376315395785E-2</c:v>
                </c:pt>
                <c:pt idx="1">
                  <c:v>0.83367801969641608</c:v>
                </c:pt>
                <c:pt idx="2">
                  <c:v>7.398890165528178E-5</c:v>
                </c:pt>
                <c:pt idx="3">
                  <c:v>2.876666904005573E-3</c:v>
                </c:pt>
                <c:pt idx="4">
                  <c:v>3.4840107853444693E-4</c:v>
                </c:pt>
                <c:pt idx="5">
                  <c:v>2.5518146084309249E-3</c:v>
                </c:pt>
                <c:pt idx="6">
                  <c:v>7.7742646103565127E-2</c:v>
                </c:pt>
                <c:pt idx="7">
                  <c:v>5.5190311862995493E-3</c:v>
                </c:pt>
                <c:pt idx="8">
                  <c:v>1.8605075752004116E-3</c:v>
                </c:pt>
                <c:pt idx="9">
                  <c:v>6.6225476304963655E-3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36</xdr:row>
      <xdr:rowOff>68035</xdr:rowOff>
    </xdr:from>
    <xdr:to>
      <xdr:col>9</xdr:col>
      <xdr:colOff>312965</xdr:colOff>
      <xdr:row>64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176767</xdr:colOff>
      <xdr:row>35</xdr:row>
      <xdr:rowOff>0</xdr:rowOff>
    </xdr:from>
    <xdr:to>
      <xdr:col>8</xdr:col>
      <xdr:colOff>138668</xdr:colOff>
      <xdr:row>66</xdr:row>
      <xdr:rowOff>55666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122464</xdr:rowOff>
    </xdr:from>
    <xdr:to>
      <xdr:col>5</xdr:col>
      <xdr:colOff>1000125</xdr:colOff>
      <xdr:row>67</xdr:row>
      <xdr:rowOff>13607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1063625</xdr:colOff>
      <xdr:row>38</xdr:row>
      <xdr:rowOff>138340</xdr:rowOff>
    </xdr:from>
    <xdr:to>
      <xdr:col>17</xdr:col>
      <xdr:colOff>522061</xdr:colOff>
      <xdr:row>67</xdr:row>
      <xdr:rowOff>29483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W84"/>
  <sheetViews>
    <sheetView view="pageBreakPreview" zoomScaleNormal="100" zoomScaleSheetLayoutView="100" workbookViewId="0">
      <pane xSplit="2" ySplit="3" topLeftCell="C40" activePane="bottomRight" state="frozen"/>
      <selection pane="topRight" activeCell="C1" sqref="C1"/>
      <selection pane="bottomLeft" activeCell="A5" sqref="A5"/>
      <selection pane="bottomRight" activeCell="B7" sqref="B7"/>
    </sheetView>
  </sheetViews>
  <sheetFormatPr defaultRowHeight="15.75" x14ac:dyDescent="0.25"/>
  <cols>
    <col min="1" max="1" width="7.85546875" style="51" customWidth="1"/>
    <col min="2" max="2" width="54.5703125" style="51" customWidth="1"/>
    <col min="3" max="6" width="13.42578125" style="51" customWidth="1"/>
    <col min="7" max="7" width="15.7109375" style="51" customWidth="1"/>
    <col min="8" max="10" width="13.42578125" style="51" customWidth="1"/>
    <col min="11" max="11" width="15.140625" style="51" customWidth="1"/>
    <col min="12" max="12" width="16" style="51" customWidth="1"/>
    <col min="13" max="16" width="13.42578125" style="51" customWidth="1"/>
    <col min="17" max="17" width="16.140625" style="51" customWidth="1"/>
    <col min="18" max="20" width="13.42578125" style="51" customWidth="1"/>
    <col min="21" max="21" width="15.85546875" style="51" customWidth="1"/>
    <col min="22" max="22" width="13.42578125" style="51" customWidth="1"/>
    <col min="23" max="23" width="17" style="51" customWidth="1"/>
    <col min="24" max="24" width="13.42578125" style="51" customWidth="1"/>
    <col min="25" max="25" width="14.85546875" style="51" customWidth="1"/>
    <col min="26" max="27" width="13.42578125" style="51" customWidth="1"/>
    <col min="28" max="28" width="20" style="51" customWidth="1"/>
    <col min="29" max="29" width="15.7109375" style="51" customWidth="1"/>
    <col min="30" max="30" width="12.42578125" style="51" bestFit="1" customWidth="1"/>
    <col min="31" max="31" width="11" style="51" bestFit="1" customWidth="1"/>
    <col min="32" max="16384" width="9.140625" style="51"/>
  </cols>
  <sheetData>
    <row r="1" spans="1:31" ht="21.75" customHeight="1" x14ac:dyDescent="0.25">
      <c r="A1" s="80" t="s">
        <v>387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</row>
    <row r="2" spans="1:31" x14ac:dyDescent="0.25">
      <c r="AC2" s="67" t="s">
        <v>0</v>
      </c>
    </row>
    <row r="3" spans="1:31" ht="94.5" x14ac:dyDescent="0.25">
      <c r="A3" s="68" t="s">
        <v>296</v>
      </c>
      <c r="B3" s="68" t="s">
        <v>297</v>
      </c>
      <c r="C3" s="69" t="s">
        <v>299</v>
      </c>
      <c r="D3" s="69" t="s">
        <v>300</v>
      </c>
      <c r="E3" s="69" t="s">
        <v>301</v>
      </c>
      <c r="F3" s="69" t="s">
        <v>298</v>
      </c>
      <c r="G3" s="69" t="s">
        <v>308</v>
      </c>
      <c r="H3" s="69" t="s">
        <v>302</v>
      </c>
      <c r="I3" s="69" t="s">
        <v>307</v>
      </c>
      <c r="J3" s="69" t="s">
        <v>304</v>
      </c>
      <c r="K3" s="69" t="s">
        <v>303</v>
      </c>
      <c r="L3" s="69" t="s">
        <v>305</v>
      </c>
      <c r="M3" s="69" t="s">
        <v>306</v>
      </c>
      <c r="N3" s="69" t="s">
        <v>314</v>
      </c>
      <c r="O3" s="69" t="s">
        <v>320</v>
      </c>
      <c r="P3" s="69" t="s">
        <v>313</v>
      </c>
      <c r="Q3" s="69" t="s">
        <v>312</v>
      </c>
      <c r="R3" s="69" t="s">
        <v>309</v>
      </c>
      <c r="S3" s="69" t="s">
        <v>310</v>
      </c>
      <c r="T3" s="69" t="s">
        <v>383</v>
      </c>
      <c r="U3" s="69" t="s">
        <v>319</v>
      </c>
      <c r="V3" s="69" t="s">
        <v>311</v>
      </c>
      <c r="W3" s="69" t="s">
        <v>384</v>
      </c>
      <c r="X3" s="69" t="s">
        <v>318</v>
      </c>
      <c r="Y3" s="69" t="s">
        <v>315</v>
      </c>
      <c r="Z3" s="69" t="s">
        <v>317</v>
      </c>
      <c r="AA3" s="69" t="s">
        <v>316</v>
      </c>
      <c r="AB3" s="69" t="s">
        <v>385</v>
      </c>
      <c r="AC3" s="69" t="s">
        <v>321</v>
      </c>
      <c r="AD3" s="52"/>
    </row>
    <row r="4" spans="1:31" ht="18" customHeight="1" x14ac:dyDescent="0.25">
      <c r="A4" s="43">
        <v>1</v>
      </c>
      <c r="B4" s="5" t="s">
        <v>322</v>
      </c>
      <c r="C4" s="82">
        <v>560167.88000000012</v>
      </c>
      <c r="D4" s="82">
        <v>160855</v>
      </c>
      <c r="E4" s="82">
        <v>339005.56</v>
      </c>
      <c r="F4" s="82">
        <v>690240.26751360018</v>
      </c>
      <c r="G4" s="82">
        <v>13824.78</v>
      </c>
      <c r="H4" s="82">
        <v>294892.33999999997</v>
      </c>
      <c r="I4" s="82">
        <v>1329744.1299999645</v>
      </c>
      <c r="J4" s="82">
        <v>179844</v>
      </c>
      <c r="K4" s="82">
        <v>43261.2</v>
      </c>
      <c r="L4" s="82">
        <v>117453.81999999998</v>
      </c>
      <c r="M4" s="82">
        <v>14690.570000000002</v>
      </c>
      <c r="N4" s="82">
        <v>44432.720000000023</v>
      </c>
      <c r="O4" s="82">
        <v>28031.910000000003</v>
      </c>
      <c r="P4" s="82">
        <v>17850</v>
      </c>
      <c r="Q4" s="82">
        <v>176643.52</v>
      </c>
      <c r="R4" s="82">
        <v>41807.570000000043</v>
      </c>
      <c r="S4" s="82">
        <v>0</v>
      </c>
      <c r="T4" s="82">
        <v>0</v>
      </c>
      <c r="U4" s="82">
        <v>974.1</v>
      </c>
      <c r="V4" s="82">
        <v>0</v>
      </c>
      <c r="W4" s="82">
        <v>0</v>
      </c>
      <c r="X4" s="82">
        <v>189895</v>
      </c>
      <c r="Y4" s="82">
        <v>67240.150670919946</v>
      </c>
      <c r="Z4" s="82">
        <v>5527</v>
      </c>
      <c r="AA4" s="82">
        <v>0</v>
      </c>
      <c r="AB4" s="82">
        <v>0</v>
      </c>
      <c r="AC4" s="55">
        <f t="shared" ref="AC4:AC34" si="0">SUM(C4:AB4)</f>
        <v>4316381.5181844849</v>
      </c>
      <c r="AD4" s="10"/>
      <c r="AE4" s="53"/>
    </row>
    <row r="5" spans="1:31" ht="47.25" x14ac:dyDescent="0.25">
      <c r="A5" s="47" t="s">
        <v>323</v>
      </c>
      <c r="B5" s="5" t="s">
        <v>324</v>
      </c>
      <c r="C5" s="79">
        <v>53757.349999999991</v>
      </c>
      <c r="D5" s="79">
        <v>52771</v>
      </c>
      <c r="E5" s="79">
        <v>20824.859999999997</v>
      </c>
      <c r="F5" s="79">
        <v>142240.29</v>
      </c>
      <c r="G5" s="44">
        <v>0</v>
      </c>
      <c r="H5" s="79">
        <v>3437.99</v>
      </c>
      <c r="I5" s="44">
        <v>95350.979999999894</v>
      </c>
      <c r="J5" s="44">
        <v>12973</v>
      </c>
      <c r="K5" s="44">
        <v>3625.5</v>
      </c>
      <c r="L5" s="44">
        <v>31909.83</v>
      </c>
      <c r="M5" s="44">
        <v>1358.76</v>
      </c>
      <c r="N5" s="44">
        <v>0</v>
      </c>
      <c r="O5" s="44">
        <v>690.52</v>
      </c>
      <c r="P5" s="44">
        <v>0</v>
      </c>
      <c r="Q5" s="45">
        <v>0</v>
      </c>
      <c r="R5" s="44">
        <v>0</v>
      </c>
      <c r="S5" s="44">
        <v>0</v>
      </c>
      <c r="T5" s="44">
        <v>0</v>
      </c>
      <c r="U5" s="44">
        <v>0</v>
      </c>
      <c r="V5" s="44">
        <v>0</v>
      </c>
      <c r="W5" s="44">
        <v>0</v>
      </c>
      <c r="X5" s="44">
        <v>0</v>
      </c>
      <c r="Y5" s="44">
        <v>0</v>
      </c>
      <c r="Z5" s="44">
        <v>0</v>
      </c>
      <c r="AA5" s="44">
        <v>0</v>
      </c>
      <c r="AB5" s="44">
        <v>0</v>
      </c>
      <c r="AC5" s="55">
        <f t="shared" si="0"/>
        <v>418940.0799999999</v>
      </c>
      <c r="AD5" s="10"/>
    </row>
    <row r="6" spans="1:31" ht="18" customHeight="1" x14ac:dyDescent="0.25">
      <c r="A6" s="43">
        <v>2</v>
      </c>
      <c r="B6" s="5" t="s">
        <v>358</v>
      </c>
      <c r="C6" s="79">
        <v>0</v>
      </c>
      <c r="D6" s="79">
        <v>0</v>
      </c>
      <c r="E6" s="79">
        <v>0</v>
      </c>
      <c r="F6" s="79">
        <v>0</v>
      </c>
      <c r="G6" s="44">
        <v>0</v>
      </c>
      <c r="H6" s="79">
        <v>0</v>
      </c>
      <c r="I6" s="44">
        <v>1615612.8899999997</v>
      </c>
      <c r="J6" s="44">
        <v>756138</v>
      </c>
      <c r="K6" s="44">
        <v>0</v>
      </c>
      <c r="L6" s="44">
        <v>21065.200000000001</v>
      </c>
      <c r="M6" s="44">
        <v>0</v>
      </c>
      <c r="N6" s="44">
        <v>8572.5</v>
      </c>
      <c r="O6" s="44">
        <v>0</v>
      </c>
      <c r="P6" s="44">
        <v>1579954.49</v>
      </c>
      <c r="Q6" s="45">
        <v>0</v>
      </c>
      <c r="R6" s="44">
        <v>653370.97000000789</v>
      </c>
      <c r="S6" s="44">
        <v>670537.37</v>
      </c>
      <c r="T6" s="44">
        <v>0</v>
      </c>
      <c r="U6" s="44">
        <v>366266.98999999976</v>
      </c>
      <c r="V6" s="44">
        <v>0</v>
      </c>
      <c r="W6" s="44">
        <v>0</v>
      </c>
      <c r="X6" s="44">
        <v>71460</v>
      </c>
      <c r="Y6" s="44">
        <v>163603.19600637999</v>
      </c>
      <c r="Z6" s="44">
        <v>24864</v>
      </c>
      <c r="AA6" s="44">
        <v>35914</v>
      </c>
      <c r="AB6" s="44">
        <v>0</v>
      </c>
      <c r="AC6" s="55">
        <f t="shared" si="0"/>
        <v>5967359.6060063876</v>
      </c>
      <c r="AD6" s="10"/>
    </row>
    <row r="7" spans="1:31" ht="32.25" customHeight="1" x14ac:dyDescent="0.25">
      <c r="A7" s="43">
        <v>3</v>
      </c>
      <c r="B7" s="5" t="s">
        <v>325</v>
      </c>
      <c r="C7" s="79">
        <v>11354140.280000009</v>
      </c>
      <c r="D7" s="79">
        <v>3620089</v>
      </c>
      <c r="E7" s="79">
        <v>8133565.9500000002</v>
      </c>
      <c r="F7" s="79">
        <v>9477332.5238357</v>
      </c>
      <c r="G7" s="44">
        <v>2907.6</v>
      </c>
      <c r="H7" s="79">
        <v>6723588.0599999996</v>
      </c>
      <c r="I7" s="44">
        <v>4039368.449999982</v>
      </c>
      <c r="J7" s="44">
        <v>2494018</v>
      </c>
      <c r="K7" s="44">
        <v>2213500.16</v>
      </c>
      <c r="L7" s="44">
        <v>698961.41</v>
      </c>
      <c r="M7" s="44">
        <v>1664208.1</v>
      </c>
      <c r="N7" s="44">
        <v>60337.540000000015</v>
      </c>
      <c r="O7" s="44">
        <v>1131374.4199999983</v>
      </c>
      <c r="P7" s="44">
        <v>0</v>
      </c>
      <c r="Q7" s="45">
        <v>156110.09</v>
      </c>
      <c r="R7" s="44">
        <v>0</v>
      </c>
      <c r="S7" s="44">
        <v>0</v>
      </c>
      <c r="T7" s="44">
        <v>0</v>
      </c>
      <c r="U7" s="44">
        <v>0</v>
      </c>
      <c r="V7" s="44">
        <v>0</v>
      </c>
      <c r="W7" s="44">
        <v>0</v>
      </c>
      <c r="X7" s="44">
        <v>0</v>
      </c>
      <c r="Y7" s="44">
        <v>0</v>
      </c>
      <c r="Z7" s="44">
        <v>0</v>
      </c>
      <c r="AA7" s="44">
        <v>0</v>
      </c>
      <c r="AB7" s="44">
        <v>0</v>
      </c>
      <c r="AC7" s="55">
        <f t="shared" si="0"/>
        <v>51769501.583835691</v>
      </c>
      <c r="AD7" s="10"/>
      <c r="AE7" s="53"/>
    </row>
    <row r="8" spans="1:31" ht="18" customHeight="1" x14ac:dyDescent="0.25">
      <c r="A8" s="43">
        <v>4</v>
      </c>
      <c r="B8" s="5" t="s">
        <v>326</v>
      </c>
      <c r="C8" s="79">
        <v>70448.52</v>
      </c>
      <c r="D8" s="79">
        <v>0</v>
      </c>
      <c r="E8" s="79">
        <v>0</v>
      </c>
      <c r="F8" s="79">
        <v>0</v>
      </c>
      <c r="G8" s="44">
        <v>0</v>
      </c>
      <c r="H8" s="79">
        <v>0</v>
      </c>
      <c r="I8" s="44">
        <v>45878.61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  <c r="O8" s="44">
        <v>0</v>
      </c>
      <c r="P8" s="44">
        <v>0</v>
      </c>
      <c r="Q8" s="45">
        <v>0</v>
      </c>
      <c r="R8" s="44">
        <v>0</v>
      </c>
      <c r="S8" s="44">
        <v>0</v>
      </c>
      <c r="T8" s="44">
        <v>0</v>
      </c>
      <c r="U8" s="44">
        <v>0</v>
      </c>
      <c r="V8" s="44">
        <v>0</v>
      </c>
      <c r="W8" s="44">
        <v>0</v>
      </c>
      <c r="X8" s="44">
        <v>0</v>
      </c>
      <c r="Y8" s="44">
        <v>0</v>
      </c>
      <c r="Z8" s="44">
        <v>0</v>
      </c>
      <c r="AA8" s="44">
        <v>0</v>
      </c>
      <c r="AB8" s="44">
        <v>0</v>
      </c>
      <c r="AC8" s="55">
        <f t="shared" si="0"/>
        <v>116327.13</v>
      </c>
      <c r="AD8" s="10"/>
      <c r="AE8" s="53"/>
    </row>
    <row r="9" spans="1:31" ht="18" customHeight="1" x14ac:dyDescent="0.25">
      <c r="A9" s="43">
        <v>5</v>
      </c>
      <c r="B9" s="5" t="s">
        <v>327</v>
      </c>
      <c r="C9" s="79">
        <v>596188.43999999994</v>
      </c>
      <c r="D9" s="79">
        <v>0</v>
      </c>
      <c r="E9" s="79">
        <v>0</v>
      </c>
      <c r="F9" s="79">
        <v>13586.5715</v>
      </c>
      <c r="G9" s="44">
        <v>0</v>
      </c>
      <c r="H9" s="79">
        <v>0</v>
      </c>
      <c r="I9" s="44">
        <v>0</v>
      </c>
      <c r="J9" s="44">
        <v>449</v>
      </c>
      <c r="K9" s="44">
        <v>-10336.09</v>
      </c>
      <c r="L9" s="44">
        <v>0</v>
      </c>
      <c r="M9" s="44">
        <v>5040.0200000000004</v>
      </c>
      <c r="N9" s="44">
        <v>0</v>
      </c>
      <c r="O9" s="44">
        <v>0</v>
      </c>
      <c r="P9" s="44">
        <v>0</v>
      </c>
      <c r="Q9" s="45">
        <v>0</v>
      </c>
      <c r="R9" s="44">
        <v>0</v>
      </c>
      <c r="S9" s="44">
        <v>0</v>
      </c>
      <c r="T9" s="44">
        <v>0</v>
      </c>
      <c r="U9" s="44">
        <v>0</v>
      </c>
      <c r="V9" s="44">
        <v>0</v>
      </c>
      <c r="W9" s="44">
        <v>0</v>
      </c>
      <c r="X9" s="44">
        <v>0</v>
      </c>
      <c r="Y9" s="44">
        <v>0</v>
      </c>
      <c r="Z9" s="44">
        <v>0</v>
      </c>
      <c r="AA9" s="44">
        <v>0</v>
      </c>
      <c r="AB9" s="44">
        <v>0</v>
      </c>
      <c r="AC9" s="55">
        <f t="shared" si="0"/>
        <v>604927.94149999996</v>
      </c>
      <c r="AD9" s="10"/>
      <c r="AE9" s="53"/>
    </row>
    <row r="10" spans="1:31" ht="18" customHeight="1" x14ac:dyDescent="0.25">
      <c r="A10" s="43">
        <v>6</v>
      </c>
      <c r="B10" s="5" t="s">
        <v>328</v>
      </c>
      <c r="C10" s="79">
        <v>236031.83999999997</v>
      </c>
      <c r="D10" s="79">
        <v>0</v>
      </c>
      <c r="E10" s="79">
        <v>21886.27</v>
      </c>
      <c r="F10" s="79">
        <v>78181.262239999996</v>
      </c>
      <c r="G10" s="44">
        <v>0</v>
      </c>
      <c r="H10" s="79">
        <v>700</v>
      </c>
      <c r="I10" s="44">
        <v>0</v>
      </c>
      <c r="J10" s="44">
        <v>400</v>
      </c>
      <c r="K10" s="44">
        <v>64705</v>
      </c>
      <c r="L10" s="44">
        <v>0</v>
      </c>
      <c r="M10" s="44">
        <v>0</v>
      </c>
      <c r="N10" s="44">
        <v>0</v>
      </c>
      <c r="O10" s="44">
        <v>0</v>
      </c>
      <c r="P10" s="44">
        <v>0</v>
      </c>
      <c r="Q10" s="45">
        <v>0</v>
      </c>
      <c r="R10" s="44">
        <v>0</v>
      </c>
      <c r="S10" s="44">
        <v>0</v>
      </c>
      <c r="T10" s="44">
        <v>0</v>
      </c>
      <c r="U10" s="44">
        <v>0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0</v>
      </c>
      <c r="AB10" s="44">
        <v>0</v>
      </c>
      <c r="AC10" s="55">
        <f t="shared" si="0"/>
        <v>401904.37223999994</v>
      </c>
      <c r="AD10" s="10"/>
      <c r="AE10" s="53"/>
    </row>
    <row r="11" spans="1:31" ht="18" customHeight="1" x14ac:dyDescent="0.25">
      <c r="A11" s="43">
        <v>7</v>
      </c>
      <c r="B11" s="5" t="s">
        <v>329</v>
      </c>
      <c r="C11" s="79">
        <v>705351.62999999989</v>
      </c>
      <c r="D11" s="79">
        <v>3638</v>
      </c>
      <c r="E11" s="79">
        <v>293205.54000000004</v>
      </c>
      <c r="F11" s="79">
        <v>69471.673445400011</v>
      </c>
      <c r="G11" s="44">
        <v>0</v>
      </c>
      <c r="H11" s="79">
        <v>115406.43999999999</v>
      </c>
      <c r="I11" s="44">
        <v>78413.179999999993</v>
      </c>
      <c r="J11" s="44">
        <v>70529</v>
      </c>
      <c r="K11" s="44">
        <v>2090.12</v>
      </c>
      <c r="L11" s="44">
        <v>9764.93</v>
      </c>
      <c r="M11" s="44">
        <v>57415.140000000007</v>
      </c>
      <c r="N11" s="44">
        <v>1718.29</v>
      </c>
      <c r="O11" s="44">
        <v>2381.54</v>
      </c>
      <c r="P11" s="44">
        <v>0</v>
      </c>
      <c r="Q11" s="45">
        <v>13559.68</v>
      </c>
      <c r="R11" s="44">
        <v>24.909999999999997</v>
      </c>
      <c r="S11" s="44">
        <v>0</v>
      </c>
      <c r="T11" s="44">
        <v>25292.79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55">
        <f t="shared" si="0"/>
        <v>1448262.8634453998</v>
      </c>
      <c r="AD11" s="10"/>
      <c r="AE11" s="53"/>
    </row>
    <row r="12" spans="1:31" ht="18" customHeight="1" x14ac:dyDescent="0.25">
      <c r="A12" s="43">
        <v>8</v>
      </c>
      <c r="B12" s="5" t="s">
        <v>330</v>
      </c>
      <c r="C12" s="79">
        <v>3804195.7799999993</v>
      </c>
      <c r="D12" s="79">
        <v>112132</v>
      </c>
      <c r="E12" s="79">
        <v>2811245.73</v>
      </c>
      <c r="F12" s="79">
        <v>1269077.0816111995</v>
      </c>
      <c r="G12" s="44">
        <v>14856100.449999999</v>
      </c>
      <c r="H12" s="79">
        <v>2163628.5</v>
      </c>
      <c r="I12" s="44">
        <v>1863072.3400000017</v>
      </c>
      <c r="J12" s="44">
        <v>408470</v>
      </c>
      <c r="K12" s="44">
        <v>87547.23</v>
      </c>
      <c r="L12" s="44">
        <v>2024992.4600000002</v>
      </c>
      <c r="M12" s="44">
        <v>2066380.7300000002</v>
      </c>
      <c r="N12" s="44">
        <v>31745.550000000003</v>
      </c>
      <c r="O12" s="44">
        <v>169987.03</v>
      </c>
      <c r="P12" s="44">
        <v>0</v>
      </c>
      <c r="Q12" s="45">
        <v>338940.88</v>
      </c>
      <c r="R12" s="44">
        <v>125716.64999999969</v>
      </c>
      <c r="S12" s="44">
        <v>0</v>
      </c>
      <c r="T12" s="44">
        <v>176088.8</v>
      </c>
      <c r="U12" s="44">
        <v>1561.6</v>
      </c>
      <c r="V12" s="44">
        <v>0</v>
      </c>
      <c r="W12" s="44">
        <v>120320.34999999999</v>
      </c>
      <c r="X12" s="44">
        <v>0</v>
      </c>
      <c r="Y12" s="44">
        <v>0</v>
      </c>
      <c r="Z12" s="44">
        <v>8028.36</v>
      </c>
      <c r="AA12" s="44">
        <v>0</v>
      </c>
      <c r="AB12" s="44">
        <v>0</v>
      </c>
      <c r="AC12" s="55">
        <f t="shared" si="0"/>
        <v>32439231.521611203</v>
      </c>
      <c r="AD12" s="10"/>
      <c r="AE12" s="53"/>
    </row>
    <row r="13" spans="1:31" ht="18" customHeight="1" x14ac:dyDescent="0.25">
      <c r="A13" s="47" t="s">
        <v>359</v>
      </c>
      <c r="B13" s="5" t="s">
        <v>369</v>
      </c>
      <c r="C13" s="79">
        <v>2940497.9699999993</v>
      </c>
      <c r="D13" s="79">
        <v>30827</v>
      </c>
      <c r="E13" s="79">
        <v>1497207.72</v>
      </c>
      <c r="F13" s="79">
        <v>704737.48764259997</v>
      </c>
      <c r="G13" s="44">
        <v>14856100.449999999</v>
      </c>
      <c r="H13" s="79">
        <v>673194.78</v>
      </c>
      <c r="I13" s="44">
        <v>684703.58999999985</v>
      </c>
      <c r="J13" s="44">
        <v>0</v>
      </c>
      <c r="K13" s="44">
        <v>87121.33</v>
      </c>
      <c r="L13" s="44">
        <v>1886101.59</v>
      </c>
      <c r="M13" s="44">
        <v>1302463.1400000001</v>
      </c>
      <c r="N13" s="44">
        <v>0</v>
      </c>
      <c r="O13" s="44">
        <v>165637.22</v>
      </c>
      <c r="P13" s="44">
        <v>0</v>
      </c>
      <c r="Q13" s="45">
        <v>58703.7</v>
      </c>
      <c r="R13" s="44">
        <v>125716.64999999969</v>
      </c>
      <c r="S13" s="44">
        <v>0</v>
      </c>
      <c r="T13" s="44">
        <v>175082.52000000002</v>
      </c>
      <c r="U13" s="44">
        <v>1561.6</v>
      </c>
      <c r="V13" s="44">
        <v>0</v>
      </c>
      <c r="W13" s="44">
        <v>0</v>
      </c>
      <c r="X13" s="44">
        <v>0</v>
      </c>
      <c r="Y13" s="44">
        <v>0</v>
      </c>
      <c r="Z13" s="44">
        <v>7493.36</v>
      </c>
      <c r="AA13" s="44">
        <v>0</v>
      </c>
      <c r="AB13" s="44">
        <v>0</v>
      </c>
      <c r="AC13" s="55">
        <f t="shared" si="0"/>
        <v>25197150.107642595</v>
      </c>
      <c r="AD13" s="10"/>
      <c r="AE13" s="53"/>
    </row>
    <row r="14" spans="1:31" ht="18" customHeight="1" x14ac:dyDescent="0.25">
      <c r="A14" s="47" t="s">
        <v>360</v>
      </c>
      <c r="B14" s="5" t="s">
        <v>370</v>
      </c>
      <c r="C14" s="79">
        <v>719502.15</v>
      </c>
      <c r="D14" s="79">
        <v>79306</v>
      </c>
      <c r="E14" s="79">
        <v>1186303.05</v>
      </c>
      <c r="F14" s="79">
        <v>546139.37396859971</v>
      </c>
      <c r="G14" s="44">
        <v>0</v>
      </c>
      <c r="H14" s="79">
        <v>1319890.54</v>
      </c>
      <c r="I14" s="44">
        <v>757892.3300000017</v>
      </c>
      <c r="J14" s="44">
        <v>266778</v>
      </c>
      <c r="K14" s="44">
        <v>0</v>
      </c>
      <c r="L14" s="44">
        <v>37020.360000000015</v>
      </c>
      <c r="M14" s="44">
        <v>617964.02</v>
      </c>
      <c r="N14" s="44">
        <v>31745.550000000003</v>
      </c>
      <c r="O14" s="44">
        <v>0</v>
      </c>
      <c r="P14" s="44">
        <v>0</v>
      </c>
      <c r="Q14" s="45">
        <v>280237.18</v>
      </c>
      <c r="R14" s="44">
        <v>0</v>
      </c>
      <c r="S14" s="44">
        <v>0</v>
      </c>
      <c r="T14" s="44">
        <v>1006.2799999999552</v>
      </c>
      <c r="U14" s="44">
        <v>0</v>
      </c>
      <c r="V14" s="44">
        <v>0</v>
      </c>
      <c r="W14" s="44">
        <v>120320.34999999999</v>
      </c>
      <c r="X14" s="44">
        <v>0</v>
      </c>
      <c r="Y14" s="44">
        <v>0</v>
      </c>
      <c r="Z14" s="44">
        <v>535</v>
      </c>
      <c r="AA14" s="44">
        <v>0</v>
      </c>
      <c r="AB14" s="44">
        <v>0</v>
      </c>
      <c r="AC14" s="55">
        <f t="shared" si="0"/>
        <v>5964640.1839686017</v>
      </c>
      <c r="AD14" s="10"/>
      <c r="AE14" s="53"/>
    </row>
    <row r="15" spans="1:31" ht="18" customHeight="1" x14ac:dyDescent="0.25">
      <c r="A15" s="47" t="s">
        <v>361</v>
      </c>
      <c r="B15" s="5" t="s">
        <v>371</v>
      </c>
      <c r="C15" s="79">
        <v>0</v>
      </c>
      <c r="D15" s="79">
        <v>0</v>
      </c>
      <c r="E15" s="79">
        <v>94264</v>
      </c>
      <c r="F15" s="79">
        <v>4970.18</v>
      </c>
      <c r="G15" s="44">
        <v>0</v>
      </c>
      <c r="H15" s="79">
        <v>37198.31</v>
      </c>
      <c r="I15" s="44">
        <v>339180.29000000004</v>
      </c>
      <c r="J15" s="44">
        <v>0</v>
      </c>
      <c r="K15" s="44">
        <v>0</v>
      </c>
      <c r="L15" s="44">
        <v>101870.51</v>
      </c>
      <c r="M15" s="44">
        <v>102402.48999999999</v>
      </c>
      <c r="N15" s="44">
        <v>0</v>
      </c>
      <c r="O15" s="44">
        <v>4349.8100000000004</v>
      </c>
      <c r="P15" s="44">
        <v>0</v>
      </c>
      <c r="Q15" s="45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55">
        <f t="shared" si="0"/>
        <v>684235.59000000008</v>
      </c>
      <c r="AD15" s="10"/>
      <c r="AE15" s="53"/>
    </row>
    <row r="16" spans="1:31" ht="18" customHeight="1" x14ac:dyDescent="0.25">
      <c r="A16" s="47" t="s">
        <v>362</v>
      </c>
      <c r="B16" s="5" t="s">
        <v>368</v>
      </c>
      <c r="C16" s="79">
        <v>144195.66000000003</v>
      </c>
      <c r="D16" s="79">
        <v>1999</v>
      </c>
      <c r="E16" s="79">
        <v>33470.959999999999</v>
      </c>
      <c r="F16" s="79">
        <v>13230.039999999999</v>
      </c>
      <c r="G16" s="44">
        <v>0</v>
      </c>
      <c r="H16" s="79">
        <v>133344.87000000002</v>
      </c>
      <c r="I16" s="44">
        <v>81296.13</v>
      </c>
      <c r="J16" s="44">
        <v>141692</v>
      </c>
      <c r="K16" s="44">
        <v>425.9</v>
      </c>
      <c r="L16" s="44">
        <v>0</v>
      </c>
      <c r="M16" s="44">
        <v>43551.08</v>
      </c>
      <c r="N16" s="44">
        <v>0</v>
      </c>
      <c r="O16" s="44">
        <v>0</v>
      </c>
      <c r="P16" s="44">
        <v>0</v>
      </c>
      <c r="Q16" s="45">
        <v>0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  <c r="AC16" s="55">
        <f t="shared" si="0"/>
        <v>593205.64</v>
      </c>
      <c r="AD16" s="10"/>
      <c r="AE16" s="53"/>
    </row>
    <row r="17" spans="1:30" ht="18" customHeight="1" x14ac:dyDescent="0.25">
      <c r="A17" s="43">
        <v>9</v>
      </c>
      <c r="B17" s="4" t="s">
        <v>363</v>
      </c>
      <c r="C17" s="79">
        <v>856598.01999999955</v>
      </c>
      <c r="D17" s="79">
        <v>77290</v>
      </c>
      <c r="E17" s="79">
        <v>222489.79</v>
      </c>
      <c r="F17" s="79">
        <v>526.4</v>
      </c>
      <c r="G17" s="44">
        <v>1964.66</v>
      </c>
      <c r="H17" s="79">
        <v>146063.84</v>
      </c>
      <c r="I17" s="44">
        <v>6616.6</v>
      </c>
      <c r="J17" s="44">
        <v>143013</v>
      </c>
      <c r="K17" s="44">
        <v>76783.05</v>
      </c>
      <c r="L17" s="44">
        <v>16148.87</v>
      </c>
      <c r="M17" s="44">
        <v>311534.5</v>
      </c>
      <c r="N17" s="44">
        <v>0</v>
      </c>
      <c r="O17" s="44">
        <v>17205.670000000002</v>
      </c>
      <c r="P17" s="44">
        <v>0</v>
      </c>
      <c r="Q17" s="45">
        <v>141.16999999999999</v>
      </c>
      <c r="R17" s="44">
        <v>147290.45000000001</v>
      </c>
      <c r="S17" s="44">
        <v>0</v>
      </c>
      <c r="T17" s="44">
        <v>38182.86</v>
      </c>
      <c r="U17" s="44">
        <v>0</v>
      </c>
      <c r="V17" s="44">
        <v>0</v>
      </c>
      <c r="W17" s="44">
        <v>1011.28</v>
      </c>
      <c r="X17" s="44">
        <v>0</v>
      </c>
      <c r="Y17" s="44">
        <v>0</v>
      </c>
      <c r="Z17" s="44">
        <v>431.79</v>
      </c>
      <c r="AA17" s="44">
        <v>0</v>
      </c>
      <c r="AB17" s="44">
        <v>0</v>
      </c>
      <c r="AC17" s="55">
        <f t="shared" si="0"/>
        <v>2063291.9499999997</v>
      </c>
      <c r="AD17" s="10"/>
    </row>
    <row r="18" spans="1:30" ht="31.5" x14ac:dyDescent="0.25">
      <c r="A18" s="47" t="s">
        <v>364</v>
      </c>
      <c r="B18" s="5" t="s">
        <v>367</v>
      </c>
      <c r="C18" s="79">
        <v>842554.05999999959</v>
      </c>
      <c r="D18" s="79">
        <v>76870</v>
      </c>
      <c r="E18" s="79">
        <v>205248.28</v>
      </c>
      <c r="F18" s="79">
        <v>0</v>
      </c>
      <c r="G18" s="44">
        <v>1964.66</v>
      </c>
      <c r="H18" s="79">
        <v>128473.7</v>
      </c>
      <c r="I18" s="44">
        <v>3484.7999999999997</v>
      </c>
      <c r="J18" s="44">
        <v>117361</v>
      </c>
      <c r="K18" s="44">
        <v>76448.98</v>
      </c>
      <c r="L18" s="44">
        <v>15541.37</v>
      </c>
      <c r="M18" s="44">
        <v>311534.5</v>
      </c>
      <c r="N18" s="44">
        <v>0</v>
      </c>
      <c r="O18" s="44">
        <v>17205.670000000002</v>
      </c>
      <c r="P18" s="44">
        <v>0</v>
      </c>
      <c r="Q18" s="45">
        <v>0</v>
      </c>
      <c r="R18" s="44">
        <v>147290.45000000001</v>
      </c>
      <c r="S18" s="44">
        <v>0</v>
      </c>
      <c r="T18" s="44">
        <v>38182.86</v>
      </c>
      <c r="U18" s="44">
        <v>0</v>
      </c>
      <c r="V18" s="44">
        <v>0</v>
      </c>
      <c r="W18" s="44">
        <v>1011.28</v>
      </c>
      <c r="X18" s="44">
        <v>0</v>
      </c>
      <c r="Y18" s="44">
        <v>0</v>
      </c>
      <c r="Z18" s="44">
        <v>431.79</v>
      </c>
      <c r="AA18" s="44">
        <v>0</v>
      </c>
      <c r="AB18" s="44">
        <v>0</v>
      </c>
      <c r="AC18" s="55">
        <f t="shared" si="0"/>
        <v>1983603.3999999997</v>
      </c>
      <c r="AD18" s="10"/>
    </row>
    <row r="19" spans="1:30" ht="18" customHeight="1" x14ac:dyDescent="0.25">
      <c r="A19" s="47" t="s">
        <v>365</v>
      </c>
      <c r="B19" s="5" t="s">
        <v>366</v>
      </c>
      <c r="C19" s="79">
        <v>14043.96</v>
      </c>
      <c r="D19" s="79">
        <v>420</v>
      </c>
      <c r="E19" s="79">
        <v>17241.509999999998</v>
      </c>
      <c r="F19" s="79">
        <v>526.4</v>
      </c>
      <c r="G19" s="44">
        <v>0</v>
      </c>
      <c r="H19" s="79">
        <v>17590.14</v>
      </c>
      <c r="I19" s="44">
        <v>3131.8</v>
      </c>
      <c r="J19" s="44">
        <v>25652</v>
      </c>
      <c r="K19" s="44">
        <v>334.07</v>
      </c>
      <c r="L19" s="44">
        <v>607.5</v>
      </c>
      <c r="M19" s="44">
        <v>0</v>
      </c>
      <c r="N19" s="44">
        <v>0</v>
      </c>
      <c r="O19" s="44">
        <v>0</v>
      </c>
      <c r="P19" s="44">
        <v>0</v>
      </c>
      <c r="Q19" s="45">
        <v>141.16999999999999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  <c r="AC19" s="55">
        <f t="shared" si="0"/>
        <v>79688.55</v>
      </c>
      <c r="AD19" s="10"/>
    </row>
    <row r="20" spans="1:30" ht="32.25" customHeight="1" x14ac:dyDescent="0.25">
      <c r="A20" s="43">
        <v>10</v>
      </c>
      <c r="B20" s="5" t="s">
        <v>331</v>
      </c>
      <c r="C20" s="79">
        <v>3838442.0299999989</v>
      </c>
      <c r="D20" s="79">
        <v>18633410</v>
      </c>
      <c r="E20" s="79">
        <v>5255389.18</v>
      </c>
      <c r="F20" s="79">
        <v>3555488.2785809999</v>
      </c>
      <c r="G20" s="44">
        <v>1814.35</v>
      </c>
      <c r="H20" s="79">
        <v>2654448.71</v>
      </c>
      <c r="I20" s="44">
        <v>3956910.3600001568</v>
      </c>
      <c r="J20" s="44">
        <v>7164142</v>
      </c>
      <c r="K20" s="44">
        <v>10349277.079999998</v>
      </c>
      <c r="L20" s="44">
        <v>8559325.6300000008</v>
      </c>
      <c r="M20" s="44">
        <v>797158.87000000011</v>
      </c>
      <c r="N20" s="44">
        <v>5240621.0451848274</v>
      </c>
      <c r="O20" s="44">
        <v>666557.81999998842</v>
      </c>
      <c r="P20" s="44">
        <v>0</v>
      </c>
      <c r="Q20" s="45">
        <v>406719.12</v>
      </c>
      <c r="R20" s="44">
        <v>0</v>
      </c>
      <c r="S20" s="44">
        <v>0</v>
      </c>
      <c r="T20" s="44">
        <v>0</v>
      </c>
      <c r="U20" s="44">
        <v>205.65</v>
      </c>
      <c r="V20" s="44">
        <v>0</v>
      </c>
      <c r="W20" s="44">
        <v>0</v>
      </c>
      <c r="X20" s="44">
        <v>0</v>
      </c>
      <c r="Y20" s="44">
        <v>0</v>
      </c>
      <c r="Z20" s="44">
        <v>0</v>
      </c>
      <c r="AA20" s="44">
        <v>0</v>
      </c>
      <c r="AB20" s="44">
        <v>0</v>
      </c>
      <c r="AC20" s="55">
        <f t="shared" si="0"/>
        <v>71079910.123765975</v>
      </c>
      <c r="AD20" s="10"/>
    </row>
    <row r="21" spans="1:30" ht="18" customHeight="1" x14ac:dyDescent="0.25">
      <c r="A21" s="47" t="s">
        <v>332</v>
      </c>
      <c r="B21" s="5" t="s">
        <v>333</v>
      </c>
      <c r="C21" s="79">
        <v>3838442.0299999989</v>
      </c>
      <c r="D21" s="79">
        <v>18600215</v>
      </c>
      <c r="E21" s="79">
        <v>5255095.18</v>
      </c>
      <c r="F21" s="79">
        <v>3505853.55</v>
      </c>
      <c r="G21" s="44">
        <v>1814.35</v>
      </c>
      <c r="H21" s="79">
        <v>2639158.98</v>
      </c>
      <c r="I21" s="44">
        <v>3702896.2900001574</v>
      </c>
      <c r="J21" s="44">
        <v>7108606</v>
      </c>
      <c r="K21" s="44">
        <v>10142224.569999998</v>
      </c>
      <c r="L21" s="44">
        <v>8177797.3400000017</v>
      </c>
      <c r="M21" s="44">
        <v>602692.42000000004</v>
      </c>
      <c r="N21" s="44">
        <v>5234098.0951848272</v>
      </c>
      <c r="O21" s="44">
        <v>644055.99999998847</v>
      </c>
      <c r="P21" s="44">
        <v>0</v>
      </c>
      <c r="Q21" s="45">
        <v>406719.12</v>
      </c>
      <c r="R21" s="44">
        <v>0</v>
      </c>
      <c r="S21" s="44">
        <v>0</v>
      </c>
      <c r="T21" s="44">
        <v>0</v>
      </c>
      <c r="U21" s="44">
        <v>205.65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55">
        <f t="shared" si="0"/>
        <v>69859874.575184986</v>
      </c>
      <c r="AD21" s="10"/>
    </row>
    <row r="22" spans="1:30" ht="18" customHeight="1" x14ac:dyDescent="0.25">
      <c r="A22" s="47" t="s">
        <v>334</v>
      </c>
      <c r="B22" s="5" t="s">
        <v>335</v>
      </c>
      <c r="C22" s="79">
        <v>0</v>
      </c>
      <c r="D22" s="79">
        <v>0</v>
      </c>
      <c r="E22" s="79">
        <v>0</v>
      </c>
      <c r="F22" s="79">
        <v>0</v>
      </c>
      <c r="G22" s="44">
        <v>0</v>
      </c>
      <c r="H22" s="79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5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  <c r="AC22" s="55">
        <f t="shared" si="0"/>
        <v>0</v>
      </c>
      <c r="AD22" s="10"/>
    </row>
    <row r="23" spans="1:30" ht="31.5" x14ac:dyDescent="0.25">
      <c r="A23" s="47" t="s">
        <v>336</v>
      </c>
      <c r="B23" s="5" t="s">
        <v>372</v>
      </c>
      <c r="C23" s="79">
        <v>0</v>
      </c>
      <c r="D23" s="79">
        <v>33195</v>
      </c>
      <c r="E23" s="79">
        <v>294</v>
      </c>
      <c r="F23" s="79">
        <v>1422.15</v>
      </c>
      <c r="G23" s="44">
        <v>0</v>
      </c>
      <c r="H23" s="79">
        <v>0</v>
      </c>
      <c r="I23" s="44">
        <v>0</v>
      </c>
      <c r="J23" s="44">
        <v>55536</v>
      </c>
      <c r="K23" s="44">
        <v>181173.06</v>
      </c>
      <c r="L23" s="44">
        <v>169626</v>
      </c>
      <c r="M23" s="44">
        <v>0</v>
      </c>
      <c r="N23" s="44">
        <v>0</v>
      </c>
      <c r="O23" s="44">
        <v>19308.330000000013</v>
      </c>
      <c r="P23" s="44">
        <v>0</v>
      </c>
      <c r="Q23" s="45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4">
        <v>0</v>
      </c>
      <c r="Z23" s="44">
        <v>0</v>
      </c>
      <c r="AA23" s="44">
        <v>0</v>
      </c>
      <c r="AB23" s="44">
        <v>0</v>
      </c>
      <c r="AC23" s="55">
        <f t="shared" si="0"/>
        <v>460554.54</v>
      </c>
      <c r="AD23" s="10"/>
    </row>
    <row r="24" spans="1:30" ht="18" customHeight="1" x14ac:dyDescent="0.25">
      <c r="A24" s="47" t="s">
        <v>337</v>
      </c>
      <c r="B24" s="5" t="s">
        <v>338</v>
      </c>
      <c r="C24" s="79">
        <v>0</v>
      </c>
      <c r="D24" s="79">
        <v>0</v>
      </c>
      <c r="E24" s="79">
        <v>0</v>
      </c>
      <c r="F24" s="79">
        <v>48212.578581000002</v>
      </c>
      <c r="G24" s="44">
        <v>0</v>
      </c>
      <c r="H24" s="79">
        <v>15289.73</v>
      </c>
      <c r="I24" s="44">
        <v>254014.06999999951</v>
      </c>
      <c r="J24" s="44">
        <v>0</v>
      </c>
      <c r="K24" s="44">
        <v>25879.45</v>
      </c>
      <c r="L24" s="44">
        <v>211902.28999999998</v>
      </c>
      <c r="M24" s="44">
        <v>194466.45</v>
      </c>
      <c r="N24" s="44">
        <v>6522.9500000000007</v>
      </c>
      <c r="O24" s="44">
        <v>3193.4900000000002</v>
      </c>
      <c r="P24" s="44">
        <v>0</v>
      </c>
      <c r="Q24" s="45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0</v>
      </c>
      <c r="AC24" s="55">
        <f t="shared" si="0"/>
        <v>759481.00858099945</v>
      </c>
      <c r="AD24" s="10"/>
    </row>
    <row r="25" spans="1:30" ht="32.25" customHeight="1" x14ac:dyDescent="0.25">
      <c r="A25" s="43">
        <v>11</v>
      </c>
      <c r="B25" s="5" t="s">
        <v>339</v>
      </c>
      <c r="C25" s="79">
        <v>16127.48</v>
      </c>
      <c r="D25" s="79">
        <v>0</v>
      </c>
      <c r="E25" s="79">
        <v>0</v>
      </c>
      <c r="F25" s="79">
        <v>4402.826</v>
      </c>
      <c r="G25" s="44">
        <v>0</v>
      </c>
      <c r="H25" s="79">
        <v>202462.63</v>
      </c>
      <c r="I25" s="44">
        <v>0</v>
      </c>
      <c r="J25" s="44">
        <v>0</v>
      </c>
      <c r="K25" s="44">
        <v>0</v>
      </c>
      <c r="L25" s="44">
        <v>0</v>
      </c>
      <c r="M25" s="44">
        <v>200</v>
      </c>
      <c r="N25" s="44">
        <v>0</v>
      </c>
      <c r="O25" s="44">
        <v>0</v>
      </c>
      <c r="P25" s="44">
        <v>0</v>
      </c>
      <c r="Q25" s="45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4">
        <v>0</v>
      </c>
      <c r="Z25" s="44">
        <v>0</v>
      </c>
      <c r="AA25" s="44">
        <v>0</v>
      </c>
      <c r="AB25" s="44">
        <v>0</v>
      </c>
      <c r="AC25" s="55">
        <f t="shared" si="0"/>
        <v>223192.93600000002</v>
      </c>
      <c r="AD25" s="10"/>
    </row>
    <row r="26" spans="1:30" ht="32.25" customHeight="1" x14ac:dyDescent="0.25">
      <c r="A26" s="43">
        <v>12</v>
      </c>
      <c r="B26" s="5" t="s">
        <v>340</v>
      </c>
      <c r="C26" s="79">
        <v>12160.79</v>
      </c>
      <c r="D26" s="79">
        <v>0</v>
      </c>
      <c r="E26" s="79">
        <v>3882.47</v>
      </c>
      <c r="F26" s="79">
        <v>0</v>
      </c>
      <c r="G26" s="44">
        <v>0</v>
      </c>
      <c r="H26" s="79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5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4">
        <v>0</v>
      </c>
      <c r="Z26" s="44">
        <v>0</v>
      </c>
      <c r="AA26" s="44">
        <v>0</v>
      </c>
      <c r="AB26" s="44">
        <v>0</v>
      </c>
      <c r="AC26" s="55">
        <f t="shared" si="0"/>
        <v>16043.26</v>
      </c>
      <c r="AD26" s="10"/>
    </row>
    <row r="27" spans="1:30" ht="18" customHeight="1" x14ac:dyDescent="0.25">
      <c r="A27" s="43">
        <v>13</v>
      </c>
      <c r="B27" s="5" t="s">
        <v>341</v>
      </c>
      <c r="C27" s="79">
        <v>1862519.0100000012</v>
      </c>
      <c r="D27" s="79">
        <v>182532</v>
      </c>
      <c r="E27" s="79">
        <v>447857.42</v>
      </c>
      <c r="F27" s="79">
        <v>257896.49552979998</v>
      </c>
      <c r="G27" s="44">
        <v>116</v>
      </c>
      <c r="H27" s="79">
        <v>963784.92999999982</v>
      </c>
      <c r="I27" s="44">
        <v>266666.29000000015</v>
      </c>
      <c r="J27" s="44">
        <v>545913</v>
      </c>
      <c r="K27" s="44">
        <v>53346.06</v>
      </c>
      <c r="L27" s="44">
        <v>218096.58</v>
      </c>
      <c r="M27" s="44">
        <v>449131.16</v>
      </c>
      <c r="N27" s="44">
        <v>26729.880000000008</v>
      </c>
      <c r="O27" s="44">
        <v>14606.630000000017</v>
      </c>
      <c r="P27" s="44">
        <v>0</v>
      </c>
      <c r="Q27" s="45">
        <v>43746.19</v>
      </c>
      <c r="R27" s="44">
        <v>0</v>
      </c>
      <c r="S27" s="44">
        <v>0</v>
      </c>
      <c r="T27" s="44">
        <v>241907.73</v>
      </c>
      <c r="U27" s="44">
        <v>1280</v>
      </c>
      <c r="V27" s="44">
        <v>0</v>
      </c>
      <c r="W27" s="44">
        <v>3789.23</v>
      </c>
      <c r="X27" s="44">
        <v>0</v>
      </c>
      <c r="Y27" s="44">
        <v>0</v>
      </c>
      <c r="Z27" s="44">
        <v>0</v>
      </c>
      <c r="AA27" s="44">
        <v>0</v>
      </c>
      <c r="AB27" s="44">
        <v>0</v>
      </c>
      <c r="AC27" s="55">
        <f t="shared" si="0"/>
        <v>5579918.6055298019</v>
      </c>
      <c r="AD27" s="10"/>
    </row>
    <row r="28" spans="1:30" ht="18" customHeight="1" x14ac:dyDescent="0.25">
      <c r="A28" s="43">
        <v>14</v>
      </c>
      <c r="B28" s="5" t="s">
        <v>342</v>
      </c>
      <c r="C28" s="79">
        <v>0</v>
      </c>
      <c r="D28" s="79">
        <v>0</v>
      </c>
      <c r="E28" s="79">
        <v>0</v>
      </c>
      <c r="F28" s="79">
        <v>495000</v>
      </c>
      <c r="G28" s="44">
        <v>0</v>
      </c>
      <c r="H28" s="79">
        <v>0</v>
      </c>
      <c r="I28" s="44">
        <v>0</v>
      </c>
      <c r="J28" s="44">
        <v>0</v>
      </c>
      <c r="K28" s="44">
        <v>0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5">
        <v>0</v>
      </c>
      <c r="R28" s="44">
        <v>0</v>
      </c>
      <c r="S28" s="44">
        <v>0</v>
      </c>
      <c r="T28" s="44">
        <v>0</v>
      </c>
      <c r="U28" s="44">
        <v>0</v>
      </c>
      <c r="V28" s="44">
        <v>354463.71</v>
      </c>
      <c r="W28" s="44">
        <v>0</v>
      </c>
      <c r="X28" s="44">
        <v>0</v>
      </c>
      <c r="Y28" s="44">
        <v>0</v>
      </c>
      <c r="Z28" s="44">
        <v>0</v>
      </c>
      <c r="AA28" s="44">
        <v>0</v>
      </c>
      <c r="AB28" s="44">
        <v>0</v>
      </c>
      <c r="AC28" s="55">
        <f t="shared" si="0"/>
        <v>849463.71</v>
      </c>
      <c r="AD28" s="10"/>
    </row>
    <row r="29" spans="1:30" ht="18" customHeight="1" x14ac:dyDescent="0.25">
      <c r="A29" s="43">
        <v>15</v>
      </c>
      <c r="B29" s="5" t="s">
        <v>343</v>
      </c>
      <c r="C29" s="79">
        <v>0</v>
      </c>
      <c r="D29" s="79">
        <v>1374</v>
      </c>
      <c r="E29" s="79">
        <v>0</v>
      </c>
      <c r="F29" s="79">
        <v>287.8578</v>
      </c>
      <c r="G29" s="44">
        <v>0</v>
      </c>
      <c r="H29" s="79">
        <v>377144</v>
      </c>
      <c r="I29" s="44">
        <v>0</v>
      </c>
      <c r="J29" s="44">
        <v>1091775</v>
      </c>
      <c r="K29" s="44">
        <v>0</v>
      </c>
      <c r="L29" s="44">
        <v>117566.99999999999</v>
      </c>
      <c r="M29" s="44">
        <v>0</v>
      </c>
      <c r="N29" s="44">
        <v>97254.03</v>
      </c>
      <c r="O29" s="44">
        <v>23732.050000000003</v>
      </c>
      <c r="P29" s="44">
        <v>0</v>
      </c>
      <c r="Q29" s="45">
        <v>0</v>
      </c>
      <c r="R29" s="44">
        <v>0</v>
      </c>
      <c r="S29" s="44">
        <v>0</v>
      </c>
      <c r="T29" s="44">
        <v>0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44">
        <v>0</v>
      </c>
      <c r="AA29" s="44">
        <v>0</v>
      </c>
      <c r="AB29" s="44">
        <v>0</v>
      </c>
      <c r="AC29" s="55">
        <f t="shared" si="0"/>
        <v>1709133.9378</v>
      </c>
      <c r="AD29" s="10"/>
    </row>
    <row r="30" spans="1:30" ht="18" customHeight="1" x14ac:dyDescent="0.25">
      <c r="A30" s="43">
        <v>16</v>
      </c>
      <c r="B30" s="5" t="s">
        <v>344</v>
      </c>
      <c r="C30" s="79">
        <v>39187.699999999997</v>
      </c>
      <c r="D30" s="79">
        <v>14129</v>
      </c>
      <c r="E30" s="79">
        <v>43122.090000000004</v>
      </c>
      <c r="F30" s="79">
        <v>15743.44514</v>
      </c>
      <c r="G30" s="44">
        <v>0</v>
      </c>
      <c r="H30" s="79">
        <v>187439.09</v>
      </c>
      <c r="I30" s="44">
        <v>39585.9</v>
      </c>
      <c r="J30" s="44">
        <v>6764</v>
      </c>
      <c r="K30" s="44">
        <v>0</v>
      </c>
      <c r="L30" s="44">
        <v>347965.79</v>
      </c>
      <c r="M30" s="44">
        <v>599658.22</v>
      </c>
      <c r="N30" s="44">
        <v>0</v>
      </c>
      <c r="O30" s="44">
        <v>2939.73</v>
      </c>
      <c r="P30" s="44">
        <v>0</v>
      </c>
      <c r="Q30" s="45">
        <v>68985.469999999987</v>
      </c>
      <c r="R30" s="44">
        <v>4293.8299999999972</v>
      </c>
      <c r="S30" s="44">
        <v>0</v>
      </c>
      <c r="T30" s="44">
        <v>0</v>
      </c>
      <c r="U30" s="44">
        <v>0</v>
      </c>
      <c r="V30" s="44">
        <v>0</v>
      </c>
      <c r="W30" s="44">
        <v>110286.21</v>
      </c>
      <c r="X30" s="44">
        <v>0</v>
      </c>
      <c r="Y30" s="44">
        <v>0</v>
      </c>
      <c r="Z30" s="44">
        <v>0</v>
      </c>
      <c r="AA30" s="44">
        <v>0</v>
      </c>
      <c r="AB30" s="44">
        <v>0</v>
      </c>
      <c r="AC30" s="55">
        <f t="shared" si="0"/>
        <v>1480100.47514</v>
      </c>
      <c r="AD30" s="10"/>
    </row>
    <row r="31" spans="1:30" ht="18" customHeight="1" x14ac:dyDescent="0.25">
      <c r="A31" s="43">
        <v>17</v>
      </c>
      <c r="B31" s="48" t="s">
        <v>345</v>
      </c>
      <c r="C31" s="79">
        <v>0</v>
      </c>
      <c r="D31" s="79">
        <v>0</v>
      </c>
      <c r="E31" s="79">
        <v>0</v>
      </c>
      <c r="F31" s="79">
        <v>0</v>
      </c>
      <c r="G31" s="44">
        <v>0</v>
      </c>
      <c r="H31" s="79">
        <v>341.3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5">
        <v>0</v>
      </c>
      <c r="R31" s="44">
        <v>0</v>
      </c>
      <c r="S31" s="44">
        <v>0</v>
      </c>
      <c r="T31" s="44">
        <v>0</v>
      </c>
      <c r="U31" s="44">
        <v>0</v>
      </c>
      <c r="V31" s="44">
        <v>0</v>
      </c>
      <c r="W31" s="44">
        <v>0</v>
      </c>
      <c r="X31" s="44">
        <v>0</v>
      </c>
      <c r="Y31" s="44">
        <v>0</v>
      </c>
      <c r="Z31" s="44">
        <v>0</v>
      </c>
      <c r="AA31" s="44">
        <v>0</v>
      </c>
      <c r="AB31" s="44">
        <v>0</v>
      </c>
      <c r="AC31" s="55">
        <f t="shared" si="0"/>
        <v>341.3</v>
      </c>
      <c r="AD31" s="10"/>
    </row>
    <row r="32" spans="1:30" ht="18" customHeight="1" x14ac:dyDescent="0.25">
      <c r="A32" s="43">
        <v>18</v>
      </c>
      <c r="B32" s="49" t="s">
        <v>346</v>
      </c>
      <c r="C32" s="79">
        <v>129725</v>
      </c>
      <c r="D32" s="79">
        <v>87684</v>
      </c>
      <c r="E32" s="79">
        <v>255326.78999999998</v>
      </c>
      <c r="F32" s="79">
        <v>336789.56060842995</v>
      </c>
      <c r="G32" s="44">
        <v>0</v>
      </c>
      <c r="H32" s="79">
        <v>282717.60000000003</v>
      </c>
      <c r="I32" s="44">
        <v>284215.5900000002</v>
      </c>
      <c r="J32" s="44">
        <v>197320</v>
      </c>
      <c r="K32" s="44">
        <v>54292.72</v>
      </c>
      <c r="L32" s="44">
        <v>41792.289999999994</v>
      </c>
      <c r="M32" s="44">
        <v>5577.42</v>
      </c>
      <c r="N32" s="44">
        <v>164.7</v>
      </c>
      <c r="O32" s="44">
        <v>9563.5000000000018</v>
      </c>
      <c r="P32" s="44">
        <v>0</v>
      </c>
      <c r="Q32" s="45">
        <v>55233.310000000005</v>
      </c>
      <c r="R32" s="44">
        <v>35313.149999998495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55">
        <f t="shared" si="0"/>
        <v>1775715.6306084287</v>
      </c>
      <c r="AD32" s="10"/>
    </row>
    <row r="33" spans="1:49" s="54" customFormat="1" ht="18" customHeight="1" x14ac:dyDescent="0.25">
      <c r="A33" s="116" t="s">
        <v>52</v>
      </c>
      <c r="B33" s="116"/>
      <c r="C33" s="70">
        <v>24081284.400000002</v>
      </c>
      <c r="D33" s="70">
        <v>22893133</v>
      </c>
      <c r="E33" s="70">
        <v>17826976.789999999</v>
      </c>
      <c r="F33" s="70">
        <v>16264024.243805129</v>
      </c>
      <c r="G33" s="46">
        <v>14876727.84</v>
      </c>
      <c r="H33" s="70">
        <v>14112617.440000001</v>
      </c>
      <c r="I33" s="46">
        <v>13526084.340000108</v>
      </c>
      <c r="J33" s="46">
        <v>13058775</v>
      </c>
      <c r="K33" s="46">
        <v>12934466.529999999</v>
      </c>
      <c r="L33" s="46">
        <v>12173133.979999999</v>
      </c>
      <c r="M33" s="46">
        <v>5970994.7300000004</v>
      </c>
      <c r="N33" s="46">
        <v>5511576.2551848274</v>
      </c>
      <c r="O33" s="46">
        <v>2066380.2999999868</v>
      </c>
      <c r="P33" s="46">
        <v>1597804.49</v>
      </c>
      <c r="Q33" s="71">
        <v>1260079.43</v>
      </c>
      <c r="R33" s="46">
        <v>1007817.5300000062</v>
      </c>
      <c r="S33" s="46">
        <v>670537.37</v>
      </c>
      <c r="T33" s="46">
        <v>481472.18000000005</v>
      </c>
      <c r="U33" s="46">
        <v>370288.33999999973</v>
      </c>
      <c r="V33" s="46">
        <v>354463.71</v>
      </c>
      <c r="W33" s="46">
        <v>235407.07</v>
      </c>
      <c r="X33" s="46">
        <v>261355</v>
      </c>
      <c r="Y33" s="46">
        <v>230843.34667729994</v>
      </c>
      <c r="Z33" s="46">
        <v>38851.15</v>
      </c>
      <c r="AA33" s="46">
        <v>35914</v>
      </c>
      <c r="AB33" s="46">
        <v>0</v>
      </c>
      <c r="AC33" s="55">
        <f t="shared" si="0"/>
        <v>181841008.46566737</v>
      </c>
      <c r="AD33" s="10"/>
      <c r="AE33" s="50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</row>
    <row r="34" spans="1:49" s="54" customFormat="1" ht="17.25" customHeight="1" x14ac:dyDescent="0.25">
      <c r="A34" s="117" t="s">
        <v>347</v>
      </c>
      <c r="B34" s="117"/>
      <c r="C34" s="78">
        <f t="shared" ref="C34:AB34" si="1">C33/$AC$33</f>
        <v>0.13243043801391305</v>
      </c>
      <c r="D34" s="78">
        <f t="shared" si="1"/>
        <v>0.12589642563669765</v>
      </c>
      <c r="E34" s="78">
        <f t="shared" si="1"/>
        <v>9.8036064254262187E-2</v>
      </c>
      <c r="F34" s="78">
        <f t="shared" si="1"/>
        <v>8.9440904342959968E-2</v>
      </c>
      <c r="G34" s="78">
        <f t="shared" si="1"/>
        <v>8.1811731938391724E-2</v>
      </c>
      <c r="H34" s="78">
        <f t="shared" si="1"/>
        <v>7.7609652295040729E-2</v>
      </c>
      <c r="I34" s="78">
        <f t="shared" si="1"/>
        <v>7.4384125198876203E-2</v>
      </c>
      <c r="J34" s="78">
        <f t="shared" si="1"/>
        <v>7.1814246468312845E-2</v>
      </c>
      <c r="K34" s="78">
        <f t="shared" si="1"/>
        <v>7.113063570829295E-2</v>
      </c>
      <c r="L34" s="78">
        <f t="shared" si="1"/>
        <v>6.6943832322060387E-2</v>
      </c>
      <c r="M34" s="78">
        <f t="shared" si="1"/>
        <v>3.2836348524361375E-2</v>
      </c>
      <c r="N34" s="78">
        <f t="shared" si="1"/>
        <v>3.030986410430871E-2</v>
      </c>
      <c r="O34" s="78">
        <f t="shared" si="1"/>
        <v>1.1363664980939277E-2</v>
      </c>
      <c r="P34" s="78">
        <f t="shared" si="1"/>
        <v>8.7868215397720623E-3</v>
      </c>
      <c r="Q34" s="78">
        <f t="shared" si="1"/>
        <v>6.9295668817076E-3</v>
      </c>
      <c r="R34" s="78">
        <f t="shared" si="1"/>
        <v>5.5423005982189544E-3</v>
      </c>
      <c r="S34" s="78">
        <f t="shared" si="1"/>
        <v>3.6874925829868642E-3</v>
      </c>
      <c r="T34" s="78">
        <f t="shared" si="1"/>
        <v>2.6477645722631634E-3</v>
      </c>
      <c r="U34" s="78">
        <f t="shared" si="1"/>
        <v>2.0363302157440041E-3</v>
      </c>
      <c r="V34" s="78">
        <f t="shared" si="1"/>
        <v>1.9493056763756609E-3</v>
      </c>
      <c r="W34" s="78">
        <f t="shared" si="1"/>
        <v>1.294576355390408E-3</v>
      </c>
      <c r="X34" s="78">
        <f t="shared" si="1"/>
        <v>1.4372720554359736E-3</v>
      </c>
      <c r="Y34" s="78">
        <f t="shared" si="1"/>
        <v>1.2694790279987062E-3</v>
      </c>
      <c r="Z34" s="78">
        <f t="shared" si="1"/>
        <v>2.1365450141206912E-4</v>
      </c>
      <c r="AA34" s="78">
        <f t="shared" si="1"/>
        <v>1.9750220427742937E-4</v>
      </c>
      <c r="AB34" s="78">
        <f t="shared" si="1"/>
        <v>0</v>
      </c>
      <c r="AC34" s="78">
        <f t="shared" si="0"/>
        <v>0.99999999999999967</v>
      </c>
      <c r="AD34" s="50"/>
      <c r="AE34" s="50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</row>
    <row r="35" spans="1:49" ht="18" customHeight="1" x14ac:dyDescent="0.25">
      <c r="A35" s="8" t="s">
        <v>53</v>
      </c>
      <c r="H35" s="50"/>
      <c r="I35" s="50"/>
      <c r="J35" s="50"/>
      <c r="M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</row>
    <row r="36" spans="1:49" ht="15" customHeight="1" x14ac:dyDescent="0.25"/>
    <row r="37" spans="1:49" ht="15" customHeight="1" x14ac:dyDescent="0.25"/>
    <row r="38" spans="1:49" ht="15" customHeight="1" x14ac:dyDescent="0.25"/>
    <row r="39" spans="1:49" ht="15" customHeight="1" x14ac:dyDescent="0.25"/>
    <row r="40" spans="1:49" ht="15" customHeight="1" x14ac:dyDescent="0.25"/>
    <row r="41" spans="1:49" ht="15" customHeight="1" x14ac:dyDescent="0.25"/>
    <row r="42" spans="1:49" ht="15" customHeight="1" x14ac:dyDescent="0.25"/>
    <row r="43" spans="1:49" ht="15" customHeight="1" x14ac:dyDescent="0.25"/>
    <row r="44" spans="1:49" ht="15" customHeight="1" x14ac:dyDescent="0.25"/>
    <row r="45" spans="1:49" ht="15" customHeight="1" x14ac:dyDescent="0.25"/>
    <row r="46" spans="1:49" ht="15" customHeight="1" x14ac:dyDescent="0.25"/>
    <row r="47" spans="1:49" ht="15" customHeight="1" x14ac:dyDescent="0.25"/>
    <row r="48" spans="1:4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73" spans="1:3" x14ac:dyDescent="0.25">
      <c r="A73" s="65"/>
      <c r="B73" s="65"/>
      <c r="C73" s="65"/>
    </row>
    <row r="74" spans="1:3" x14ac:dyDescent="0.25">
      <c r="A74" s="65"/>
      <c r="B74" s="65"/>
      <c r="C74" s="65"/>
    </row>
    <row r="75" spans="1:3" x14ac:dyDescent="0.25">
      <c r="A75" s="112">
        <f>(AC4+AC6)/$AC$33</f>
        <v>5.6553476088604636E-2</v>
      </c>
      <c r="B75" s="65" t="s">
        <v>348</v>
      </c>
      <c r="C75" s="65"/>
    </row>
    <row r="76" spans="1:3" x14ac:dyDescent="0.25">
      <c r="A76" s="112">
        <f>(AC7+AC20)/$AC$33</f>
        <v>0.67558694677386999</v>
      </c>
      <c r="B76" s="65" t="s">
        <v>349</v>
      </c>
      <c r="C76" s="65"/>
    </row>
    <row r="77" spans="1:3" x14ac:dyDescent="0.25">
      <c r="A77" s="112">
        <f>AC8/$AC$33</f>
        <v>6.397189004919275E-4</v>
      </c>
      <c r="B77" s="65" t="s">
        <v>350</v>
      </c>
      <c r="C77" s="65"/>
    </row>
    <row r="78" spans="1:3" x14ac:dyDescent="0.25">
      <c r="A78" s="112">
        <f>(AC25+AC9)/$AC$33</f>
        <v>4.5540930755251169E-3</v>
      </c>
      <c r="B78" s="65" t="s">
        <v>351</v>
      </c>
      <c r="C78" s="65"/>
    </row>
    <row r="79" spans="1:3" x14ac:dyDescent="0.25">
      <c r="A79" s="112">
        <f>(AC26+AC10)/$AC$33</f>
        <v>2.2984234181637354E-3</v>
      </c>
      <c r="B79" s="65" t="s">
        <v>352</v>
      </c>
      <c r="C79" s="65"/>
    </row>
    <row r="80" spans="1:3" x14ac:dyDescent="0.25">
      <c r="A80" s="112">
        <f>AC11/$AC$33</f>
        <v>7.9644458401628374E-3</v>
      </c>
      <c r="B80" s="65" t="s">
        <v>353</v>
      </c>
      <c r="C80" s="65"/>
    </row>
    <row r="81" spans="1:3" x14ac:dyDescent="0.25">
      <c r="A81" s="112">
        <f>(AC12+AC17)/$AC$33</f>
        <v>0.18974005788207823</v>
      </c>
      <c r="B81" s="65" t="s">
        <v>354</v>
      </c>
      <c r="C81" s="65"/>
    </row>
    <row r="82" spans="1:3" x14ac:dyDescent="0.25">
      <c r="A82" s="112">
        <f>AC27/$AC$33</f>
        <v>3.0685699846321093E-2</v>
      </c>
      <c r="B82" s="65" t="s">
        <v>355</v>
      </c>
      <c r="C82" s="65"/>
    </row>
    <row r="83" spans="1:3" x14ac:dyDescent="0.25">
      <c r="A83" s="112">
        <f>(AC28+AC29+AC30+AC31)/$AC$33</f>
        <v>2.2211928194968155E-2</v>
      </c>
      <c r="B83" s="65" t="s">
        <v>356</v>
      </c>
      <c r="C83" s="65"/>
    </row>
    <row r="84" spans="1:3" x14ac:dyDescent="0.25">
      <c r="A84" s="112">
        <f>AC32/$AC$33</f>
        <v>9.7652099798142839E-3</v>
      </c>
      <c r="B84" s="65" t="s">
        <v>357</v>
      </c>
      <c r="C84" s="65"/>
    </row>
  </sheetData>
  <sortState columnSort="1" ref="C3:AC33">
    <sortCondition descending="1" ref="C33:AC33"/>
  </sortState>
  <mergeCells count="2">
    <mergeCell ref="A33:B33"/>
    <mergeCell ref="A34:B34"/>
  </mergeCells>
  <conditionalFormatting sqref="AD34">
    <cfRule type="cellIs" dxfId="53" priority="22" operator="notEqual">
      <formula>0</formula>
    </cfRule>
  </conditionalFormatting>
  <conditionalFormatting sqref="AD4:AD33">
    <cfRule type="cellIs" dxfId="52" priority="17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28" orientation="landscape" r:id="rId1"/>
  <headerFooter alignWithMargins="0"/>
  <colBreaks count="1" manualBreakCount="1">
    <brk id="18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Q85"/>
  <sheetViews>
    <sheetView view="pageBreakPreview" zoomScaleNormal="70" zoomScaleSheetLayoutView="100" workbookViewId="0">
      <pane xSplit="2" ySplit="3" topLeftCell="C25" activePane="bottomRight" state="frozen"/>
      <selection pane="topRight" activeCell="C1" sqref="C1"/>
      <selection pane="bottomLeft" activeCell="A5" sqref="A5"/>
      <selection pane="bottomRight" activeCell="B28" sqref="B28"/>
    </sheetView>
  </sheetViews>
  <sheetFormatPr defaultRowHeight="15" x14ac:dyDescent="0.2"/>
  <cols>
    <col min="1" max="1" width="9.42578125" style="56" customWidth="1"/>
    <col min="2" max="2" width="54.42578125" style="56" customWidth="1"/>
    <col min="3" max="3" width="20.28515625" style="56" bestFit="1" customWidth="1"/>
    <col min="4" max="4" width="31" style="56" customWidth="1"/>
    <col min="5" max="5" width="21.140625" style="56" bestFit="1" customWidth="1"/>
    <col min="6" max="6" width="18.85546875" style="56" bestFit="1" customWidth="1"/>
    <col min="7" max="7" width="22.5703125" style="56" customWidth="1"/>
    <col min="8" max="8" width="21.28515625" style="56" customWidth="1"/>
    <col min="9" max="9" width="21.140625" style="56" customWidth="1"/>
    <col min="10" max="11" width="23" style="56" customWidth="1"/>
    <col min="12" max="12" width="25.85546875" style="56" customWidth="1"/>
    <col min="13" max="13" width="23" style="56" customWidth="1"/>
    <col min="14" max="14" width="27.5703125" style="56" customWidth="1"/>
    <col min="15" max="15" width="22.140625" style="56" customWidth="1"/>
    <col min="16" max="16" width="19.85546875" style="56" bestFit="1" customWidth="1"/>
    <col min="17" max="17" width="21.7109375" style="56" customWidth="1"/>
    <col min="18" max="18" width="24.7109375" style="56" customWidth="1"/>
    <col min="19" max="19" width="24" style="56" customWidth="1"/>
    <col min="20" max="20" width="25.28515625" style="56" customWidth="1"/>
    <col min="21" max="21" width="23.7109375" style="56" customWidth="1"/>
    <col min="22" max="22" width="25.7109375" style="56" customWidth="1"/>
    <col min="23" max="23" width="18.85546875" style="56" bestFit="1" customWidth="1"/>
    <col min="24" max="24" width="29.28515625" style="56" customWidth="1"/>
    <col min="25" max="25" width="18.28515625" style="56" bestFit="1" customWidth="1"/>
    <col min="26" max="26" width="27.85546875" style="56" customWidth="1"/>
    <col min="27" max="27" width="24" style="56" bestFit="1" customWidth="1"/>
    <col min="28" max="28" width="29.140625" style="56" customWidth="1"/>
    <col min="29" max="29" width="31" style="56" customWidth="1"/>
    <col min="30" max="30" width="12.140625" style="56" bestFit="1" customWidth="1"/>
    <col min="31" max="16384" width="9.140625" style="56"/>
  </cols>
  <sheetData>
    <row r="1" spans="1:31" ht="21.75" customHeight="1" x14ac:dyDescent="0.2">
      <c r="A1" s="81" t="s">
        <v>388</v>
      </c>
      <c r="B1" s="81"/>
      <c r="C1" s="81"/>
      <c r="D1" s="81"/>
      <c r="E1" s="81"/>
      <c r="F1" s="81"/>
      <c r="G1" s="81"/>
      <c r="H1" s="81"/>
      <c r="I1" s="81"/>
      <c r="J1" s="81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</row>
    <row r="2" spans="1:31" ht="15.75" x14ac:dyDescent="0.25">
      <c r="T2" s="57"/>
      <c r="U2" s="57"/>
      <c r="AC2" s="76" t="s">
        <v>0</v>
      </c>
    </row>
    <row r="3" spans="1:31" s="58" customFormat="1" ht="47.25" x14ac:dyDescent="0.2">
      <c r="A3" s="74" t="s">
        <v>296</v>
      </c>
      <c r="B3" s="74" t="s">
        <v>297</v>
      </c>
      <c r="C3" s="69" t="s">
        <v>300</v>
      </c>
      <c r="D3" s="69" t="s">
        <v>304</v>
      </c>
      <c r="E3" s="69" t="s">
        <v>299</v>
      </c>
      <c r="F3" s="69" t="s">
        <v>298</v>
      </c>
      <c r="G3" s="69" t="s">
        <v>301</v>
      </c>
      <c r="H3" s="69" t="s">
        <v>302</v>
      </c>
      <c r="I3" s="69" t="s">
        <v>305</v>
      </c>
      <c r="J3" s="69" t="s">
        <v>303</v>
      </c>
      <c r="K3" s="69" t="s">
        <v>307</v>
      </c>
      <c r="L3" s="69" t="s">
        <v>314</v>
      </c>
      <c r="M3" s="69" t="s">
        <v>306</v>
      </c>
      <c r="N3" s="69" t="s">
        <v>309</v>
      </c>
      <c r="O3" s="69" t="s">
        <v>310</v>
      </c>
      <c r="P3" s="69" t="s">
        <v>383</v>
      </c>
      <c r="Q3" s="69" t="s">
        <v>320</v>
      </c>
      <c r="R3" s="69" t="s">
        <v>319</v>
      </c>
      <c r="S3" s="69" t="s">
        <v>312</v>
      </c>
      <c r="T3" s="69" t="s">
        <v>315</v>
      </c>
      <c r="U3" s="69" t="s">
        <v>313</v>
      </c>
      <c r="V3" s="69" t="s">
        <v>311</v>
      </c>
      <c r="W3" s="69" t="s">
        <v>308</v>
      </c>
      <c r="X3" s="69" t="s">
        <v>318</v>
      </c>
      <c r="Y3" s="69" t="s">
        <v>384</v>
      </c>
      <c r="Z3" s="69" t="s">
        <v>316</v>
      </c>
      <c r="AA3" s="69" t="s">
        <v>317</v>
      </c>
      <c r="AB3" s="69" t="s">
        <v>385</v>
      </c>
      <c r="AC3" s="75" t="s">
        <v>321</v>
      </c>
    </row>
    <row r="4" spans="1:31" ht="18" customHeight="1" x14ac:dyDescent="0.2">
      <c r="A4" s="59">
        <v>1</v>
      </c>
      <c r="B4" s="5" t="s">
        <v>322</v>
      </c>
      <c r="C4" s="82">
        <v>12131</v>
      </c>
      <c r="D4" s="82">
        <v>97871</v>
      </c>
      <c r="E4" s="82">
        <v>218637.72</v>
      </c>
      <c r="F4" s="82">
        <v>138936.07</v>
      </c>
      <c r="G4" s="82">
        <v>88217.798829182997</v>
      </c>
      <c r="H4" s="82">
        <v>44714.759999999995</v>
      </c>
      <c r="I4" s="82">
        <v>50297.05999999999</v>
      </c>
      <c r="J4" s="82">
        <v>2100</v>
      </c>
      <c r="K4" s="82">
        <v>146200.54</v>
      </c>
      <c r="L4" s="82">
        <v>119</v>
      </c>
      <c r="M4" s="82">
        <v>0</v>
      </c>
      <c r="N4" s="82">
        <v>11910.96</v>
      </c>
      <c r="O4" s="82">
        <v>0</v>
      </c>
      <c r="P4" s="82">
        <v>0</v>
      </c>
      <c r="Q4" s="82">
        <v>1553.732000321022</v>
      </c>
      <c r="R4" s="82">
        <v>0</v>
      </c>
      <c r="S4" s="82">
        <v>22426.67</v>
      </c>
      <c r="T4" s="82">
        <v>5374.9722308037626</v>
      </c>
      <c r="U4" s="82">
        <v>0</v>
      </c>
      <c r="V4" s="82">
        <v>0</v>
      </c>
      <c r="W4" s="82">
        <v>280</v>
      </c>
      <c r="X4" s="82">
        <v>11138</v>
      </c>
      <c r="Y4" s="82">
        <v>0</v>
      </c>
      <c r="Z4" s="82">
        <v>0</v>
      </c>
      <c r="AA4" s="82">
        <v>600</v>
      </c>
      <c r="AB4" s="82">
        <v>0</v>
      </c>
      <c r="AC4" s="55">
        <f>SUM(C4:AB4)</f>
        <v>852509.28306030785</v>
      </c>
      <c r="AD4" s="10"/>
    </row>
    <row r="5" spans="1:31" s="51" customFormat="1" ht="47.25" x14ac:dyDescent="0.25">
      <c r="A5" s="47" t="s">
        <v>323</v>
      </c>
      <c r="B5" s="5" t="s">
        <v>324</v>
      </c>
      <c r="C5" s="82">
        <v>0</v>
      </c>
      <c r="D5" s="82">
        <v>0</v>
      </c>
      <c r="E5" s="82">
        <v>39000</v>
      </c>
      <c r="F5" s="82">
        <v>10400</v>
      </c>
      <c r="G5" s="82">
        <v>3022.6852752152645</v>
      </c>
      <c r="H5" s="82">
        <v>0</v>
      </c>
      <c r="I5" s="82">
        <v>1000</v>
      </c>
      <c r="J5" s="82">
        <v>0</v>
      </c>
      <c r="K5" s="82">
        <v>81.64</v>
      </c>
      <c r="L5" s="82">
        <v>0</v>
      </c>
      <c r="M5" s="82">
        <v>0</v>
      </c>
      <c r="N5" s="82">
        <v>0</v>
      </c>
      <c r="O5" s="82">
        <v>0</v>
      </c>
      <c r="P5" s="82">
        <v>0</v>
      </c>
      <c r="Q5" s="82">
        <v>19.91319765618228</v>
      </c>
      <c r="R5" s="82">
        <v>0</v>
      </c>
      <c r="S5" s="82">
        <v>0</v>
      </c>
      <c r="T5" s="82">
        <v>0</v>
      </c>
      <c r="U5" s="82">
        <v>0</v>
      </c>
      <c r="V5" s="82">
        <v>0</v>
      </c>
      <c r="W5" s="82">
        <v>0</v>
      </c>
      <c r="X5" s="82">
        <v>0</v>
      </c>
      <c r="Y5" s="82">
        <v>0</v>
      </c>
      <c r="Z5" s="82">
        <v>0</v>
      </c>
      <c r="AA5" s="82">
        <v>0</v>
      </c>
      <c r="AB5" s="82">
        <v>0</v>
      </c>
      <c r="AC5" s="55">
        <f t="shared" ref="AC5:AC33" si="0">SUM(C5:AB5)</f>
        <v>53524.238472871446</v>
      </c>
      <c r="AD5" s="10"/>
    </row>
    <row r="6" spans="1:31" s="51" customFormat="1" ht="18" customHeight="1" x14ac:dyDescent="0.25">
      <c r="A6" s="43">
        <v>2</v>
      </c>
      <c r="B6" s="5" t="s">
        <v>358</v>
      </c>
      <c r="C6" s="82">
        <v>0</v>
      </c>
      <c r="D6" s="82">
        <v>184915</v>
      </c>
      <c r="E6" s="82">
        <v>0</v>
      </c>
      <c r="F6" s="82">
        <v>0</v>
      </c>
      <c r="G6" s="82">
        <v>0</v>
      </c>
      <c r="H6" s="82">
        <v>0</v>
      </c>
      <c r="I6" s="82">
        <v>1769</v>
      </c>
      <c r="J6" s="82">
        <v>0</v>
      </c>
      <c r="K6" s="82">
        <v>550098.25000000035</v>
      </c>
      <c r="L6" s="82">
        <v>29999.470000000019</v>
      </c>
      <c r="M6" s="82">
        <v>0</v>
      </c>
      <c r="N6" s="82">
        <v>759779.47000002023</v>
      </c>
      <c r="O6" s="82">
        <v>785478.97</v>
      </c>
      <c r="P6" s="82">
        <v>3659.2999999999993</v>
      </c>
      <c r="Q6" s="82">
        <v>0.21841434897242568</v>
      </c>
      <c r="R6" s="82">
        <v>301062.47000000073</v>
      </c>
      <c r="S6" s="82">
        <v>0</v>
      </c>
      <c r="T6" s="82">
        <v>229215.95776919625</v>
      </c>
      <c r="U6" s="82">
        <v>145482.35</v>
      </c>
      <c r="V6" s="82">
        <v>0</v>
      </c>
      <c r="W6" s="82">
        <v>0</v>
      </c>
      <c r="X6" s="82">
        <v>49251</v>
      </c>
      <c r="Y6" s="82">
        <v>0</v>
      </c>
      <c r="Z6" s="82">
        <v>55883</v>
      </c>
      <c r="AA6" s="82">
        <v>32566.41000000004</v>
      </c>
      <c r="AB6" s="82">
        <v>0</v>
      </c>
      <c r="AC6" s="55">
        <f t="shared" si="0"/>
        <v>3129160.8661835664</v>
      </c>
      <c r="AD6" s="10"/>
    </row>
    <row r="7" spans="1:31" s="51" customFormat="1" ht="32.25" customHeight="1" x14ac:dyDescent="0.25">
      <c r="A7" s="43">
        <v>3</v>
      </c>
      <c r="B7" s="5" t="s">
        <v>325</v>
      </c>
      <c r="C7" s="82">
        <v>3128893</v>
      </c>
      <c r="D7" s="82">
        <v>1697539</v>
      </c>
      <c r="E7" s="82">
        <v>4023162.0799999996</v>
      </c>
      <c r="F7" s="82">
        <v>4995257.4200000167</v>
      </c>
      <c r="G7" s="82">
        <v>3935401.3169733384</v>
      </c>
      <c r="H7" s="82">
        <v>3999442.459999999</v>
      </c>
      <c r="I7" s="82">
        <v>682725.16999999923</v>
      </c>
      <c r="J7" s="82">
        <v>920797.01</v>
      </c>
      <c r="K7" s="82">
        <v>1747979.1299999957</v>
      </c>
      <c r="L7" s="82">
        <v>30385.64000000001</v>
      </c>
      <c r="M7" s="82">
        <v>821008.09</v>
      </c>
      <c r="N7" s="82">
        <v>0</v>
      </c>
      <c r="O7" s="82">
        <v>0</v>
      </c>
      <c r="P7" s="82">
        <v>51114.9</v>
      </c>
      <c r="Q7" s="82">
        <v>239999.52773072591</v>
      </c>
      <c r="R7" s="82">
        <v>0</v>
      </c>
      <c r="S7" s="82">
        <v>59180.500000000022</v>
      </c>
      <c r="T7" s="82">
        <v>0</v>
      </c>
      <c r="U7" s="82">
        <v>0</v>
      </c>
      <c r="V7" s="82">
        <v>0</v>
      </c>
      <c r="W7" s="82">
        <v>-10112.01</v>
      </c>
      <c r="X7" s="82">
        <v>0</v>
      </c>
      <c r="Y7" s="82">
        <v>0</v>
      </c>
      <c r="Z7" s="82">
        <v>0</v>
      </c>
      <c r="AA7" s="82">
        <v>0</v>
      </c>
      <c r="AB7" s="82">
        <v>0</v>
      </c>
      <c r="AC7" s="55">
        <f t="shared" si="0"/>
        <v>26322773.23470407</v>
      </c>
      <c r="AD7" s="10"/>
      <c r="AE7" s="53"/>
    </row>
    <row r="8" spans="1:31" s="51" customFormat="1" ht="18" customHeight="1" x14ac:dyDescent="0.25">
      <c r="A8" s="43">
        <v>4</v>
      </c>
      <c r="B8" s="5" t="s">
        <v>326</v>
      </c>
      <c r="C8" s="82">
        <v>0</v>
      </c>
      <c r="D8" s="82">
        <v>0</v>
      </c>
      <c r="E8" s="82">
        <v>820.14</v>
      </c>
      <c r="F8" s="82">
        <v>0</v>
      </c>
      <c r="G8" s="82">
        <v>4136.6852752152645</v>
      </c>
      <c r="H8" s="82">
        <v>0</v>
      </c>
      <c r="I8" s="82">
        <v>0</v>
      </c>
      <c r="J8" s="82">
        <v>0</v>
      </c>
      <c r="K8" s="82">
        <v>1118.3599999999999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82">
        <v>0</v>
      </c>
      <c r="R8" s="82">
        <v>0</v>
      </c>
      <c r="S8" s="82">
        <v>0</v>
      </c>
      <c r="T8" s="82">
        <v>0</v>
      </c>
      <c r="U8" s="82">
        <v>0</v>
      </c>
      <c r="V8" s="82">
        <v>0</v>
      </c>
      <c r="W8" s="82">
        <v>0</v>
      </c>
      <c r="X8" s="82">
        <v>0</v>
      </c>
      <c r="Y8" s="82">
        <v>0</v>
      </c>
      <c r="Z8" s="82">
        <v>0</v>
      </c>
      <c r="AA8" s="82">
        <v>0</v>
      </c>
      <c r="AB8" s="82">
        <v>0</v>
      </c>
      <c r="AC8" s="55">
        <f t="shared" si="0"/>
        <v>6075.1852752152645</v>
      </c>
      <c r="AD8" s="10"/>
      <c r="AE8" s="53"/>
    </row>
    <row r="9" spans="1:31" s="51" customFormat="1" ht="18" customHeight="1" x14ac:dyDescent="0.25">
      <c r="A9" s="43">
        <v>5</v>
      </c>
      <c r="B9" s="5" t="s">
        <v>327</v>
      </c>
      <c r="C9" s="82">
        <v>0</v>
      </c>
      <c r="D9" s="82">
        <v>0</v>
      </c>
      <c r="E9" s="82">
        <v>3899.7</v>
      </c>
      <c r="F9" s="82">
        <v>201394.39</v>
      </c>
      <c r="G9" s="82">
        <v>0</v>
      </c>
      <c r="H9" s="82">
        <v>0</v>
      </c>
      <c r="I9" s="82">
        <v>0</v>
      </c>
      <c r="J9" s="82">
        <v>0</v>
      </c>
      <c r="K9" s="82">
        <v>23236.47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82">
        <v>275.39056504169235</v>
      </c>
      <c r="R9" s="82">
        <v>0</v>
      </c>
      <c r="S9" s="82">
        <v>0</v>
      </c>
      <c r="T9" s="82">
        <v>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82">
        <v>0</v>
      </c>
      <c r="AA9" s="82">
        <v>0</v>
      </c>
      <c r="AB9" s="82">
        <v>0</v>
      </c>
      <c r="AC9" s="55">
        <f t="shared" si="0"/>
        <v>228805.95056504171</v>
      </c>
      <c r="AD9" s="10"/>
      <c r="AE9" s="53"/>
    </row>
    <row r="10" spans="1:31" s="51" customFormat="1" ht="18" customHeight="1" x14ac:dyDescent="0.25">
      <c r="A10" s="43">
        <v>6</v>
      </c>
      <c r="B10" s="5" t="s">
        <v>328</v>
      </c>
      <c r="C10" s="82">
        <v>0</v>
      </c>
      <c r="D10" s="82">
        <v>0</v>
      </c>
      <c r="E10" s="82">
        <v>1997.96</v>
      </c>
      <c r="F10" s="82">
        <v>22961.32</v>
      </c>
      <c r="G10" s="82">
        <v>33.842637607632177</v>
      </c>
      <c r="H10" s="82">
        <v>3416.82</v>
      </c>
      <c r="I10" s="82">
        <v>0</v>
      </c>
      <c r="J10" s="82">
        <v>0</v>
      </c>
      <c r="K10" s="82">
        <v>59.33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137.73537074132068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55">
        <f t="shared" si="0"/>
        <v>28607.008008348952</v>
      </c>
      <c r="AD10" s="10"/>
      <c r="AE10" s="53"/>
    </row>
    <row r="11" spans="1:31" s="51" customFormat="1" ht="18" customHeight="1" x14ac:dyDescent="0.25">
      <c r="A11" s="43">
        <v>7</v>
      </c>
      <c r="B11" s="5" t="s">
        <v>329</v>
      </c>
      <c r="C11" s="82">
        <v>14</v>
      </c>
      <c r="D11" s="82">
        <v>-30</v>
      </c>
      <c r="E11" s="82">
        <v>67556</v>
      </c>
      <c r="F11" s="82">
        <v>13159.52</v>
      </c>
      <c r="G11" s="82">
        <v>79098.551765836601</v>
      </c>
      <c r="H11" s="82">
        <v>5979.7800000000007</v>
      </c>
      <c r="I11" s="82">
        <v>0</v>
      </c>
      <c r="J11" s="82">
        <v>0</v>
      </c>
      <c r="K11" s="82">
        <v>1566.9899999999998</v>
      </c>
      <c r="L11" s="82">
        <v>0</v>
      </c>
      <c r="M11" s="82">
        <v>42108.100000000006</v>
      </c>
      <c r="N11" s="82">
        <v>0</v>
      </c>
      <c r="O11" s="82">
        <v>0</v>
      </c>
      <c r="P11" s="82">
        <v>0</v>
      </c>
      <c r="Q11" s="82">
        <v>75.057533935120588</v>
      </c>
      <c r="R11" s="82">
        <v>0</v>
      </c>
      <c r="S11" s="82">
        <v>0</v>
      </c>
      <c r="T11" s="82">
        <v>0</v>
      </c>
      <c r="U11" s="82">
        <v>0</v>
      </c>
      <c r="V11" s="82">
        <v>0</v>
      </c>
      <c r="W11" s="82">
        <v>0</v>
      </c>
      <c r="X11" s="82">
        <v>0</v>
      </c>
      <c r="Y11" s="82">
        <v>0</v>
      </c>
      <c r="Z11" s="82">
        <v>0</v>
      </c>
      <c r="AA11" s="82">
        <v>0</v>
      </c>
      <c r="AB11" s="82">
        <v>0</v>
      </c>
      <c r="AC11" s="55">
        <f t="shared" si="0"/>
        <v>209527.99929977173</v>
      </c>
      <c r="AD11" s="10"/>
      <c r="AE11" s="53"/>
    </row>
    <row r="12" spans="1:31" s="51" customFormat="1" ht="18" customHeight="1" x14ac:dyDescent="0.25">
      <c r="A12" s="43">
        <v>8</v>
      </c>
      <c r="B12" s="5" t="s">
        <v>330</v>
      </c>
      <c r="C12" s="82">
        <v>424400</v>
      </c>
      <c r="D12" s="82">
        <v>53971</v>
      </c>
      <c r="E12" s="82">
        <v>763238.49000000011</v>
      </c>
      <c r="F12" s="82">
        <v>398142.62799999997</v>
      </c>
      <c r="G12" s="82">
        <v>1123927.9018519425</v>
      </c>
      <c r="H12" s="82">
        <v>1735998.33</v>
      </c>
      <c r="I12" s="82">
        <v>447893.38999999996</v>
      </c>
      <c r="J12" s="82">
        <v>0</v>
      </c>
      <c r="K12" s="82">
        <v>763760.26</v>
      </c>
      <c r="L12" s="82">
        <v>371.97</v>
      </c>
      <c r="M12" s="82">
        <v>306738.17000000004</v>
      </c>
      <c r="N12" s="82">
        <v>4833.95</v>
      </c>
      <c r="O12" s="82">
        <v>0</v>
      </c>
      <c r="P12" s="82">
        <v>0</v>
      </c>
      <c r="Q12" s="82">
        <v>2566.9250630043207</v>
      </c>
      <c r="R12" s="82">
        <v>0</v>
      </c>
      <c r="S12" s="82">
        <v>51999.09</v>
      </c>
      <c r="T12" s="82">
        <v>0</v>
      </c>
      <c r="U12" s="82">
        <v>0</v>
      </c>
      <c r="V12" s="82">
        <v>0</v>
      </c>
      <c r="W12" s="82">
        <v>35113.800000000003</v>
      </c>
      <c r="X12" s="82">
        <v>0</v>
      </c>
      <c r="Y12" s="82">
        <v>11166.26</v>
      </c>
      <c r="Z12" s="82">
        <v>0</v>
      </c>
      <c r="AA12" s="82">
        <v>8845.23</v>
      </c>
      <c r="AB12" s="82">
        <v>0</v>
      </c>
      <c r="AC12" s="55">
        <f t="shared" si="0"/>
        <v>6132967.3949149465</v>
      </c>
      <c r="AD12" s="10"/>
      <c r="AE12" s="53"/>
    </row>
    <row r="13" spans="1:31" s="51" customFormat="1" ht="18" customHeight="1" x14ac:dyDescent="0.25">
      <c r="A13" s="47" t="s">
        <v>359</v>
      </c>
      <c r="B13" s="5" t="s">
        <v>369</v>
      </c>
      <c r="C13" s="82">
        <v>17322</v>
      </c>
      <c r="D13" s="82">
        <v>0</v>
      </c>
      <c r="E13" s="82">
        <v>650841.84000000008</v>
      </c>
      <c r="F13" s="82">
        <v>57811.270000000011</v>
      </c>
      <c r="G13" s="82">
        <v>841297.93144449615</v>
      </c>
      <c r="H13" s="82">
        <v>1534924.07</v>
      </c>
      <c r="I13" s="82">
        <v>418615.19999999995</v>
      </c>
      <c r="J13" s="82">
        <v>0</v>
      </c>
      <c r="K13" s="82">
        <v>467023.28000000014</v>
      </c>
      <c r="L13" s="82">
        <v>0</v>
      </c>
      <c r="M13" s="82">
        <v>97064.939999999988</v>
      </c>
      <c r="N13" s="82">
        <v>4833.95</v>
      </c>
      <c r="O13" s="82">
        <v>0</v>
      </c>
      <c r="P13" s="82">
        <v>0</v>
      </c>
      <c r="Q13" s="82">
        <v>2504.5859168608058</v>
      </c>
      <c r="R13" s="82">
        <v>0</v>
      </c>
      <c r="S13" s="82">
        <v>32871.39</v>
      </c>
      <c r="T13" s="82">
        <v>0</v>
      </c>
      <c r="U13" s="82">
        <v>0</v>
      </c>
      <c r="V13" s="82">
        <v>0</v>
      </c>
      <c r="W13" s="82">
        <v>35113.800000000003</v>
      </c>
      <c r="X13" s="82">
        <v>0</v>
      </c>
      <c r="Y13" s="82">
        <v>0</v>
      </c>
      <c r="Z13" s="82">
        <v>0</v>
      </c>
      <c r="AA13" s="82">
        <v>8845.23</v>
      </c>
      <c r="AB13" s="82">
        <v>0</v>
      </c>
      <c r="AC13" s="55">
        <f t="shared" si="0"/>
        <v>4169069.487361358</v>
      </c>
      <c r="AD13" s="10"/>
      <c r="AE13" s="53"/>
    </row>
    <row r="14" spans="1:31" s="51" customFormat="1" ht="18" customHeight="1" x14ac:dyDescent="0.25">
      <c r="A14" s="47" t="s">
        <v>360</v>
      </c>
      <c r="B14" s="5" t="s">
        <v>370</v>
      </c>
      <c r="C14" s="82">
        <v>9158</v>
      </c>
      <c r="D14" s="82">
        <v>53971</v>
      </c>
      <c r="E14" s="82">
        <v>110488.21</v>
      </c>
      <c r="F14" s="82">
        <v>74495.359999999928</v>
      </c>
      <c r="G14" s="82">
        <v>241021.38040744627</v>
      </c>
      <c r="H14" s="82">
        <v>193560.76</v>
      </c>
      <c r="I14" s="82">
        <v>8273.19</v>
      </c>
      <c r="J14" s="82">
        <v>0</v>
      </c>
      <c r="K14" s="82">
        <v>160874.60999999996</v>
      </c>
      <c r="L14" s="82">
        <v>371.97</v>
      </c>
      <c r="M14" s="82">
        <v>46929.520000000004</v>
      </c>
      <c r="N14" s="82">
        <v>0</v>
      </c>
      <c r="O14" s="82">
        <v>0</v>
      </c>
      <c r="P14" s="82">
        <v>0</v>
      </c>
      <c r="Q14" s="82">
        <v>0</v>
      </c>
      <c r="R14" s="82">
        <v>0</v>
      </c>
      <c r="S14" s="82">
        <v>19127.699999999997</v>
      </c>
      <c r="T14" s="82">
        <v>0</v>
      </c>
      <c r="U14" s="82">
        <v>0</v>
      </c>
      <c r="V14" s="82">
        <v>0</v>
      </c>
      <c r="W14" s="82">
        <v>0</v>
      </c>
      <c r="X14" s="82">
        <v>0</v>
      </c>
      <c r="Y14" s="82">
        <v>11166.26</v>
      </c>
      <c r="Z14" s="82">
        <v>0</v>
      </c>
      <c r="AA14" s="82">
        <v>0</v>
      </c>
      <c r="AB14" s="82">
        <v>0</v>
      </c>
      <c r="AC14" s="55">
        <f t="shared" si="0"/>
        <v>929437.96040744614</v>
      </c>
      <c r="AD14" s="10"/>
      <c r="AE14" s="53"/>
    </row>
    <row r="15" spans="1:31" s="51" customFormat="1" ht="18" customHeight="1" x14ac:dyDescent="0.25">
      <c r="A15" s="47" t="s">
        <v>361</v>
      </c>
      <c r="B15" s="5" t="s">
        <v>371</v>
      </c>
      <c r="C15" s="82">
        <v>0</v>
      </c>
      <c r="D15" s="82">
        <v>0</v>
      </c>
      <c r="E15" s="82">
        <v>0</v>
      </c>
      <c r="F15" s="82">
        <v>0</v>
      </c>
      <c r="G15" s="82">
        <v>41608.589999999997</v>
      </c>
      <c r="H15" s="82">
        <v>7463.5</v>
      </c>
      <c r="I15" s="82">
        <v>0</v>
      </c>
      <c r="J15" s="82">
        <v>0</v>
      </c>
      <c r="K15" s="82">
        <v>134024.44</v>
      </c>
      <c r="L15" s="82">
        <v>0</v>
      </c>
      <c r="M15" s="82">
        <v>162743.71000000002</v>
      </c>
      <c r="N15" s="82">
        <v>0</v>
      </c>
      <c r="O15" s="82">
        <v>0</v>
      </c>
      <c r="P15" s="82">
        <v>0</v>
      </c>
      <c r="Q15" s="82">
        <v>46.199556257826202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82">
        <v>0</v>
      </c>
      <c r="X15" s="82">
        <v>0</v>
      </c>
      <c r="Y15" s="82">
        <v>0</v>
      </c>
      <c r="Z15" s="82">
        <v>0</v>
      </c>
      <c r="AA15" s="82">
        <v>0</v>
      </c>
      <c r="AB15" s="82">
        <v>0</v>
      </c>
      <c r="AC15" s="55">
        <f t="shared" si="0"/>
        <v>345886.4395562578</v>
      </c>
      <c r="AD15" s="10"/>
      <c r="AE15" s="53"/>
    </row>
    <row r="16" spans="1:31" s="51" customFormat="1" ht="18" customHeight="1" x14ac:dyDescent="0.25">
      <c r="A16" s="47" t="s">
        <v>362</v>
      </c>
      <c r="B16" s="5" t="s">
        <v>368</v>
      </c>
      <c r="C16" s="82">
        <v>397920</v>
      </c>
      <c r="D16" s="82">
        <v>0</v>
      </c>
      <c r="E16" s="82">
        <v>1908.44</v>
      </c>
      <c r="F16" s="82">
        <v>265835.99800000002</v>
      </c>
      <c r="G16" s="82">
        <v>0</v>
      </c>
      <c r="H16" s="82">
        <v>50</v>
      </c>
      <c r="I16" s="82">
        <v>21005</v>
      </c>
      <c r="J16" s="82">
        <v>0</v>
      </c>
      <c r="K16" s="82">
        <v>1837.93</v>
      </c>
      <c r="L16" s="82">
        <v>0</v>
      </c>
      <c r="M16" s="82">
        <v>0</v>
      </c>
      <c r="N16" s="82">
        <v>0</v>
      </c>
      <c r="O16" s="82">
        <v>0</v>
      </c>
      <c r="P16" s="82">
        <v>0</v>
      </c>
      <c r="Q16" s="82">
        <v>16.139589885687776</v>
      </c>
      <c r="R16" s="82">
        <v>0</v>
      </c>
      <c r="S16" s="82">
        <v>0</v>
      </c>
      <c r="T16" s="82">
        <v>0</v>
      </c>
      <c r="U16" s="82">
        <v>0</v>
      </c>
      <c r="V16" s="82">
        <v>0</v>
      </c>
      <c r="W16" s="82">
        <v>0</v>
      </c>
      <c r="X16" s="82">
        <v>0</v>
      </c>
      <c r="Y16" s="82">
        <v>0</v>
      </c>
      <c r="Z16" s="82">
        <v>0</v>
      </c>
      <c r="AA16" s="82">
        <v>0</v>
      </c>
      <c r="AB16" s="82">
        <v>0</v>
      </c>
      <c r="AC16" s="55">
        <f t="shared" si="0"/>
        <v>688573.50758988585</v>
      </c>
      <c r="AD16" s="10"/>
      <c r="AE16" s="53"/>
    </row>
    <row r="17" spans="1:30" s="51" customFormat="1" ht="18" customHeight="1" x14ac:dyDescent="0.25">
      <c r="A17" s="43">
        <v>9</v>
      </c>
      <c r="B17" s="4" t="s">
        <v>363</v>
      </c>
      <c r="C17" s="82">
        <v>15393</v>
      </c>
      <c r="D17" s="82">
        <v>6440</v>
      </c>
      <c r="E17" s="82">
        <v>115064.16</v>
      </c>
      <c r="F17" s="82">
        <v>0</v>
      </c>
      <c r="G17" s="82">
        <v>23407.941329951082</v>
      </c>
      <c r="H17" s="82">
        <v>5787.65</v>
      </c>
      <c r="I17" s="82">
        <v>0</v>
      </c>
      <c r="J17" s="82">
        <v>38934.81</v>
      </c>
      <c r="K17" s="82">
        <v>14935.880000000001</v>
      </c>
      <c r="L17" s="82">
        <v>0</v>
      </c>
      <c r="M17" s="82">
        <v>28498.32</v>
      </c>
      <c r="N17" s="82">
        <v>0</v>
      </c>
      <c r="O17" s="82">
        <v>0</v>
      </c>
      <c r="P17" s="82">
        <v>0</v>
      </c>
      <c r="Q17" s="82">
        <v>1973.8717541594328</v>
      </c>
      <c r="R17" s="82">
        <v>0</v>
      </c>
      <c r="S17" s="82">
        <v>0</v>
      </c>
      <c r="T17" s="82">
        <v>0</v>
      </c>
      <c r="U17" s="82">
        <v>0</v>
      </c>
      <c r="V17" s="82">
        <v>0</v>
      </c>
      <c r="W17" s="82">
        <v>0</v>
      </c>
      <c r="X17" s="82">
        <v>0</v>
      </c>
      <c r="Y17" s="82">
        <v>0</v>
      </c>
      <c r="Z17" s="82">
        <v>0</v>
      </c>
      <c r="AA17" s="82">
        <v>0</v>
      </c>
      <c r="AB17" s="82">
        <v>0</v>
      </c>
      <c r="AC17" s="55">
        <f t="shared" si="0"/>
        <v>250435.63308411051</v>
      </c>
      <c r="AD17" s="10"/>
    </row>
    <row r="18" spans="1:30" s="51" customFormat="1" ht="31.5" x14ac:dyDescent="0.25">
      <c r="A18" s="47" t="s">
        <v>364</v>
      </c>
      <c r="B18" s="5" t="s">
        <v>367</v>
      </c>
      <c r="C18" s="82">
        <v>15391</v>
      </c>
      <c r="D18" s="82">
        <v>0</v>
      </c>
      <c r="E18" s="82">
        <v>109266.16</v>
      </c>
      <c r="F18" s="82">
        <v>0</v>
      </c>
      <c r="G18" s="82">
        <v>2262.1431880381606</v>
      </c>
      <c r="H18" s="82">
        <v>5287.65</v>
      </c>
      <c r="I18" s="82">
        <v>0</v>
      </c>
      <c r="J18" s="82">
        <v>38934.81</v>
      </c>
      <c r="K18" s="82">
        <v>15.51</v>
      </c>
      <c r="L18" s="82">
        <v>0</v>
      </c>
      <c r="M18" s="82">
        <v>28498.32</v>
      </c>
      <c r="N18" s="82">
        <v>0</v>
      </c>
      <c r="O18" s="82">
        <v>0</v>
      </c>
      <c r="P18" s="82">
        <v>0</v>
      </c>
      <c r="Q18" s="82">
        <v>1973.8717541594328</v>
      </c>
      <c r="R18" s="82">
        <v>0</v>
      </c>
      <c r="S18" s="82">
        <v>0</v>
      </c>
      <c r="T18" s="82">
        <v>0</v>
      </c>
      <c r="U18" s="82">
        <v>0</v>
      </c>
      <c r="V18" s="82">
        <v>0</v>
      </c>
      <c r="W18" s="82">
        <v>0</v>
      </c>
      <c r="X18" s="82">
        <v>0</v>
      </c>
      <c r="Y18" s="82">
        <v>0</v>
      </c>
      <c r="Z18" s="82">
        <v>0</v>
      </c>
      <c r="AA18" s="82">
        <v>0</v>
      </c>
      <c r="AB18" s="82">
        <v>0</v>
      </c>
      <c r="AC18" s="55">
        <f t="shared" si="0"/>
        <v>201629.46494219761</v>
      </c>
      <c r="AD18" s="10"/>
    </row>
    <row r="19" spans="1:30" s="51" customFormat="1" ht="18" customHeight="1" x14ac:dyDescent="0.25">
      <c r="A19" s="47" t="s">
        <v>365</v>
      </c>
      <c r="B19" s="5" t="s">
        <v>366</v>
      </c>
      <c r="C19" s="82">
        <v>2</v>
      </c>
      <c r="D19" s="82">
        <v>6440</v>
      </c>
      <c r="E19" s="82">
        <v>5798</v>
      </c>
      <c r="F19" s="82">
        <v>0</v>
      </c>
      <c r="G19" s="82">
        <v>21145.798141912921</v>
      </c>
      <c r="H19" s="82">
        <v>500</v>
      </c>
      <c r="I19" s="82">
        <v>0</v>
      </c>
      <c r="J19" s="82">
        <v>0</v>
      </c>
      <c r="K19" s="82">
        <v>14920.369999999999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S19" s="82">
        <v>0</v>
      </c>
      <c r="T19" s="82">
        <v>0</v>
      </c>
      <c r="U19" s="82">
        <v>0</v>
      </c>
      <c r="V19" s="82">
        <v>0</v>
      </c>
      <c r="W19" s="82">
        <v>0</v>
      </c>
      <c r="X19" s="82">
        <v>0</v>
      </c>
      <c r="Y19" s="82">
        <v>0</v>
      </c>
      <c r="Z19" s="82">
        <v>0</v>
      </c>
      <c r="AA19" s="82">
        <v>0</v>
      </c>
      <c r="AB19" s="82">
        <v>0</v>
      </c>
      <c r="AC19" s="55">
        <f t="shared" si="0"/>
        <v>48806.168141912916</v>
      </c>
      <c r="AD19" s="10"/>
    </row>
    <row r="20" spans="1:30" s="51" customFormat="1" ht="32.25" customHeight="1" x14ac:dyDescent="0.25">
      <c r="A20" s="43">
        <v>10</v>
      </c>
      <c r="B20" s="5" t="s">
        <v>331</v>
      </c>
      <c r="C20" s="82">
        <v>11292847</v>
      </c>
      <c r="D20" s="82">
        <v>6778640</v>
      </c>
      <c r="E20" s="82">
        <v>2565724.15</v>
      </c>
      <c r="F20" s="82">
        <v>1930227.42</v>
      </c>
      <c r="G20" s="82">
        <v>2498532.9709846606</v>
      </c>
      <c r="H20" s="82">
        <v>990491.58</v>
      </c>
      <c r="I20" s="82">
        <v>5190849.3899999997</v>
      </c>
      <c r="J20" s="82">
        <v>5368824.1400000006</v>
      </c>
      <c r="K20" s="82">
        <v>2277424.34</v>
      </c>
      <c r="L20" s="82">
        <v>1846189.3808553987</v>
      </c>
      <c r="M20" s="82">
        <v>460111.37999999995</v>
      </c>
      <c r="N20" s="82">
        <v>0</v>
      </c>
      <c r="O20" s="82">
        <v>0</v>
      </c>
      <c r="P20" s="82">
        <v>547578.48</v>
      </c>
      <c r="Q20" s="82">
        <v>268164.56917155976</v>
      </c>
      <c r="R20" s="82">
        <v>0</v>
      </c>
      <c r="S20" s="82">
        <v>113362.31999999998</v>
      </c>
      <c r="T20" s="82">
        <v>0</v>
      </c>
      <c r="U20" s="82">
        <v>0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55">
        <f t="shared" si="0"/>
        <v>42128967.121011622</v>
      </c>
      <c r="AD20" s="10"/>
    </row>
    <row r="21" spans="1:30" s="51" customFormat="1" ht="18" customHeight="1" x14ac:dyDescent="0.25">
      <c r="A21" s="47" t="s">
        <v>332</v>
      </c>
      <c r="B21" s="5" t="s">
        <v>333</v>
      </c>
      <c r="C21" s="82">
        <v>11292847</v>
      </c>
      <c r="D21" s="82">
        <v>6778640</v>
      </c>
      <c r="E21" s="82">
        <v>2339655.4099999997</v>
      </c>
      <c r="F21" s="82">
        <v>1896655.19</v>
      </c>
      <c r="G21" s="82">
        <v>2467991.1393535067</v>
      </c>
      <c r="H21" s="82">
        <v>985855.27999999991</v>
      </c>
      <c r="I21" s="82">
        <v>5112503.59</v>
      </c>
      <c r="J21" s="82">
        <v>773614.44</v>
      </c>
      <c r="K21" s="82">
        <v>2255327.0999999996</v>
      </c>
      <c r="L21" s="82">
        <v>1846189.3808553987</v>
      </c>
      <c r="M21" s="82">
        <v>438502.14999999997</v>
      </c>
      <c r="N21" s="82">
        <v>0</v>
      </c>
      <c r="O21" s="82">
        <v>0</v>
      </c>
      <c r="P21" s="82">
        <v>547578.48</v>
      </c>
      <c r="Q21" s="82">
        <v>267748.41165221133</v>
      </c>
      <c r="R21" s="82">
        <v>0</v>
      </c>
      <c r="S21" s="82">
        <v>113362.31999999998</v>
      </c>
      <c r="T21" s="82">
        <v>0</v>
      </c>
      <c r="U21" s="82">
        <v>0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55">
        <f t="shared" si="0"/>
        <v>37116469.891861118</v>
      </c>
      <c r="AD21" s="10"/>
    </row>
    <row r="22" spans="1:30" s="51" customFormat="1" ht="18" customHeight="1" x14ac:dyDescent="0.25">
      <c r="A22" s="47" t="s">
        <v>334</v>
      </c>
      <c r="B22" s="5" t="s">
        <v>335</v>
      </c>
      <c r="C22" s="82">
        <v>0</v>
      </c>
      <c r="D22" s="82">
        <v>0</v>
      </c>
      <c r="E22" s="82">
        <v>226068.74000000002</v>
      </c>
      <c r="F22" s="82">
        <v>17328.82</v>
      </c>
      <c r="G22" s="82">
        <v>30541.831631154128</v>
      </c>
      <c r="H22" s="82">
        <v>0</v>
      </c>
      <c r="I22" s="82">
        <v>0</v>
      </c>
      <c r="J22" s="82">
        <v>0</v>
      </c>
      <c r="K22" s="82">
        <v>16425.46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</v>
      </c>
      <c r="U22" s="82">
        <v>0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55">
        <f t="shared" si="0"/>
        <v>290364.85163115419</v>
      </c>
      <c r="AD22" s="10"/>
    </row>
    <row r="23" spans="1:30" s="51" customFormat="1" ht="31.5" x14ac:dyDescent="0.25">
      <c r="A23" s="47" t="s">
        <v>336</v>
      </c>
      <c r="B23" s="5" t="s">
        <v>372</v>
      </c>
      <c r="C23" s="82">
        <v>0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82">
        <v>20915.600000000002</v>
      </c>
      <c r="J23" s="82">
        <v>4595209.7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345.06487012283202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55">
        <f t="shared" si="0"/>
        <v>4616470.3648701226</v>
      </c>
      <c r="AD23" s="10"/>
    </row>
    <row r="24" spans="1:30" s="51" customFormat="1" ht="18" customHeight="1" x14ac:dyDescent="0.25">
      <c r="A24" s="47" t="s">
        <v>337</v>
      </c>
      <c r="B24" s="5" t="s">
        <v>338</v>
      </c>
      <c r="C24" s="82">
        <v>0</v>
      </c>
      <c r="D24" s="82">
        <v>0</v>
      </c>
      <c r="E24" s="82">
        <v>0</v>
      </c>
      <c r="F24" s="82">
        <v>16243.410000000002</v>
      </c>
      <c r="G24" s="82">
        <v>0</v>
      </c>
      <c r="H24" s="82">
        <v>4636.3</v>
      </c>
      <c r="I24" s="82">
        <v>57430.200000000004</v>
      </c>
      <c r="J24" s="82">
        <v>0</v>
      </c>
      <c r="K24" s="82">
        <v>5671.7800000000007</v>
      </c>
      <c r="L24" s="82">
        <v>0</v>
      </c>
      <c r="M24" s="82">
        <v>21609.23</v>
      </c>
      <c r="N24" s="82">
        <v>0</v>
      </c>
      <c r="O24" s="82">
        <v>0</v>
      </c>
      <c r="P24" s="82">
        <v>0</v>
      </c>
      <c r="Q24" s="82">
        <v>71.092649225560208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55">
        <f t="shared" si="0"/>
        <v>105662.01264922555</v>
      </c>
      <c r="AD24" s="10"/>
    </row>
    <row r="25" spans="1:30" s="51" customFormat="1" ht="32.25" customHeight="1" x14ac:dyDescent="0.25">
      <c r="A25" s="43">
        <v>11</v>
      </c>
      <c r="B25" s="5" t="s">
        <v>339</v>
      </c>
      <c r="C25" s="82">
        <v>0</v>
      </c>
      <c r="D25" s="82">
        <v>0</v>
      </c>
      <c r="E25" s="82">
        <v>7395.48</v>
      </c>
      <c r="F25" s="82">
        <v>0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82">
        <v>0</v>
      </c>
      <c r="U25" s="82">
        <v>0</v>
      </c>
      <c r="V25" s="82">
        <v>0</v>
      </c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55">
        <f t="shared" si="0"/>
        <v>7395.48</v>
      </c>
      <c r="AD25" s="10"/>
    </row>
    <row r="26" spans="1:30" s="51" customFormat="1" ht="32.25" customHeight="1" x14ac:dyDescent="0.25">
      <c r="A26" s="43">
        <v>12</v>
      </c>
      <c r="B26" s="5" t="s">
        <v>340</v>
      </c>
      <c r="C26" s="82">
        <v>0</v>
      </c>
      <c r="D26" s="82">
        <v>0</v>
      </c>
      <c r="E26" s="82">
        <v>0</v>
      </c>
      <c r="F26" s="82">
        <v>0</v>
      </c>
      <c r="G26" s="82">
        <v>0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2">
        <v>0</v>
      </c>
      <c r="O26" s="82">
        <v>0</v>
      </c>
      <c r="P26" s="82">
        <v>0</v>
      </c>
      <c r="Q26" s="82">
        <v>0</v>
      </c>
      <c r="R26" s="82">
        <v>0</v>
      </c>
      <c r="S26" s="82">
        <v>0</v>
      </c>
      <c r="T26" s="82">
        <v>0</v>
      </c>
      <c r="U26" s="82">
        <v>0</v>
      </c>
      <c r="V26" s="82">
        <v>0</v>
      </c>
      <c r="W26" s="82">
        <v>0</v>
      </c>
      <c r="X26" s="82">
        <v>0</v>
      </c>
      <c r="Y26" s="82">
        <v>0</v>
      </c>
      <c r="Z26" s="82">
        <v>0</v>
      </c>
      <c r="AA26" s="82">
        <v>0</v>
      </c>
      <c r="AB26" s="82">
        <v>0</v>
      </c>
      <c r="AC26" s="55">
        <f t="shared" si="0"/>
        <v>0</v>
      </c>
      <c r="AD26" s="10"/>
    </row>
    <row r="27" spans="1:30" s="51" customFormat="1" ht="18" customHeight="1" x14ac:dyDescent="0.25">
      <c r="A27" s="43">
        <v>13</v>
      </c>
      <c r="B27" s="5" t="s">
        <v>341</v>
      </c>
      <c r="C27" s="82">
        <v>7795</v>
      </c>
      <c r="D27" s="82">
        <v>229377</v>
      </c>
      <c r="E27" s="82">
        <v>234013.18000000008</v>
      </c>
      <c r="F27" s="82">
        <v>2327.88</v>
      </c>
      <c r="G27" s="82">
        <v>5666.2116512915863</v>
      </c>
      <c r="H27" s="82">
        <v>1205.29</v>
      </c>
      <c r="I27" s="82">
        <v>0</v>
      </c>
      <c r="J27" s="82">
        <v>252</v>
      </c>
      <c r="K27" s="82">
        <v>-29826.440000000002</v>
      </c>
      <c r="L27" s="82">
        <v>0</v>
      </c>
      <c r="M27" s="82">
        <v>792.36</v>
      </c>
      <c r="N27" s="82">
        <v>0</v>
      </c>
      <c r="O27" s="82">
        <v>0</v>
      </c>
      <c r="P27" s="82">
        <v>0</v>
      </c>
      <c r="Q27" s="82">
        <v>1472.2687717050999</v>
      </c>
      <c r="R27" s="82">
        <v>0</v>
      </c>
      <c r="S27" s="82">
        <v>0</v>
      </c>
      <c r="T27" s="82">
        <v>0</v>
      </c>
      <c r="U27" s="82">
        <v>0</v>
      </c>
      <c r="V27" s="82">
        <v>0</v>
      </c>
      <c r="W27" s="82">
        <v>0</v>
      </c>
      <c r="X27" s="82">
        <v>0</v>
      </c>
      <c r="Y27" s="82">
        <v>89.66</v>
      </c>
      <c r="Z27" s="82">
        <v>0</v>
      </c>
      <c r="AA27" s="82">
        <v>0</v>
      </c>
      <c r="AB27" s="82">
        <v>0</v>
      </c>
      <c r="AC27" s="55">
        <f t="shared" si="0"/>
        <v>453164.41042299668</v>
      </c>
      <c r="AD27" s="10"/>
    </row>
    <row r="28" spans="1:30" s="51" customFormat="1" ht="18" customHeight="1" x14ac:dyDescent="0.25">
      <c r="A28" s="43">
        <v>14</v>
      </c>
      <c r="B28" s="5" t="s">
        <v>342</v>
      </c>
      <c r="C28" s="82">
        <v>0</v>
      </c>
      <c r="D28" s="82">
        <v>-4622</v>
      </c>
      <c r="E28" s="82">
        <v>0</v>
      </c>
      <c r="F28" s="82">
        <v>-107.18</v>
      </c>
      <c r="G28" s="82">
        <v>-400</v>
      </c>
      <c r="H28" s="82">
        <v>0</v>
      </c>
      <c r="I28" s="82">
        <v>0</v>
      </c>
      <c r="J28" s="82">
        <v>0</v>
      </c>
      <c r="K28" s="82">
        <v>0</v>
      </c>
      <c r="L28" s="82">
        <v>0</v>
      </c>
      <c r="M28" s="82">
        <v>0</v>
      </c>
      <c r="N28" s="82">
        <v>0</v>
      </c>
      <c r="O28" s="82">
        <v>0</v>
      </c>
      <c r="P28" s="82">
        <v>0</v>
      </c>
      <c r="Q28" s="82">
        <v>4.9801009190523722</v>
      </c>
      <c r="R28" s="82">
        <v>0</v>
      </c>
      <c r="S28" s="82">
        <v>0</v>
      </c>
      <c r="T28" s="82">
        <v>0</v>
      </c>
      <c r="U28" s="82">
        <v>0</v>
      </c>
      <c r="V28" s="82">
        <v>88604.61000000003</v>
      </c>
      <c r="W28" s="82">
        <v>0</v>
      </c>
      <c r="X28" s="82">
        <v>0</v>
      </c>
      <c r="Y28" s="82">
        <v>0</v>
      </c>
      <c r="Z28" s="82">
        <v>0</v>
      </c>
      <c r="AA28" s="82">
        <v>0</v>
      </c>
      <c r="AB28" s="82">
        <v>0</v>
      </c>
      <c r="AC28" s="55">
        <f t="shared" si="0"/>
        <v>83480.410100919078</v>
      </c>
      <c r="AD28" s="10"/>
    </row>
    <row r="29" spans="1:30" s="51" customFormat="1" ht="18" customHeight="1" x14ac:dyDescent="0.25">
      <c r="A29" s="43">
        <v>15</v>
      </c>
      <c r="B29" s="5" t="s">
        <v>343</v>
      </c>
      <c r="C29" s="82">
        <v>5</v>
      </c>
      <c r="D29" s="82">
        <v>0</v>
      </c>
      <c r="E29" s="82">
        <v>0</v>
      </c>
      <c r="F29" s="82">
        <v>0</v>
      </c>
      <c r="G29" s="82">
        <v>0</v>
      </c>
      <c r="H29" s="82">
        <v>10092.83</v>
      </c>
      <c r="I29" s="82">
        <v>0</v>
      </c>
      <c r="J29" s="82">
        <v>0</v>
      </c>
      <c r="K29" s="82">
        <v>0</v>
      </c>
      <c r="L29" s="82">
        <v>0</v>
      </c>
      <c r="M29" s="82">
        <v>0</v>
      </c>
      <c r="N29" s="82">
        <v>0</v>
      </c>
      <c r="O29" s="82">
        <v>0</v>
      </c>
      <c r="P29" s="82">
        <v>0</v>
      </c>
      <c r="Q29" s="82">
        <v>254.12740222324467</v>
      </c>
      <c r="R29" s="82">
        <v>0</v>
      </c>
      <c r="S29" s="82">
        <v>0</v>
      </c>
      <c r="T29" s="82">
        <v>0</v>
      </c>
      <c r="U29" s="82">
        <v>0</v>
      </c>
      <c r="V29" s="82">
        <v>0</v>
      </c>
      <c r="W29" s="82">
        <v>0</v>
      </c>
      <c r="X29" s="82">
        <v>0</v>
      </c>
      <c r="Y29" s="82">
        <v>0</v>
      </c>
      <c r="Z29" s="82">
        <v>0</v>
      </c>
      <c r="AA29" s="82">
        <v>0</v>
      </c>
      <c r="AB29" s="82">
        <v>0</v>
      </c>
      <c r="AC29" s="55">
        <f t="shared" si="0"/>
        <v>10351.957402223245</v>
      </c>
      <c r="AD29" s="10"/>
    </row>
    <row r="30" spans="1:30" s="51" customFormat="1" ht="18" customHeight="1" x14ac:dyDescent="0.25">
      <c r="A30" s="43">
        <v>16</v>
      </c>
      <c r="B30" s="5" t="s">
        <v>344</v>
      </c>
      <c r="C30" s="82">
        <v>54</v>
      </c>
      <c r="D30" s="82">
        <v>0</v>
      </c>
      <c r="E30" s="82">
        <v>5538.35</v>
      </c>
      <c r="F30" s="82">
        <v>0</v>
      </c>
      <c r="G30" s="82">
        <v>7816.9416512915859</v>
      </c>
      <c r="H30" s="82">
        <v>47804.070000000014</v>
      </c>
      <c r="I30" s="82">
        <v>0</v>
      </c>
      <c r="J30" s="82">
        <v>0</v>
      </c>
      <c r="K30" s="82">
        <v>-15163.750000000007</v>
      </c>
      <c r="L30" s="82">
        <v>0</v>
      </c>
      <c r="M30" s="82">
        <v>3694.6600000000003</v>
      </c>
      <c r="N30" s="82">
        <v>0</v>
      </c>
      <c r="O30" s="82">
        <v>0</v>
      </c>
      <c r="P30" s="82">
        <v>0</v>
      </c>
      <c r="Q30" s="82">
        <v>853.01552076153689</v>
      </c>
      <c r="R30" s="82">
        <v>0</v>
      </c>
      <c r="S30" s="82">
        <v>6911.58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1423.9499999999998</v>
      </c>
      <c r="Z30" s="82">
        <v>0</v>
      </c>
      <c r="AA30" s="82">
        <v>0</v>
      </c>
      <c r="AB30" s="82">
        <v>0</v>
      </c>
      <c r="AC30" s="55">
        <f t="shared" si="0"/>
        <v>58932.817172053139</v>
      </c>
      <c r="AD30" s="10"/>
    </row>
    <row r="31" spans="1:30" s="51" customFormat="1" ht="18" customHeight="1" x14ac:dyDescent="0.25">
      <c r="A31" s="43">
        <v>17</v>
      </c>
      <c r="B31" s="48" t="s">
        <v>345</v>
      </c>
      <c r="C31" s="82">
        <v>0</v>
      </c>
      <c r="D31" s="82">
        <v>0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v>0</v>
      </c>
      <c r="X31" s="82">
        <v>0</v>
      </c>
      <c r="Y31" s="82">
        <v>0</v>
      </c>
      <c r="Z31" s="82">
        <v>0</v>
      </c>
      <c r="AA31" s="82">
        <v>0</v>
      </c>
      <c r="AB31" s="82">
        <v>0</v>
      </c>
      <c r="AC31" s="55">
        <f t="shared" si="0"/>
        <v>0</v>
      </c>
      <c r="AD31" s="10"/>
    </row>
    <row r="32" spans="1:30" ht="18" customHeight="1" x14ac:dyDescent="0.2">
      <c r="A32" s="59">
        <v>18</v>
      </c>
      <c r="B32" s="61" t="s">
        <v>346</v>
      </c>
      <c r="C32" s="82">
        <v>46073</v>
      </c>
      <c r="D32" s="82">
        <v>44840</v>
      </c>
      <c r="E32" s="82">
        <v>61741.120000000003</v>
      </c>
      <c r="F32" s="82">
        <v>150627.83000000007</v>
      </c>
      <c r="G32" s="82">
        <v>37949.567820572418</v>
      </c>
      <c r="H32" s="82">
        <v>108711.76999999999</v>
      </c>
      <c r="I32" s="82">
        <v>11330.71</v>
      </c>
      <c r="J32" s="82">
        <v>1904.21</v>
      </c>
      <c r="K32" s="82">
        <v>52979.150000000009</v>
      </c>
      <c r="L32" s="82">
        <v>0</v>
      </c>
      <c r="M32" s="82">
        <v>272.06</v>
      </c>
      <c r="N32" s="82">
        <v>15211.25</v>
      </c>
      <c r="O32" s="82">
        <v>0</v>
      </c>
      <c r="P32" s="82">
        <v>0</v>
      </c>
      <c r="Q32" s="82">
        <v>732.69994875346595</v>
      </c>
      <c r="R32" s="82">
        <v>0</v>
      </c>
      <c r="S32" s="82">
        <v>11400.13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0</v>
      </c>
      <c r="AC32" s="55">
        <f t="shared" si="0"/>
        <v>543773.49776932609</v>
      </c>
      <c r="AD32" s="10"/>
    </row>
    <row r="33" spans="1:43" s="63" customFormat="1" ht="18" customHeight="1" x14ac:dyDescent="0.2">
      <c r="A33" s="118" t="s">
        <v>52</v>
      </c>
      <c r="B33" s="118"/>
      <c r="C33" s="82">
        <v>14927605</v>
      </c>
      <c r="D33" s="82">
        <v>9088941</v>
      </c>
      <c r="E33" s="82">
        <v>8068788.5300000003</v>
      </c>
      <c r="F33" s="82">
        <v>7852927.2980000162</v>
      </c>
      <c r="G33" s="82">
        <v>7803789.7307708897</v>
      </c>
      <c r="H33" s="82">
        <v>6953645.3399999999</v>
      </c>
      <c r="I33" s="82">
        <v>6384864.7199999988</v>
      </c>
      <c r="J33" s="82">
        <v>6332812.1699999999</v>
      </c>
      <c r="K33" s="82">
        <v>5534368.5099999961</v>
      </c>
      <c r="L33" s="82">
        <v>1907065.4608553988</v>
      </c>
      <c r="M33" s="82">
        <v>1663223.1400000001</v>
      </c>
      <c r="N33" s="82">
        <v>791735.63000002014</v>
      </c>
      <c r="O33" s="82">
        <v>785478.97</v>
      </c>
      <c r="P33" s="82">
        <v>602352.67999999993</v>
      </c>
      <c r="Q33" s="82">
        <v>518064.11934820004</v>
      </c>
      <c r="R33" s="82">
        <v>301062.47000000073</v>
      </c>
      <c r="S33" s="82">
        <v>265280.29000000004</v>
      </c>
      <c r="T33" s="82">
        <v>234590.93000000002</v>
      </c>
      <c r="U33" s="82">
        <v>145482.35</v>
      </c>
      <c r="V33" s="82">
        <v>88604.61000000003</v>
      </c>
      <c r="W33" s="82">
        <v>25281.79</v>
      </c>
      <c r="X33" s="82">
        <v>60389</v>
      </c>
      <c r="Y33" s="82">
        <v>12679.87</v>
      </c>
      <c r="Z33" s="82">
        <v>55883</v>
      </c>
      <c r="AA33" s="82">
        <v>42011.640000000043</v>
      </c>
      <c r="AB33" s="82">
        <v>0</v>
      </c>
      <c r="AC33" s="55">
        <f t="shared" si="0"/>
        <v>80446928.248974547</v>
      </c>
      <c r="AD33" s="10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</row>
    <row r="34" spans="1:43" s="64" customFormat="1" ht="15.75" customHeight="1" x14ac:dyDescent="0.2">
      <c r="A34" s="119" t="s">
        <v>386</v>
      </c>
      <c r="B34" s="119"/>
      <c r="C34" s="96">
        <f t="shared" ref="C34:AB34" si="1">C33/$AC$33</f>
        <v>0.18555842124637345</v>
      </c>
      <c r="D34" s="78">
        <f t="shared" si="1"/>
        <v>0.11298058481326609</v>
      </c>
      <c r="E34" s="96">
        <f t="shared" si="1"/>
        <v>0.10029952299767086</v>
      </c>
      <c r="F34" s="78">
        <f t="shared" si="1"/>
        <v>9.7616247990178762E-2</v>
      </c>
      <c r="G34" s="78">
        <f t="shared" si="1"/>
        <v>9.7005440737513354E-2</v>
      </c>
      <c r="H34" s="78">
        <f t="shared" si="1"/>
        <v>8.6437673772691723E-2</v>
      </c>
      <c r="I34" s="78">
        <f t="shared" si="1"/>
        <v>7.9367414753730964E-2</v>
      </c>
      <c r="J34" s="78">
        <f t="shared" si="1"/>
        <v>7.8720372646182715E-2</v>
      </c>
      <c r="K34" s="78">
        <f t="shared" si="1"/>
        <v>6.8795274480483878E-2</v>
      </c>
      <c r="L34" s="78">
        <f t="shared" si="1"/>
        <v>2.3705882901497957E-2</v>
      </c>
      <c r="M34" s="78">
        <f t="shared" si="1"/>
        <v>2.0674787418265422E-2</v>
      </c>
      <c r="N34" s="78">
        <f t="shared" si="1"/>
        <v>9.8417136270223266E-3</v>
      </c>
      <c r="O34" s="78">
        <f t="shared" si="1"/>
        <v>9.7639398681454628E-3</v>
      </c>
      <c r="P34" s="78">
        <f t="shared" si="1"/>
        <v>7.4875783713678106E-3</v>
      </c>
      <c r="Q34" s="78">
        <f t="shared" si="1"/>
        <v>6.4398247468796773E-3</v>
      </c>
      <c r="R34" s="78">
        <f t="shared" si="1"/>
        <v>3.7423737183381934E-3</v>
      </c>
      <c r="S34" s="78">
        <f t="shared" si="1"/>
        <v>3.2975813467853764E-3</v>
      </c>
      <c r="T34" s="78">
        <f t="shared" si="1"/>
        <v>2.9160955564887007E-3</v>
      </c>
      <c r="U34" s="78">
        <f t="shared" si="1"/>
        <v>1.8084264143653547E-3</v>
      </c>
      <c r="V34" s="78">
        <f t="shared" si="1"/>
        <v>1.1014045151081261E-3</v>
      </c>
      <c r="W34" s="78">
        <f t="shared" si="1"/>
        <v>3.1426669172197094E-4</v>
      </c>
      <c r="X34" s="78">
        <f t="shared" si="1"/>
        <v>7.506688112826704E-4</v>
      </c>
      <c r="Y34" s="78">
        <f t="shared" si="1"/>
        <v>1.5761782675849565E-4</v>
      </c>
      <c r="Z34" s="78">
        <f t="shared" si="1"/>
        <v>6.9465672855833788E-4</v>
      </c>
      <c r="AA34" s="78">
        <f t="shared" si="1"/>
        <v>5.2222801932198782E-4</v>
      </c>
      <c r="AB34" s="78">
        <f t="shared" si="1"/>
        <v>0</v>
      </c>
      <c r="AC34" s="78">
        <f>SUM(C34:AB34)</f>
        <v>0.99999999999999989</v>
      </c>
      <c r="AD34" s="60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</row>
    <row r="35" spans="1:43" ht="18" customHeight="1" x14ac:dyDescent="0.2">
      <c r="A35" s="8" t="s">
        <v>53</v>
      </c>
    </row>
    <row r="41" spans="1:43" ht="15.75" x14ac:dyDescent="0.25">
      <c r="J41" s="108"/>
    </row>
    <row r="42" spans="1:43" ht="15.75" x14ac:dyDescent="0.25">
      <c r="J42" s="108"/>
    </row>
    <row r="43" spans="1:43" ht="15.75" x14ac:dyDescent="0.25">
      <c r="J43" s="108"/>
    </row>
    <row r="44" spans="1:43" ht="15.75" x14ac:dyDescent="0.25">
      <c r="J44" s="108"/>
    </row>
    <row r="45" spans="1:43" ht="15.75" x14ac:dyDescent="0.25">
      <c r="J45" s="108"/>
    </row>
    <row r="46" spans="1:43" ht="15.75" x14ac:dyDescent="0.25">
      <c r="J46" s="108"/>
    </row>
    <row r="47" spans="1:43" ht="15.75" x14ac:dyDescent="0.25">
      <c r="J47" s="108"/>
    </row>
    <row r="48" spans="1:43" ht="15.75" x14ac:dyDescent="0.25">
      <c r="J48" s="108"/>
    </row>
    <row r="49" spans="4:10" ht="15.75" x14ac:dyDescent="0.25">
      <c r="J49" s="108"/>
    </row>
    <row r="50" spans="4:10" ht="15.75" x14ac:dyDescent="0.25">
      <c r="J50" s="108"/>
    </row>
    <row r="51" spans="4:10" ht="15.75" x14ac:dyDescent="0.25">
      <c r="J51" s="108"/>
    </row>
    <row r="59" spans="4:10" x14ac:dyDescent="0.2">
      <c r="D59" s="60"/>
      <c r="E59" s="60"/>
      <c r="F59" s="60"/>
    </row>
    <row r="69" spans="1:3" x14ac:dyDescent="0.2">
      <c r="A69" s="113"/>
      <c r="B69" s="113"/>
      <c r="C69" s="113"/>
    </row>
    <row r="70" spans="1:3" x14ac:dyDescent="0.2">
      <c r="A70" s="113"/>
      <c r="B70" s="113"/>
      <c r="C70" s="113"/>
    </row>
    <row r="71" spans="1:3" x14ac:dyDescent="0.2">
      <c r="A71" s="113"/>
      <c r="B71" s="113"/>
      <c r="C71" s="113"/>
    </row>
    <row r="72" spans="1:3" ht="15.75" x14ac:dyDescent="0.25">
      <c r="A72" s="112">
        <v>4.9494371455937207E-2</v>
      </c>
      <c r="B72" s="114" t="s">
        <v>348</v>
      </c>
      <c r="C72" s="114"/>
    </row>
    <row r="73" spans="1:3" ht="15.75" x14ac:dyDescent="0.25">
      <c r="A73" s="112">
        <v>0.85089315211470795</v>
      </c>
      <c r="B73" s="114" t="s">
        <v>349</v>
      </c>
      <c r="C73" s="114"/>
    </row>
    <row r="74" spans="1:3" ht="15.75" x14ac:dyDescent="0.25">
      <c r="A74" s="112">
        <v>7.5517927252774931E-5</v>
      </c>
      <c r="B74" s="114" t="s">
        <v>350</v>
      </c>
      <c r="C74" s="114"/>
    </row>
    <row r="75" spans="1:3" ht="15.75" x14ac:dyDescent="0.25">
      <c r="A75" s="112">
        <v>2.9361149730170407E-3</v>
      </c>
      <c r="B75" s="114" t="s">
        <v>351</v>
      </c>
      <c r="C75" s="114"/>
    </row>
    <row r="76" spans="1:3" ht="15.75" x14ac:dyDescent="0.25">
      <c r="A76" s="112">
        <v>3.5560099845967212E-4</v>
      </c>
      <c r="B76" s="114" t="s">
        <v>352</v>
      </c>
      <c r="C76" s="114"/>
    </row>
    <row r="77" spans="1:3" ht="15.75" x14ac:dyDescent="0.25">
      <c r="A77" s="112">
        <v>2.6045494074218127E-3</v>
      </c>
      <c r="B77" s="114" t="s">
        <v>353</v>
      </c>
      <c r="C77" s="114"/>
    </row>
    <row r="78" spans="1:3" ht="15.75" x14ac:dyDescent="0.25">
      <c r="A78" s="112">
        <v>7.9349245110305708E-2</v>
      </c>
      <c r="B78" s="114" t="s">
        <v>354</v>
      </c>
      <c r="C78" s="114"/>
    </row>
    <row r="79" spans="1:3" ht="15.75" x14ac:dyDescent="0.25">
      <c r="A79" s="112">
        <v>5.6330853183169634E-3</v>
      </c>
      <c r="B79" s="114" t="s">
        <v>355</v>
      </c>
      <c r="C79" s="114"/>
    </row>
    <row r="80" spans="1:3" ht="15.75" x14ac:dyDescent="0.25">
      <c r="A80" s="112">
        <v>1.8989560944129989E-3</v>
      </c>
      <c r="B80" s="114" t="s">
        <v>356</v>
      </c>
      <c r="C80" s="114"/>
    </row>
    <row r="81" spans="1:3" ht="15.75" x14ac:dyDescent="0.25">
      <c r="A81" s="112">
        <v>6.7594066001675779E-3</v>
      </c>
      <c r="B81" s="114" t="s">
        <v>357</v>
      </c>
      <c r="C81" s="114"/>
    </row>
    <row r="82" spans="1:3" ht="15.75" x14ac:dyDescent="0.25">
      <c r="A82" s="65"/>
      <c r="B82" s="113"/>
      <c r="C82" s="113"/>
    </row>
    <row r="83" spans="1:3" ht="15.75" x14ac:dyDescent="0.25">
      <c r="A83" s="65"/>
      <c r="B83" s="113"/>
      <c r="C83" s="113"/>
    </row>
    <row r="84" spans="1:3" ht="15.75" x14ac:dyDescent="0.25">
      <c r="A84" s="51"/>
    </row>
    <row r="85" spans="1:3" ht="15.75" x14ac:dyDescent="0.25">
      <c r="A85" s="51"/>
    </row>
  </sheetData>
  <sortState columnSort="1" ref="C3:AC33">
    <sortCondition descending="1" ref="C33:AC33"/>
  </sortState>
  <mergeCells count="2">
    <mergeCell ref="A33:B33"/>
    <mergeCell ref="A34:B34"/>
  </mergeCells>
  <conditionalFormatting sqref="AD34">
    <cfRule type="cellIs" dxfId="51" priority="39" operator="notEqual">
      <formula>0</formula>
    </cfRule>
  </conditionalFormatting>
  <conditionalFormatting sqref="AD4:AD33">
    <cfRule type="cellIs" dxfId="50" priority="3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33" orientation="landscape" r:id="rId1"/>
  <headerFooter alignWithMargins="0"/>
  <colBreaks count="1" manualBreakCount="1">
    <brk id="18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A97"/>
  <sheetViews>
    <sheetView view="pageBreakPreview" topLeftCell="A31" zoomScaleNormal="100" zoomScaleSheetLayoutView="100" workbookViewId="0">
      <selection activeCell="A34" sqref="A34:B34"/>
    </sheetView>
  </sheetViews>
  <sheetFormatPr defaultRowHeight="15.75" x14ac:dyDescent="0.25"/>
  <cols>
    <col min="1" max="1" width="12.85546875" style="51" customWidth="1"/>
    <col min="2" max="2" width="54.5703125" style="51" customWidth="1"/>
    <col min="3" max="8" width="19.28515625" style="51" customWidth="1"/>
    <col min="9" max="9" width="9.140625" style="51"/>
    <col min="10" max="10" width="11.140625" style="51" bestFit="1" customWidth="1"/>
    <col min="11" max="16384" width="9.140625" style="51"/>
  </cols>
  <sheetData>
    <row r="1" spans="1:10" ht="21.75" customHeight="1" x14ac:dyDescent="0.25">
      <c r="A1" s="122" t="s">
        <v>389</v>
      </c>
      <c r="B1" s="122"/>
      <c r="C1" s="122"/>
      <c r="D1" s="122"/>
      <c r="E1" s="122"/>
      <c r="F1" s="122"/>
      <c r="G1" s="122"/>
      <c r="H1" s="122"/>
    </row>
    <row r="2" spans="1:10" x14ac:dyDescent="0.25">
      <c r="A2" s="100"/>
      <c r="B2" s="100"/>
      <c r="C2" s="100"/>
      <c r="D2" s="100"/>
      <c r="E2" s="100"/>
      <c r="F2" s="100"/>
      <c r="G2" s="100"/>
      <c r="H2" s="101" t="s">
        <v>0</v>
      </c>
    </row>
    <row r="3" spans="1:10" ht="94.5" x14ac:dyDescent="0.25">
      <c r="A3" s="102" t="s">
        <v>296</v>
      </c>
      <c r="B3" s="102" t="s">
        <v>297</v>
      </c>
      <c r="C3" s="97" t="s">
        <v>374</v>
      </c>
      <c r="D3" s="97" t="s">
        <v>379</v>
      </c>
      <c r="E3" s="97" t="s">
        <v>375</v>
      </c>
      <c r="F3" s="97" t="s">
        <v>376</v>
      </c>
      <c r="G3" s="97" t="s">
        <v>377</v>
      </c>
      <c r="H3" s="97" t="s">
        <v>378</v>
      </c>
    </row>
    <row r="4" spans="1:10" ht="18" customHeight="1" x14ac:dyDescent="0.25">
      <c r="A4" s="43">
        <v>1</v>
      </c>
      <c r="B4" s="5" t="s">
        <v>322</v>
      </c>
      <c r="C4" s="79">
        <f>Premiums!AC4</f>
        <v>4316381.5181844849</v>
      </c>
      <c r="D4" s="103">
        <v>2016570.22</v>
      </c>
      <c r="E4" s="85">
        <f>SUM(C4:D4)</f>
        <v>6332951.7381844847</v>
      </c>
      <c r="F4" s="86">
        <f>Payments!AC4</f>
        <v>852509.28306030785</v>
      </c>
      <c r="G4" s="103">
        <v>205734.01</v>
      </c>
      <c r="H4" s="46">
        <f>SUM(F4:G4)</f>
        <v>1058243.2930603079</v>
      </c>
      <c r="I4" s="98"/>
      <c r="J4" s="50">
        <f>F4-Payments!AC4</f>
        <v>0</v>
      </c>
    </row>
    <row r="5" spans="1:10" ht="47.25" x14ac:dyDescent="0.25">
      <c r="A5" s="47" t="s">
        <v>323</v>
      </c>
      <c r="B5" s="5" t="s">
        <v>324</v>
      </c>
      <c r="C5" s="79">
        <f>Premiums!AC5</f>
        <v>418940.0799999999</v>
      </c>
      <c r="D5" s="103">
        <v>0</v>
      </c>
      <c r="E5" s="85">
        <f t="shared" ref="E5:E33" si="0">SUM(C5:D5)</f>
        <v>418940.0799999999</v>
      </c>
      <c r="F5" s="86">
        <f>Payments!AC5</f>
        <v>53524.238472871446</v>
      </c>
      <c r="G5" s="103">
        <v>0</v>
      </c>
      <c r="H5" s="46">
        <f t="shared" ref="H5:H32" si="1">SUM(F5:G5)</f>
        <v>53524.238472871446</v>
      </c>
      <c r="I5" s="98"/>
      <c r="J5" s="50">
        <f>F5-Payments!AC5</f>
        <v>0</v>
      </c>
    </row>
    <row r="6" spans="1:10" ht="18" customHeight="1" x14ac:dyDescent="0.25">
      <c r="A6" s="43">
        <v>2</v>
      </c>
      <c r="B6" s="5" t="s">
        <v>358</v>
      </c>
      <c r="C6" s="79">
        <f>Premiums!AC6</f>
        <v>5967359.6060063876</v>
      </c>
      <c r="D6" s="103">
        <v>4553978.1500000004</v>
      </c>
      <c r="E6" s="85">
        <f t="shared" si="0"/>
        <v>10521337.756006388</v>
      </c>
      <c r="F6" s="86">
        <f>Payments!AC6</f>
        <v>3129160.8661835664</v>
      </c>
      <c r="G6" s="103">
        <v>1455678.25</v>
      </c>
      <c r="H6" s="46">
        <f t="shared" si="1"/>
        <v>4584839.1161835659</v>
      </c>
      <c r="I6" s="98"/>
      <c r="J6" s="50">
        <f>F6-Payments!AC6</f>
        <v>0</v>
      </c>
    </row>
    <row r="7" spans="1:10" ht="32.25" customHeight="1" x14ac:dyDescent="0.25">
      <c r="A7" s="43">
        <v>3</v>
      </c>
      <c r="B7" s="5" t="s">
        <v>325</v>
      </c>
      <c r="C7" s="79">
        <f>Premiums!AC7</f>
        <v>51769501.583835691</v>
      </c>
      <c r="D7" s="103">
        <v>0</v>
      </c>
      <c r="E7" s="85">
        <f t="shared" si="0"/>
        <v>51769501.583835691</v>
      </c>
      <c r="F7" s="86">
        <f>Payments!AC7</f>
        <v>26322773.23470407</v>
      </c>
      <c r="G7" s="103">
        <v>0</v>
      </c>
      <c r="H7" s="46">
        <f t="shared" si="1"/>
        <v>26322773.23470407</v>
      </c>
      <c r="I7" s="98"/>
      <c r="J7" s="50">
        <f>F7-Payments!AC7</f>
        <v>0</v>
      </c>
    </row>
    <row r="8" spans="1:10" ht="18" customHeight="1" x14ac:dyDescent="0.25">
      <c r="A8" s="43">
        <v>4</v>
      </c>
      <c r="B8" s="5" t="s">
        <v>326</v>
      </c>
      <c r="C8" s="79">
        <f>Premiums!AC8</f>
        <v>116327.13</v>
      </c>
      <c r="D8" s="103">
        <v>0</v>
      </c>
      <c r="E8" s="46">
        <f t="shared" si="0"/>
        <v>116327.13</v>
      </c>
      <c r="F8" s="44">
        <f>Payments!AC8</f>
        <v>6075.1852752152645</v>
      </c>
      <c r="G8" s="103">
        <v>0</v>
      </c>
      <c r="H8" s="46">
        <f t="shared" si="1"/>
        <v>6075.1852752152645</v>
      </c>
      <c r="I8" s="98"/>
      <c r="J8" s="50">
        <f>F8-Payments!AC8</f>
        <v>0</v>
      </c>
    </row>
    <row r="9" spans="1:10" ht="18" customHeight="1" x14ac:dyDescent="0.25">
      <c r="A9" s="43">
        <v>5</v>
      </c>
      <c r="B9" s="5" t="s">
        <v>327</v>
      </c>
      <c r="C9" s="79">
        <f>Premiums!AC9</f>
        <v>604927.94149999996</v>
      </c>
      <c r="D9" s="103">
        <v>0</v>
      </c>
      <c r="E9" s="46">
        <f t="shared" si="0"/>
        <v>604927.94149999996</v>
      </c>
      <c r="F9" s="44">
        <f>Payments!AC9</f>
        <v>228805.95056504171</v>
      </c>
      <c r="G9" s="103">
        <v>0</v>
      </c>
      <c r="H9" s="46">
        <f t="shared" si="1"/>
        <v>228805.95056504171</v>
      </c>
      <c r="I9" s="98"/>
      <c r="J9" s="50">
        <f>F9-Payments!AC9</f>
        <v>0</v>
      </c>
    </row>
    <row r="10" spans="1:10" ht="18" customHeight="1" x14ac:dyDescent="0.25">
      <c r="A10" s="43">
        <v>6</v>
      </c>
      <c r="B10" s="5" t="s">
        <v>328</v>
      </c>
      <c r="C10" s="79">
        <f>Premiums!AC10</f>
        <v>401904.37223999994</v>
      </c>
      <c r="D10" s="103">
        <v>0</v>
      </c>
      <c r="E10" s="46">
        <f t="shared" si="0"/>
        <v>401904.37223999994</v>
      </c>
      <c r="F10" s="44">
        <f>Payments!AC10</f>
        <v>28607.008008348952</v>
      </c>
      <c r="G10" s="103">
        <v>0</v>
      </c>
      <c r="H10" s="46">
        <f t="shared" si="1"/>
        <v>28607.008008348952</v>
      </c>
      <c r="I10" s="98"/>
      <c r="J10" s="50">
        <f>F10-Payments!AC10</f>
        <v>0</v>
      </c>
    </row>
    <row r="11" spans="1:10" ht="18" customHeight="1" x14ac:dyDescent="0.25">
      <c r="A11" s="43">
        <v>7</v>
      </c>
      <c r="B11" s="5" t="s">
        <v>329</v>
      </c>
      <c r="C11" s="79">
        <f>Premiums!AC11</f>
        <v>1448262.8634453998</v>
      </c>
      <c r="D11" s="103">
        <v>0</v>
      </c>
      <c r="E11" s="46">
        <f t="shared" si="0"/>
        <v>1448262.8634453998</v>
      </c>
      <c r="F11" s="44">
        <f>Payments!AC11</f>
        <v>209527.99929977173</v>
      </c>
      <c r="G11" s="103">
        <v>0</v>
      </c>
      <c r="H11" s="46">
        <f t="shared" si="1"/>
        <v>209527.99929977173</v>
      </c>
      <c r="I11" s="98"/>
      <c r="J11" s="50">
        <f>F11-Payments!AC11</f>
        <v>0</v>
      </c>
    </row>
    <row r="12" spans="1:10" ht="18" customHeight="1" x14ac:dyDescent="0.25">
      <c r="A12" s="43">
        <v>8</v>
      </c>
      <c r="B12" s="5" t="s">
        <v>330</v>
      </c>
      <c r="C12" s="79">
        <f>Premiums!AC12</f>
        <v>32439231.521611203</v>
      </c>
      <c r="D12" s="103">
        <v>0</v>
      </c>
      <c r="E12" s="46">
        <f t="shared" si="0"/>
        <v>32439231.521611203</v>
      </c>
      <c r="F12" s="44">
        <f>Payments!AC12</f>
        <v>6132967.3949149465</v>
      </c>
      <c r="G12" s="103">
        <v>0</v>
      </c>
      <c r="H12" s="46">
        <f t="shared" si="1"/>
        <v>6132967.3949149465</v>
      </c>
      <c r="I12" s="98"/>
      <c r="J12" s="50">
        <f>F12-Payments!AC12</f>
        <v>0</v>
      </c>
    </row>
    <row r="13" spans="1:10" ht="18" customHeight="1" x14ac:dyDescent="0.25">
      <c r="A13" s="47" t="s">
        <v>359</v>
      </c>
      <c r="B13" s="5" t="s">
        <v>369</v>
      </c>
      <c r="C13" s="79">
        <f>Premiums!AC13</f>
        <v>25197150.107642595</v>
      </c>
      <c r="D13" s="103">
        <v>0</v>
      </c>
      <c r="E13" s="46">
        <f t="shared" si="0"/>
        <v>25197150.107642595</v>
      </c>
      <c r="F13" s="44">
        <f>Payments!AC13</f>
        <v>4169069.487361358</v>
      </c>
      <c r="G13" s="103">
        <v>0</v>
      </c>
      <c r="H13" s="46">
        <f t="shared" si="1"/>
        <v>4169069.487361358</v>
      </c>
      <c r="I13" s="98"/>
      <c r="J13" s="50">
        <f>F13-Payments!AC13</f>
        <v>0</v>
      </c>
    </row>
    <row r="14" spans="1:10" ht="18" customHeight="1" x14ac:dyDescent="0.25">
      <c r="A14" s="47" t="s">
        <v>360</v>
      </c>
      <c r="B14" s="5" t="s">
        <v>370</v>
      </c>
      <c r="C14" s="79">
        <f>Premiums!AC14</f>
        <v>5964640.1839686017</v>
      </c>
      <c r="D14" s="103">
        <v>0</v>
      </c>
      <c r="E14" s="46">
        <f t="shared" si="0"/>
        <v>5964640.1839686017</v>
      </c>
      <c r="F14" s="44">
        <f>Payments!AC14</f>
        <v>929437.96040744614</v>
      </c>
      <c r="G14" s="103">
        <v>0</v>
      </c>
      <c r="H14" s="46">
        <f t="shared" si="1"/>
        <v>929437.96040744614</v>
      </c>
      <c r="I14" s="98"/>
      <c r="J14" s="50">
        <f>F14-Payments!AC14</f>
        <v>0</v>
      </c>
    </row>
    <row r="15" spans="1:10" ht="18" customHeight="1" x14ac:dyDescent="0.25">
      <c r="A15" s="47" t="s">
        <v>361</v>
      </c>
      <c r="B15" s="5" t="s">
        <v>371</v>
      </c>
      <c r="C15" s="79">
        <f>Premiums!AC15</f>
        <v>684235.59000000008</v>
      </c>
      <c r="D15" s="103">
        <v>0</v>
      </c>
      <c r="E15" s="46">
        <f t="shared" si="0"/>
        <v>684235.59000000008</v>
      </c>
      <c r="F15" s="44">
        <f>Payments!AC15</f>
        <v>345886.4395562578</v>
      </c>
      <c r="G15" s="103">
        <v>0</v>
      </c>
      <c r="H15" s="46">
        <f t="shared" si="1"/>
        <v>345886.4395562578</v>
      </c>
      <c r="I15" s="98"/>
      <c r="J15" s="50">
        <f>F15-Payments!AC15</f>
        <v>0</v>
      </c>
    </row>
    <row r="16" spans="1:10" ht="18" customHeight="1" x14ac:dyDescent="0.25">
      <c r="A16" s="47" t="s">
        <v>362</v>
      </c>
      <c r="B16" s="5" t="s">
        <v>368</v>
      </c>
      <c r="C16" s="79">
        <f>Premiums!AC16</f>
        <v>593205.64</v>
      </c>
      <c r="D16" s="103">
        <v>0</v>
      </c>
      <c r="E16" s="46">
        <f t="shared" si="0"/>
        <v>593205.64</v>
      </c>
      <c r="F16" s="44">
        <f>Payments!AC16</f>
        <v>688573.50758988585</v>
      </c>
      <c r="G16" s="103">
        <v>0</v>
      </c>
      <c r="H16" s="46">
        <f t="shared" si="1"/>
        <v>688573.50758988585</v>
      </c>
      <c r="I16" s="98"/>
      <c r="J16" s="50">
        <f>F16-Payments!AC16</f>
        <v>0</v>
      </c>
    </row>
    <row r="17" spans="1:10" ht="18" customHeight="1" x14ac:dyDescent="0.25">
      <c r="A17" s="43">
        <v>9</v>
      </c>
      <c r="B17" s="4" t="s">
        <v>363</v>
      </c>
      <c r="C17" s="79">
        <f>Premiums!AC17</f>
        <v>2063291.9499999997</v>
      </c>
      <c r="D17" s="103">
        <v>0</v>
      </c>
      <c r="E17" s="46">
        <f t="shared" si="0"/>
        <v>2063291.9499999997</v>
      </c>
      <c r="F17" s="44">
        <f>Payments!AC17</f>
        <v>250435.63308411051</v>
      </c>
      <c r="G17" s="103">
        <v>0</v>
      </c>
      <c r="H17" s="46">
        <f t="shared" si="1"/>
        <v>250435.63308411051</v>
      </c>
      <c r="I17" s="98"/>
      <c r="J17" s="50">
        <f>F17-Payments!AC17</f>
        <v>0</v>
      </c>
    </row>
    <row r="18" spans="1:10" ht="31.5" x14ac:dyDescent="0.25">
      <c r="A18" s="47" t="s">
        <v>364</v>
      </c>
      <c r="B18" s="5" t="s">
        <v>367</v>
      </c>
      <c r="C18" s="79">
        <f>Premiums!AC18</f>
        <v>1983603.3999999997</v>
      </c>
      <c r="D18" s="103">
        <v>0</v>
      </c>
      <c r="E18" s="46">
        <f t="shared" si="0"/>
        <v>1983603.3999999997</v>
      </c>
      <c r="F18" s="44">
        <f>Payments!AC18</f>
        <v>201629.46494219761</v>
      </c>
      <c r="G18" s="103">
        <v>0</v>
      </c>
      <c r="H18" s="46">
        <f t="shared" si="1"/>
        <v>201629.46494219761</v>
      </c>
      <c r="I18" s="98"/>
      <c r="J18" s="50">
        <f>F18-Payments!AC18</f>
        <v>0</v>
      </c>
    </row>
    <row r="19" spans="1:10" ht="18" customHeight="1" x14ac:dyDescent="0.25">
      <c r="A19" s="47" t="s">
        <v>365</v>
      </c>
      <c r="B19" s="5" t="s">
        <v>366</v>
      </c>
      <c r="C19" s="79">
        <f>Premiums!AC19</f>
        <v>79688.55</v>
      </c>
      <c r="D19" s="103">
        <v>0</v>
      </c>
      <c r="E19" s="46">
        <f t="shared" si="0"/>
        <v>79688.55</v>
      </c>
      <c r="F19" s="44">
        <f>Payments!AC19</f>
        <v>48806.168141912916</v>
      </c>
      <c r="G19" s="103">
        <v>0</v>
      </c>
      <c r="H19" s="46">
        <f t="shared" si="1"/>
        <v>48806.168141912916</v>
      </c>
      <c r="I19" s="98"/>
      <c r="J19" s="50">
        <f>F19-Payments!AC19</f>
        <v>0</v>
      </c>
    </row>
    <row r="20" spans="1:10" ht="32.25" customHeight="1" x14ac:dyDescent="0.25">
      <c r="A20" s="43">
        <v>10</v>
      </c>
      <c r="B20" s="5" t="s">
        <v>331</v>
      </c>
      <c r="C20" s="79">
        <f>Premiums!AC20</f>
        <v>71079910.123765975</v>
      </c>
      <c r="D20" s="103">
        <v>0</v>
      </c>
      <c r="E20" s="46">
        <f t="shared" si="0"/>
        <v>71079910.123765975</v>
      </c>
      <c r="F20" s="44">
        <f>Payments!AC20</f>
        <v>42128967.121011622</v>
      </c>
      <c r="G20" s="103">
        <v>1072.3800000000001</v>
      </c>
      <c r="H20" s="46">
        <f t="shared" si="1"/>
        <v>42130039.501011625</v>
      </c>
      <c r="I20" s="98"/>
      <c r="J20" s="50">
        <f>F20-Payments!AC20</f>
        <v>0</v>
      </c>
    </row>
    <row r="21" spans="1:10" ht="18" customHeight="1" x14ac:dyDescent="0.25">
      <c r="A21" s="47" t="s">
        <v>332</v>
      </c>
      <c r="B21" s="5" t="s">
        <v>333</v>
      </c>
      <c r="C21" s="79">
        <f>Premiums!AC21</f>
        <v>69859874.575184986</v>
      </c>
      <c r="D21" s="103">
        <v>0</v>
      </c>
      <c r="E21" s="46">
        <f t="shared" si="0"/>
        <v>69859874.575184986</v>
      </c>
      <c r="F21" s="44">
        <f>Payments!AC21</f>
        <v>37116469.891861118</v>
      </c>
      <c r="G21" s="103">
        <v>1072.3800000000001</v>
      </c>
      <c r="H21" s="46">
        <f t="shared" si="1"/>
        <v>37117542.271861121</v>
      </c>
      <c r="I21" s="98"/>
      <c r="J21" s="50">
        <f>F21-Payments!AC21</f>
        <v>0</v>
      </c>
    </row>
    <row r="22" spans="1:10" ht="18" customHeight="1" x14ac:dyDescent="0.25">
      <c r="A22" s="47" t="s">
        <v>334</v>
      </c>
      <c r="B22" s="5" t="s">
        <v>335</v>
      </c>
      <c r="C22" s="79">
        <f>Premiums!AC22</f>
        <v>0</v>
      </c>
      <c r="D22" s="103">
        <v>0</v>
      </c>
      <c r="E22" s="46">
        <f t="shared" si="0"/>
        <v>0</v>
      </c>
      <c r="F22" s="44">
        <f>Payments!AC22</f>
        <v>290364.85163115419</v>
      </c>
      <c r="G22" s="103">
        <v>0</v>
      </c>
      <c r="H22" s="46">
        <f t="shared" si="1"/>
        <v>290364.85163115419</v>
      </c>
      <c r="I22" s="98"/>
      <c r="J22" s="50">
        <f>F22-Payments!AC22</f>
        <v>0</v>
      </c>
    </row>
    <row r="23" spans="1:10" ht="31.5" x14ac:dyDescent="0.25">
      <c r="A23" s="47" t="s">
        <v>336</v>
      </c>
      <c r="B23" s="5" t="s">
        <v>372</v>
      </c>
      <c r="C23" s="79">
        <f>Premiums!AC23</f>
        <v>460554.54</v>
      </c>
      <c r="D23" s="103">
        <v>0</v>
      </c>
      <c r="E23" s="46">
        <f t="shared" si="0"/>
        <v>460554.54</v>
      </c>
      <c r="F23" s="44">
        <f>Payments!AC23</f>
        <v>4616470.3648701226</v>
      </c>
      <c r="G23" s="103">
        <v>0</v>
      </c>
      <c r="H23" s="46">
        <f t="shared" si="1"/>
        <v>4616470.3648701226</v>
      </c>
      <c r="I23" s="98"/>
      <c r="J23" s="50">
        <f>F23-Payments!AC23</f>
        <v>0</v>
      </c>
    </row>
    <row r="24" spans="1:10" ht="18" customHeight="1" x14ac:dyDescent="0.25">
      <c r="A24" s="47" t="s">
        <v>337</v>
      </c>
      <c r="B24" s="5" t="s">
        <v>338</v>
      </c>
      <c r="C24" s="79">
        <f>Premiums!AC24</f>
        <v>759481.00858099945</v>
      </c>
      <c r="D24" s="103">
        <v>0</v>
      </c>
      <c r="E24" s="46">
        <f t="shared" si="0"/>
        <v>759481.00858099945</v>
      </c>
      <c r="F24" s="44">
        <f>Payments!AC24</f>
        <v>105662.01264922555</v>
      </c>
      <c r="G24" s="103">
        <v>0</v>
      </c>
      <c r="H24" s="46">
        <f t="shared" si="1"/>
        <v>105662.01264922555</v>
      </c>
      <c r="I24" s="98"/>
      <c r="J24" s="50">
        <f>F24-Payments!AC24</f>
        <v>0</v>
      </c>
    </row>
    <row r="25" spans="1:10" ht="32.25" customHeight="1" x14ac:dyDescent="0.25">
      <c r="A25" s="43">
        <v>11</v>
      </c>
      <c r="B25" s="5" t="s">
        <v>339</v>
      </c>
      <c r="C25" s="79">
        <f>Premiums!AC25</f>
        <v>223192.93600000002</v>
      </c>
      <c r="D25" s="103">
        <v>0</v>
      </c>
      <c r="E25" s="46">
        <f t="shared" si="0"/>
        <v>223192.93600000002</v>
      </c>
      <c r="F25" s="44">
        <f>Payments!AC25</f>
        <v>7395.48</v>
      </c>
      <c r="G25" s="103">
        <v>0</v>
      </c>
      <c r="H25" s="46">
        <f t="shared" si="1"/>
        <v>7395.48</v>
      </c>
      <c r="I25" s="98"/>
      <c r="J25" s="50">
        <f>F25-Payments!AC25</f>
        <v>0</v>
      </c>
    </row>
    <row r="26" spans="1:10" ht="32.25" customHeight="1" x14ac:dyDescent="0.25">
      <c r="A26" s="43">
        <v>12</v>
      </c>
      <c r="B26" s="5" t="s">
        <v>340</v>
      </c>
      <c r="C26" s="79">
        <f>Premiums!AC26</f>
        <v>16043.26</v>
      </c>
      <c r="D26" s="103">
        <v>0</v>
      </c>
      <c r="E26" s="46">
        <f t="shared" si="0"/>
        <v>16043.26</v>
      </c>
      <c r="F26" s="44">
        <f>Payments!AC26</f>
        <v>0</v>
      </c>
      <c r="G26" s="103">
        <v>0</v>
      </c>
      <c r="H26" s="46">
        <f t="shared" si="1"/>
        <v>0</v>
      </c>
      <c r="I26" s="98"/>
      <c r="J26" s="50">
        <f>F26-Payments!AC26</f>
        <v>0</v>
      </c>
    </row>
    <row r="27" spans="1:10" ht="18" customHeight="1" x14ac:dyDescent="0.25">
      <c r="A27" s="43">
        <v>13</v>
      </c>
      <c r="B27" s="5" t="s">
        <v>341</v>
      </c>
      <c r="C27" s="79">
        <f>Premiums!AC27</f>
        <v>5579918.6055298019</v>
      </c>
      <c r="D27" s="103">
        <v>0</v>
      </c>
      <c r="E27" s="46">
        <f t="shared" si="0"/>
        <v>5579918.6055298019</v>
      </c>
      <c r="F27" s="44">
        <f>Payments!AC27</f>
        <v>453164.41042299668</v>
      </c>
      <c r="G27" s="103">
        <v>0</v>
      </c>
      <c r="H27" s="46">
        <f t="shared" si="1"/>
        <v>453164.41042299668</v>
      </c>
      <c r="I27" s="98"/>
      <c r="J27" s="50">
        <f>F27-Payments!AC27</f>
        <v>0</v>
      </c>
    </row>
    <row r="28" spans="1:10" ht="18" customHeight="1" x14ac:dyDescent="0.25">
      <c r="A28" s="43">
        <v>14</v>
      </c>
      <c r="B28" s="5" t="s">
        <v>342</v>
      </c>
      <c r="C28" s="79">
        <f>Premiums!AC28</f>
        <v>849463.71</v>
      </c>
      <c r="D28" s="103">
        <v>0</v>
      </c>
      <c r="E28" s="46">
        <f t="shared" si="0"/>
        <v>849463.71</v>
      </c>
      <c r="F28" s="44">
        <f>Payments!AC28</f>
        <v>83480.410100919078</v>
      </c>
      <c r="G28" s="103">
        <v>0</v>
      </c>
      <c r="H28" s="46">
        <f t="shared" si="1"/>
        <v>83480.410100919078</v>
      </c>
      <c r="I28" s="98"/>
      <c r="J28" s="50">
        <f>F28-Payments!AC28</f>
        <v>0</v>
      </c>
    </row>
    <row r="29" spans="1:10" ht="18" customHeight="1" x14ac:dyDescent="0.25">
      <c r="A29" s="43">
        <v>15</v>
      </c>
      <c r="B29" s="5" t="s">
        <v>343</v>
      </c>
      <c r="C29" s="79">
        <f>Premiums!AC29</f>
        <v>1709133.9378</v>
      </c>
      <c r="D29" s="103">
        <v>0</v>
      </c>
      <c r="E29" s="46">
        <f t="shared" si="0"/>
        <v>1709133.9378</v>
      </c>
      <c r="F29" s="44">
        <f>Payments!AC29</f>
        <v>10351.957402223245</v>
      </c>
      <c r="G29" s="103">
        <v>0</v>
      </c>
      <c r="H29" s="46">
        <f t="shared" si="1"/>
        <v>10351.957402223245</v>
      </c>
      <c r="I29" s="98"/>
      <c r="J29" s="50">
        <f>F29-Payments!AC29</f>
        <v>0</v>
      </c>
    </row>
    <row r="30" spans="1:10" ht="18" customHeight="1" x14ac:dyDescent="0.25">
      <c r="A30" s="43">
        <v>16</v>
      </c>
      <c r="B30" s="5" t="s">
        <v>344</v>
      </c>
      <c r="C30" s="79">
        <f>Premiums!AC30</f>
        <v>1480100.47514</v>
      </c>
      <c r="D30" s="103">
        <v>0</v>
      </c>
      <c r="E30" s="46">
        <f t="shared" si="0"/>
        <v>1480100.47514</v>
      </c>
      <c r="F30" s="44">
        <f>Payments!AC30</f>
        <v>58932.817172053139</v>
      </c>
      <c r="G30" s="103">
        <v>0</v>
      </c>
      <c r="H30" s="46">
        <f t="shared" si="1"/>
        <v>58932.817172053139</v>
      </c>
      <c r="I30" s="98"/>
      <c r="J30" s="50">
        <f>F30-Payments!AC30</f>
        <v>0</v>
      </c>
    </row>
    <row r="31" spans="1:10" ht="18" customHeight="1" x14ac:dyDescent="0.25">
      <c r="A31" s="43">
        <v>17</v>
      </c>
      <c r="B31" s="48" t="s">
        <v>345</v>
      </c>
      <c r="C31" s="79">
        <f>Premiums!AC31</f>
        <v>341.3</v>
      </c>
      <c r="D31" s="103">
        <v>0</v>
      </c>
      <c r="E31" s="46">
        <f t="shared" si="0"/>
        <v>341.3</v>
      </c>
      <c r="F31" s="44">
        <f>Payments!AC31</f>
        <v>0</v>
      </c>
      <c r="G31" s="103">
        <v>0</v>
      </c>
      <c r="H31" s="46">
        <f t="shared" si="1"/>
        <v>0</v>
      </c>
      <c r="I31" s="98"/>
      <c r="J31" s="50">
        <f>F31-Payments!AC31</f>
        <v>0</v>
      </c>
    </row>
    <row r="32" spans="1:10" ht="18" customHeight="1" x14ac:dyDescent="0.25">
      <c r="A32" s="43">
        <v>18</v>
      </c>
      <c r="B32" s="49" t="s">
        <v>346</v>
      </c>
      <c r="C32" s="79">
        <f>Premiums!AC32</f>
        <v>1775715.6306084287</v>
      </c>
      <c r="D32" s="103">
        <v>0</v>
      </c>
      <c r="E32" s="46">
        <f t="shared" si="0"/>
        <v>1775715.6306084287</v>
      </c>
      <c r="F32" s="44">
        <f>Payments!AC32</f>
        <v>543773.49776932609</v>
      </c>
      <c r="G32" s="103">
        <v>0</v>
      </c>
      <c r="H32" s="46">
        <f t="shared" si="1"/>
        <v>543773.49776932609</v>
      </c>
      <c r="I32" s="98"/>
      <c r="J32" s="50">
        <f>F32-Payments!AC32</f>
        <v>0</v>
      </c>
    </row>
    <row r="33" spans="1:27" s="54" customFormat="1" ht="18" customHeight="1" x14ac:dyDescent="0.25">
      <c r="A33" s="116" t="s">
        <v>52</v>
      </c>
      <c r="B33" s="116"/>
      <c r="C33" s="70">
        <f>Premiums!AC33</f>
        <v>181841008.46566737</v>
      </c>
      <c r="D33" s="103">
        <v>6570548.370000001</v>
      </c>
      <c r="E33" s="46">
        <f t="shared" si="0"/>
        <v>188411556.83566737</v>
      </c>
      <c r="F33" s="70">
        <f>Payments!AC33</f>
        <v>80446928.248974547</v>
      </c>
      <c r="G33" s="103">
        <v>1662484.6400000001</v>
      </c>
      <c r="H33" s="46">
        <f>SUM(F33:G33)</f>
        <v>82109412.888974547</v>
      </c>
      <c r="I33" s="98"/>
      <c r="J33" s="50">
        <f>F33-Payments!AC33</f>
        <v>0</v>
      </c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</row>
    <row r="34" spans="1:27" s="54" customFormat="1" ht="17.25" customHeight="1" x14ac:dyDescent="0.25">
      <c r="A34" s="120" t="s">
        <v>380</v>
      </c>
      <c r="B34" s="120"/>
      <c r="C34" s="72">
        <f>C33/$E$33</f>
        <v>0.9651266170698285</v>
      </c>
      <c r="D34" s="104">
        <f>D33/$E$33</f>
        <v>3.4873382930171504E-2</v>
      </c>
      <c r="E34" s="77">
        <f>C34+D34</f>
        <v>1</v>
      </c>
      <c r="F34" s="72">
        <f>F33/$H$33</f>
        <v>0.97975281296618266</v>
      </c>
      <c r="G34" s="104">
        <f>G33/$H$33</f>
        <v>2.0247187033817345E-2</v>
      </c>
      <c r="H34" s="77">
        <f>F34+G34</f>
        <v>1</v>
      </c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</row>
    <row r="35" spans="1:27" x14ac:dyDescent="0.25">
      <c r="A35" s="121" t="s">
        <v>53</v>
      </c>
      <c r="B35" s="121"/>
      <c r="C35" s="121"/>
      <c r="D35" s="121"/>
      <c r="E35" s="121"/>
      <c r="F35" s="121"/>
      <c r="G35" s="121"/>
      <c r="H35" s="121"/>
    </row>
    <row r="36" spans="1:27" ht="18" customHeight="1" x14ac:dyDescent="0.25">
      <c r="A36" s="121"/>
      <c r="B36" s="121"/>
      <c r="C36" s="121"/>
      <c r="D36" s="121"/>
      <c r="E36" s="121"/>
      <c r="F36" s="121"/>
      <c r="G36" s="121"/>
      <c r="H36" s="121"/>
    </row>
    <row r="37" spans="1:27" x14ac:dyDescent="0.25">
      <c r="A37" s="121" t="s">
        <v>373</v>
      </c>
      <c r="B37" s="121"/>
      <c r="C37" s="121"/>
      <c r="D37" s="121"/>
      <c r="E37" s="121"/>
      <c r="F37" s="121"/>
      <c r="G37" s="121"/>
      <c r="H37" s="121"/>
    </row>
    <row r="38" spans="1:27" s="88" customFormat="1" x14ac:dyDescent="0.25">
      <c r="A38" s="93"/>
    </row>
    <row r="75" spans="1:11" x14ac:dyDescent="0.25">
      <c r="I75" s="65"/>
    </row>
    <row r="76" spans="1:11" x14ac:dyDescent="0.25">
      <c r="A76" s="65"/>
      <c r="B76" s="65"/>
      <c r="C76" s="65"/>
      <c r="D76" s="65"/>
      <c r="E76" s="65"/>
      <c r="F76" s="65"/>
      <c r="I76" s="65"/>
    </row>
    <row r="77" spans="1:11" x14ac:dyDescent="0.25">
      <c r="A77" s="65"/>
      <c r="B77" s="65"/>
      <c r="C77" s="65"/>
      <c r="D77" s="65"/>
      <c r="E77" s="65"/>
      <c r="F77" s="65"/>
      <c r="I77" s="65"/>
      <c r="K77" s="65"/>
    </row>
    <row r="78" spans="1:11" x14ac:dyDescent="0.25">
      <c r="A78" s="65"/>
      <c r="B78" s="65"/>
      <c r="C78" s="65"/>
      <c r="D78" s="65"/>
      <c r="E78" s="65"/>
      <c r="F78" s="65"/>
      <c r="I78" s="65"/>
      <c r="K78" s="65"/>
    </row>
    <row r="79" spans="1:11" x14ac:dyDescent="0.25">
      <c r="A79" s="65"/>
      <c r="B79" s="65"/>
      <c r="C79" s="65"/>
      <c r="D79" s="65"/>
      <c r="E79" s="65"/>
      <c r="F79" s="65"/>
      <c r="I79" s="65"/>
      <c r="K79" s="65"/>
    </row>
    <row r="80" spans="1:11" x14ac:dyDescent="0.25">
      <c r="A80" s="112">
        <f>(E4+E6)/$E$33</f>
        <v>8.9454647991105918E-2</v>
      </c>
      <c r="B80" s="65" t="s">
        <v>348</v>
      </c>
      <c r="C80" s="112"/>
      <c r="D80" s="112">
        <f>(H4+H6)/$H$33</f>
        <v>6.8726376315395785E-2</v>
      </c>
      <c r="E80" s="65" t="s">
        <v>348</v>
      </c>
      <c r="F80" s="115"/>
      <c r="I80" s="65"/>
      <c r="K80" s="65"/>
    </row>
    <row r="81" spans="1:11" x14ac:dyDescent="0.25">
      <c r="A81" s="112">
        <f>(E7+E20)/$E$33</f>
        <v>0.65202694447639942</v>
      </c>
      <c r="B81" s="65" t="s">
        <v>349</v>
      </c>
      <c r="C81" s="112"/>
      <c r="D81" s="112">
        <f>(H7+H20)/$H$33</f>
        <v>0.83367801969641608</v>
      </c>
      <c r="E81" s="65" t="s">
        <v>349</v>
      </c>
      <c r="F81" s="115"/>
      <c r="I81" s="65"/>
      <c r="K81" s="65"/>
    </row>
    <row r="82" spans="1:11" x14ac:dyDescent="0.25">
      <c r="A82" s="112">
        <f>E8/$E$33</f>
        <v>6.1740973830740422E-4</v>
      </c>
      <c r="B82" s="65" t="s">
        <v>350</v>
      </c>
      <c r="C82" s="112"/>
      <c r="D82" s="112">
        <f>H8/$H$33</f>
        <v>7.398890165528178E-5</v>
      </c>
      <c r="E82" s="65" t="s">
        <v>350</v>
      </c>
      <c r="F82" s="115"/>
      <c r="I82" s="65"/>
      <c r="K82" s="65"/>
    </row>
    <row r="83" spans="1:11" x14ac:dyDescent="0.25">
      <c r="A83" s="112">
        <f>(E25+E9)/$E$33</f>
        <v>4.3952764438026874E-3</v>
      </c>
      <c r="B83" s="65" t="s">
        <v>351</v>
      </c>
      <c r="C83" s="112"/>
      <c r="D83" s="112">
        <f>(H25+H9)/$H$33</f>
        <v>2.876666904005573E-3</v>
      </c>
      <c r="E83" s="65" t="s">
        <v>351</v>
      </c>
      <c r="F83" s="115"/>
      <c r="I83" s="65"/>
      <c r="K83" s="65"/>
    </row>
    <row r="84" spans="1:11" x14ac:dyDescent="0.25">
      <c r="A84" s="112">
        <f>(E26+E10)/$E$33</f>
        <v>2.2182696181664379E-3</v>
      </c>
      <c r="B84" s="65" t="s">
        <v>352</v>
      </c>
      <c r="C84" s="112"/>
      <c r="D84" s="112">
        <f>(H26+H10)/$H$33</f>
        <v>3.4840107853444693E-4</v>
      </c>
      <c r="E84" s="65" t="s">
        <v>352</v>
      </c>
      <c r="F84" s="115"/>
      <c r="I84" s="65"/>
      <c r="K84" s="65"/>
    </row>
    <row r="85" spans="1:11" x14ac:dyDescent="0.25">
      <c r="A85" s="112">
        <f>E11/$E$33</f>
        <v>7.6866986705522271E-3</v>
      </c>
      <c r="B85" s="65" t="s">
        <v>353</v>
      </c>
      <c r="C85" s="112"/>
      <c r="D85" s="112">
        <f>H11/$H$33</f>
        <v>2.5518146084309249E-3</v>
      </c>
      <c r="E85" s="65" t="s">
        <v>353</v>
      </c>
      <c r="F85" s="115"/>
      <c r="I85" s="65"/>
      <c r="K85" s="65"/>
    </row>
    <row r="86" spans="1:11" x14ac:dyDescent="0.25">
      <c r="A86" s="112">
        <f>(E12+E17)/$E$33</f>
        <v>0.18312318018636359</v>
      </c>
      <c r="B86" s="65" t="s">
        <v>354</v>
      </c>
      <c r="C86" s="112"/>
      <c r="D86" s="112">
        <f>(H12+H17)/$H$33</f>
        <v>7.7742646103565127E-2</v>
      </c>
      <c r="E86" s="65" t="s">
        <v>354</v>
      </c>
      <c r="F86" s="115"/>
      <c r="I86" s="65"/>
      <c r="K86" s="65"/>
    </row>
    <row r="87" spans="1:11" x14ac:dyDescent="0.25">
      <c r="A87" s="112">
        <f>E27/$E$33</f>
        <v>2.9615585685100032E-2</v>
      </c>
      <c r="B87" s="65" t="s">
        <v>355</v>
      </c>
      <c r="C87" s="112"/>
      <c r="D87" s="112">
        <f>H27/$H$33</f>
        <v>5.5190311862995493E-3</v>
      </c>
      <c r="E87" s="65" t="s">
        <v>355</v>
      </c>
      <c r="F87" s="115"/>
      <c r="I87" s="65"/>
      <c r="K87" s="65"/>
    </row>
    <row r="88" spans="1:11" x14ac:dyDescent="0.25">
      <c r="A88" s="112">
        <f>(E28+E29+E30+E31)/$E$33</f>
        <v>2.1437323117407557E-2</v>
      </c>
      <c r="B88" s="65" t="s">
        <v>356</v>
      </c>
      <c r="C88" s="112"/>
      <c r="D88" s="112">
        <f>(H28+H29+H30+H31)/$H$33</f>
        <v>1.8605075752004116E-3</v>
      </c>
      <c r="E88" s="65" t="s">
        <v>356</v>
      </c>
      <c r="F88" s="115"/>
      <c r="I88" s="65"/>
      <c r="K88" s="65"/>
    </row>
    <row r="89" spans="1:11" x14ac:dyDescent="0.25">
      <c r="A89" s="112">
        <f>E32/$E$33</f>
        <v>9.4246640727946879E-3</v>
      </c>
      <c r="B89" s="65" t="s">
        <v>357</v>
      </c>
      <c r="C89" s="112"/>
      <c r="D89" s="112">
        <f>H32/$H$33</f>
        <v>6.6225476304963655E-3</v>
      </c>
      <c r="E89" s="65" t="s">
        <v>357</v>
      </c>
      <c r="F89" s="115"/>
      <c r="I89" s="65"/>
      <c r="K89" s="65"/>
    </row>
    <row r="90" spans="1:11" x14ac:dyDescent="0.25">
      <c r="A90" s="65"/>
      <c r="B90" s="65"/>
      <c r="C90" s="65"/>
      <c r="D90" s="65"/>
      <c r="E90" s="65"/>
      <c r="F90" s="65"/>
      <c r="I90" s="65"/>
      <c r="K90" s="65"/>
    </row>
    <row r="91" spans="1:11" x14ac:dyDescent="0.25">
      <c r="A91" s="65"/>
      <c r="B91" s="65"/>
      <c r="C91" s="65"/>
      <c r="D91" s="65"/>
      <c r="E91" s="65"/>
      <c r="F91" s="65"/>
      <c r="I91" s="65"/>
      <c r="K91" s="65"/>
    </row>
    <row r="92" spans="1:11" x14ac:dyDescent="0.25">
      <c r="A92" s="65"/>
      <c r="B92" s="65"/>
      <c r="C92" s="65"/>
      <c r="D92" s="65"/>
      <c r="E92" s="65"/>
      <c r="F92" s="65"/>
      <c r="I92" s="65"/>
    </row>
    <row r="93" spans="1:11" x14ac:dyDescent="0.25">
      <c r="A93" s="65"/>
      <c r="B93" s="65"/>
      <c r="C93" s="65"/>
      <c r="D93" s="65"/>
      <c r="E93" s="65"/>
      <c r="F93" s="65"/>
      <c r="I93" s="65"/>
    </row>
    <row r="94" spans="1:11" x14ac:dyDescent="0.25">
      <c r="A94" s="65"/>
      <c r="B94" s="65"/>
      <c r="C94" s="65"/>
      <c r="D94" s="65"/>
      <c r="E94" s="65"/>
      <c r="F94" s="65"/>
      <c r="I94" s="65"/>
    </row>
    <row r="95" spans="1:11" x14ac:dyDescent="0.25">
      <c r="A95" s="65"/>
      <c r="B95" s="65"/>
      <c r="C95" s="65"/>
      <c r="D95" s="65"/>
      <c r="E95" s="65"/>
      <c r="F95" s="65"/>
      <c r="I95" s="65"/>
    </row>
    <row r="96" spans="1:11" x14ac:dyDescent="0.25">
      <c r="A96" s="65"/>
      <c r="B96" s="65"/>
      <c r="C96" s="65"/>
      <c r="D96" s="65"/>
      <c r="E96" s="65"/>
      <c r="F96" s="65"/>
      <c r="I96" s="65"/>
    </row>
    <row r="97" spans="1:6" x14ac:dyDescent="0.25">
      <c r="A97" s="65"/>
      <c r="B97" s="65"/>
      <c r="C97" s="65"/>
      <c r="D97" s="65"/>
      <c r="E97" s="65"/>
      <c r="F97" s="65"/>
    </row>
  </sheetData>
  <mergeCells count="5">
    <mergeCell ref="A33:B33"/>
    <mergeCell ref="A34:B34"/>
    <mergeCell ref="A35:H36"/>
    <mergeCell ref="A1:H1"/>
    <mergeCell ref="A37:H37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Y39"/>
  <sheetViews>
    <sheetView view="pageBreakPreview" zoomScaleNormal="85" zoomScaleSheetLayoutView="100" workbookViewId="0">
      <pane xSplit="1" ySplit="6" topLeftCell="B28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5" x14ac:dyDescent="0.25"/>
  <cols>
    <col min="1" max="1" width="55.5703125" style="9" customWidth="1"/>
    <col min="2" max="2" width="20" style="9" customWidth="1"/>
    <col min="3" max="3" width="18.140625" style="9" customWidth="1"/>
    <col min="4" max="4" width="15.7109375" style="9" customWidth="1"/>
    <col min="5" max="5" width="16" style="9" customWidth="1"/>
    <col min="6" max="7" width="13.7109375" style="9" customWidth="1"/>
    <col min="8" max="8" width="14.85546875" style="9" customWidth="1"/>
    <col min="9" max="14" width="13.7109375" style="9" customWidth="1"/>
    <col min="15" max="15" width="18.140625" style="9" customWidth="1"/>
    <col min="16" max="16" width="16.7109375" style="9" customWidth="1"/>
    <col min="17" max="17" width="15.5703125" style="9" customWidth="1"/>
    <col min="18" max="18" width="13.5703125" style="9" customWidth="1"/>
    <col min="19" max="19" width="12.85546875" style="9" customWidth="1"/>
    <col min="20" max="21" width="14.5703125" style="9" customWidth="1"/>
    <col min="22" max="22" width="13.7109375" style="9" customWidth="1"/>
    <col min="23" max="23" width="13.85546875" style="9" bestFit="1" customWidth="1"/>
    <col min="24" max="24" width="9.140625" style="9"/>
    <col min="25" max="25" width="10" style="9" bestFit="1" customWidth="1"/>
    <col min="26" max="16384" width="9.140625" style="9"/>
  </cols>
  <sheetData>
    <row r="1" spans="1:25" ht="18.75" x14ac:dyDescent="0.25">
      <c r="A1" s="123" t="s">
        <v>390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5" ht="15.75" x14ac:dyDescent="0.25">
      <c r="A3" s="124" t="s">
        <v>1</v>
      </c>
      <c r="B3" s="125" t="s">
        <v>2</v>
      </c>
      <c r="C3" s="125"/>
      <c r="D3" s="125" t="s">
        <v>3</v>
      </c>
      <c r="E3" s="125" t="s">
        <v>4</v>
      </c>
      <c r="F3" s="125" t="s">
        <v>5</v>
      </c>
      <c r="G3" s="125"/>
      <c r="H3" s="125"/>
      <c r="I3" s="125"/>
      <c r="J3" s="125"/>
      <c r="K3" s="127" t="s">
        <v>6</v>
      </c>
      <c r="L3" s="127"/>
      <c r="M3" s="127"/>
      <c r="N3" s="127"/>
      <c r="O3" s="128" t="s">
        <v>7</v>
      </c>
      <c r="P3" s="125" t="s">
        <v>8</v>
      </c>
      <c r="Q3" s="125" t="s">
        <v>9</v>
      </c>
      <c r="R3" s="125"/>
      <c r="S3" s="125"/>
      <c r="T3" s="125"/>
      <c r="U3" s="125"/>
      <c r="V3" s="125"/>
      <c r="W3" s="125"/>
    </row>
    <row r="4" spans="1:25" x14ac:dyDescent="0.25">
      <c r="A4" s="124"/>
      <c r="B4" s="125" t="s">
        <v>10</v>
      </c>
      <c r="C4" s="125" t="s">
        <v>381</v>
      </c>
      <c r="D4" s="126"/>
      <c r="E4" s="125"/>
      <c r="F4" s="125" t="s">
        <v>11</v>
      </c>
      <c r="G4" s="125"/>
      <c r="H4" s="125" t="s">
        <v>382</v>
      </c>
      <c r="I4" s="125" t="s">
        <v>12</v>
      </c>
      <c r="J4" s="125"/>
      <c r="K4" s="125" t="s">
        <v>11</v>
      </c>
      <c r="L4" s="125"/>
      <c r="M4" s="125" t="s">
        <v>13</v>
      </c>
      <c r="N4" s="125"/>
      <c r="O4" s="128"/>
      <c r="P4" s="125"/>
      <c r="Q4" s="125"/>
      <c r="R4" s="125"/>
      <c r="S4" s="125"/>
      <c r="T4" s="125"/>
      <c r="U4" s="125"/>
      <c r="V4" s="125"/>
      <c r="W4" s="125"/>
    </row>
    <row r="5" spans="1:25" ht="35.25" customHeight="1" x14ac:dyDescent="0.25">
      <c r="A5" s="124"/>
      <c r="B5" s="125"/>
      <c r="C5" s="125"/>
      <c r="D5" s="126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8"/>
      <c r="P5" s="125"/>
      <c r="Q5" s="125" t="s">
        <v>14</v>
      </c>
      <c r="R5" s="125" t="s">
        <v>15</v>
      </c>
      <c r="S5" s="125"/>
      <c r="T5" s="125"/>
      <c r="U5" s="125" t="s">
        <v>16</v>
      </c>
      <c r="V5" s="125" t="s">
        <v>17</v>
      </c>
      <c r="W5" s="125" t="s">
        <v>11</v>
      </c>
    </row>
    <row r="6" spans="1:25" ht="99.75" customHeight="1" x14ac:dyDescent="0.25">
      <c r="A6" s="124"/>
      <c r="B6" s="125"/>
      <c r="C6" s="125"/>
      <c r="D6" s="126"/>
      <c r="E6" s="125"/>
      <c r="F6" s="84" t="s">
        <v>18</v>
      </c>
      <c r="G6" s="84" t="s">
        <v>19</v>
      </c>
      <c r="H6" s="125"/>
      <c r="I6" s="84" t="s">
        <v>18</v>
      </c>
      <c r="J6" s="84" t="s">
        <v>19</v>
      </c>
      <c r="K6" s="84" t="s">
        <v>18</v>
      </c>
      <c r="L6" s="84" t="s">
        <v>19</v>
      </c>
      <c r="M6" s="84" t="s">
        <v>18</v>
      </c>
      <c r="N6" s="84" t="s">
        <v>19</v>
      </c>
      <c r="O6" s="128"/>
      <c r="P6" s="125"/>
      <c r="Q6" s="125"/>
      <c r="R6" s="84" t="s">
        <v>20</v>
      </c>
      <c r="S6" s="84" t="s">
        <v>21</v>
      </c>
      <c r="T6" s="84" t="s">
        <v>22</v>
      </c>
      <c r="U6" s="125"/>
      <c r="V6" s="125"/>
      <c r="W6" s="125"/>
    </row>
    <row r="7" spans="1:25" ht="15.75" x14ac:dyDescent="0.25">
      <c r="A7" s="4" t="s">
        <v>23</v>
      </c>
      <c r="B7" s="7">
        <v>4316381.5181844849</v>
      </c>
      <c r="C7" s="7">
        <v>714035.1712499999</v>
      </c>
      <c r="D7" s="7">
        <v>3776599.101832273</v>
      </c>
      <c r="E7" s="7">
        <v>79188.158280431599</v>
      </c>
      <c r="F7" s="7">
        <v>831315.35999999987</v>
      </c>
      <c r="G7" s="7">
        <v>1065</v>
      </c>
      <c r="H7" s="7">
        <v>28690.370000000003</v>
      </c>
      <c r="I7" s="7">
        <v>636877.19899441861</v>
      </c>
      <c r="J7" s="7">
        <v>621</v>
      </c>
      <c r="K7" s="7">
        <v>1848315.2596204001</v>
      </c>
      <c r="L7" s="7">
        <v>43566.32</v>
      </c>
      <c r="M7" s="7">
        <v>1431399.6099999999</v>
      </c>
      <c r="N7" s="7">
        <v>39271.15</v>
      </c>
      <c r="O7" s="7">
        <v>0</v>
      </c>
      <c r="P7" s="7">
        <v>829.81000000000006</v>
      </c>
      <c r="Q7" s="7">
        <v>21193.923060307774</v>
      </c>
      <c r="R7" s="7">
        <v>842583.63441945997</v>
      </c>
      <c r="S7" s="7">
        <v>0</v>
      </c>
      <c r="T7" s="7">
        <v>0</v>
      </c>
      <c r="U7" s="7">
        <v>390617.55261597352</v>
      </c>
      <c r="V7" s="7">
        <v>159116.18389442531</v>
      </c>
      <c r="W7" s="7">
        <v>1413511.2939901662</v>
      </c>
      <c r="X7" s="99">
        <f>B7-Premiums!AC4</f>
        <v>0</v>
      </c>
      <c r="Y7" s="94">
        <f>F7-'Prem-Pay-Total'!F4</f>
        <v>-21193.923060307978</v>
      </c>
    </row>
    <row r="8" spans="1:25" ht="47.25" x14ac:dyDescent="0.25">
      <c r="A8" s="4" t="s">
        <v>24</v>
      </c>
      <c r="B8" s="7">
        <v>418940.07999999996</v>
      </c>
      <c r="C8" s="7">
        <v>12194.779999999999</v>
      </c>
      <c r="D8" s="7">
        <v>372306.32500000001</v>
      </c>
      <c r="E8" s="7">
        <v>6873.0261999999957</v>
      </c>
      <c r="F8" s="7">
        <v>53355</v>
      </c>
      <c r="G8" s="7">
        <v>7</v>
      </c>
      <c r="H8" s="7">
        <v>0</v>
      </c>
      <c r="I8" s="7">
        <v>23900</v>
      </c>
      <c r="J8" s="7">
        <v>5</v>
      </c>
      <c r="K8" s="7">
        <v>197505</v>
      </c>
      <c r="L8" s="7">
        <v>8</v>
      </c>
      <c r="M8" s="7">
        <v>197505</v>
      </c>
      <c r="N8" s="7">
        <v>11</v>
      </c>
      <c r="O8" s="7">
        <v>0</v>
      </c>
      <c r="P8" s="7">
        <v>74.739999999999995</v>
      </c>
      <c r="Q8" s="7">
        <v>169.23847287144665</v>
      </c>
      <c r="R8" s="7">
        <v>82594.341882674576</v>
      </c>
      <c r="S8" s="7">
        <v>0</v>
      </c>
      <c r="T8" s="7">
        <v>0</v>
      </c>
      <c r="U8" s="7">
        <v>42835.272396548207</v>
      </c>
      <c r="V8" s="7">
        <v>2208.8109055732775</v>
      </c>
      <c r="W8" s="7">
        <v>127807.66365766749</v>
      </c>
      <c r="X8" s="99">
        <f>B8-Premiums!AC5</f>
        <v>0</v>
      </c>
      <c r="Y8" s="94">
        <f>F8-'Prem-Pay-Total'!F5</f>
        <v>-169.23847287144599</v>
      </c>
    </row>
    <row r="9" spans="1:25" ht="15.75" x14ac:dyDescent="0.25">
      <c r="A9" s="4" t="s">
        <v>25</v>
      </c>
      <c r="B9" s="7">
        <v>5967359.6060063876</v>
      </c>
      <c r="C9" s="7">
        <v>230364.21803739999</v>
      </c>
      <c r="D9" s="7">
        <v>5236387.0907264482</v>
      </c>
      <c r="E9" s="7">
        <v>100950.55571251012</v>
      </c>
      <c r="F9" s="7">
        <v>3089094.6600000211</v>
      </c>
      <c r="G9" s="7">
        <v>103516</v>
      </c>
      <c r="H9" s="7">
        <v>110847.12</v>
      </c>
      <c r="I9" s="7">
        <v>1734565.6400000001</v>
      </c>
      <c r="J9" s="7">
        <v>19388</v>
      </c>
      <c r="K9" s="7">
        <v>2899573.31</v>
      </c>
      <c r="L9" s="7">
        <v>151236.30000000005</v>
      </c>
      <c r="M9" s="7">
        <v>1823220.01</v>
      </c>
      <c r="N9" s="7">
        <v>70038.73</v>
      </c>
      <c r="O9" s="7">
        <v>703</v>
      </c>
      <c r="P9" s="7">
        <v>0</v>
      </c>
      <c r="Q9" s="7">
        <v>40769.206183545211</v>
      </c>
      <c r="R9" s="7">
        <v>305244.25837024598</v>
      </c>
      <c r="S9" s="7">
        <v>0</v>
      </c>
      <c r="T9" s="7">
        <v>0</v>
      </c>
      <c r="U9" s="7">
        <v>917211.67860188836</v>
      </c>
      <c r="V9" s="7">
        <v>19082.835022539068</v>
      </c>
      <c r="W9" s="7">
        <v>1282307.9781782189</v>
      </c>
      <c r="X9" s="99">
        <f>B9-Premiums!AC6</f>
        <v>0</v>
      </c>
      <c r="Y9" s="94">
        <f>F9-'Prem-Pay-Total'!F6</f>
        <v>-40066.206183545291</v>
      </c>
    </row>
    <row r="10" spans="1:25" ht="31.5" x14ac:dyDescent="0.25">
      <c r="A10" s="4" t="s">
        <v>26</v>
      </c>
      <c r="B10" s="7">
        <v>51769501.583835691</v>
      </c>
      <c r="C10" s="7">
        <v>3753932.2951736073</v>
      </c>
      <c r="D10" s="7">
        <v>46785192.722825184</v>
      </c>
      <c r="E10" s="7">
        <v>931057.92039587768</v>
      </c>
      <c r="F10" s="7">
        <v>28411806.360000011</v>
      </c>
      <c r="G10" s="7">
        <v>34734</v>
      </c>
      <c r="H10" s="7">
        <v>1370070.7312136597</v>
      </c>
      <c r="I10" s="7">
        <v>24720256.189663645</v>
      </c>
      <c r="J10" s="7">
        <v>28183</v>
      </c>
      <c r="K10" s="7">
        <v>28043438.220499985</v>
      </c>
      <c r="L10" s="7">
        <v>202033.31000000003</v>
      </c>
      <c r="M10" s="7">
        <v>2876569.2105000005</v>
      </c>
      <c r="N10" s="7">
        <v>26225.58</v>
      </c>
      <c r="O10" s="7">
        <v>2964414.1019999995</v>
      </c>
      <c r="P10" s="7">
        <v>2313.25</v>
      </c>
      <c r="Q10" s="7">
        <v>875380.97670406441</v>
      </c>
      <c r="R10" s="7">
        <v>11527819.667519104</v>
      </c>
      <c r="S10" s="7">
        <v>0</v>
      </c>
      <c r="T10" s="7">
        <v>0</v>
      </c>
      <c r="U10" s="7">
        <v>4630417.9455102822</v>
      </c>
      <c r="V10" s="7">
        <v>854291.48898213496</v>
      </c>
      <c r="W10" s="7">
        <v>17887910.078715589</v>
      </c>
      <c r="X10" s="99">
        <f>B10-Premiums!AC7</f>
        <v>0</v>
      </c>
      <c r="Y10" s="94">
        <f>F10-'Prem-Pay-Total'!F7</f>
        <v>2089033.1252959408</v>
      </c>
    </row>
    <row r="11" spans="1:25" ht="15.75" x14ac:dyDescent="0.25">
      <c r="A11" s="4" t="s">
        <v>27</v>
      </c>
      <c r="B11" s="7">
        <v>116327.13</v>
      </c>
      <c r="C11" s="7">
        <v>73380.78</v>
      </c>
      <c r="D11" s="7">
        <v>449470.67000000004</v>
      </c>
      <c r="E11" s="7">
        <v>8884.2199999999993</v>
      </c>
      <c r="F11" s="7">
        <v>4069</v>
      </c>
      <c r="G11" s="7">
        <v>0</v>
      </c>
      <c r="H11" s="7">
        <v>404.16</v>
      </c>
      <c r="I11" s="7">
        <v>0</v>
      </c>
      <c r="J11" s="7">
        <v>0</v>
      </c>
      <c r="K11" s="7">
        <v>18200</v>
      </c>
      <c r="L11" s="7">
        <v>5</v>
      </c>
      <c r="M11" s="7">
        <v>16000</v>
      </c>
      <c r="N11" s="7">
        <v>3</v>
      </c>
      <c r="O11" s="7">
        <v>0</v>
      </c>
      <c r="P11" s="7">
        <v>577.37</v>
      </c>
      <c r="Q11" s="7">
        <v>2006.1852752152643</v>
      </c>
      <c r="R11" s="7">
        <v>17672.601976007736</v>
      </c>
      <c r="S11" s="7">
        <v>0</v>
      </c>
      <c r="T11" s="7">
        <v>0</v>
      </c>
      <c r="U11" s="7">
        <v>22919.410809374844</v>
      </c>
      <c r="V11" s="7">
        <v>328.76000000000016</v>
      </c>
      <c r="W11" s="7">
        <v>42926.958060597841</v>
      </c>
      <c r="X11" s="99">
        <f>B11-Premiums!AC8</f>
        <v>0</v>
      </c>
      <c r="Y11" s="94">
        <f>F11-'Prem-Pay-Total'!F8</f>
        <v>-2006.1852752152645</v>
      </c>
    </row>
    <row r="12" spans="1:25" ht="15.75" x14ac:dyDescent="0.25">
      <c r="A12" s="4" t="s">
        <v>28</v>
      </c>
      <c r="B12" s="7">
        <v>604927.94149999996</v>
      </c>
      <c r="C12" s="7">
        <v>816615.71340507502</v>
      </c>
      <c r="D12" s="7">
        <v>545691.57999999996</v>
      </c>
      <c r="E12" s="7">
        <v>0</v>
      </c>
      <c r="F12" s="7">
        <v>201394.39</v>
      </c>
      <c r="G12" s="7">
        <v>1</v>
      </c>
      <c r="H12" s="7">
        <v>201394.39</v>
      </c>
      <c r="I12" s="7">
        <v>201394.39</v>
      </c>
      <c r="J12" s="7">
        <v>1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27411.560565041695</v>
      </c>
      <c r="R12" s="7">
        <v>45429.891516058524</v>
      </c>
      <c r="S12" s="7">
        <v>0</v>
      </c>
      <c r="T12" s="7">
        <v>0</v>
      </c>
      <c r="U12" s="7">
        <v>73921.989306003394</v>
      </c>
      <c r="V12" s="7">
        <v>-33040.982416828178</v>
      </c>
      <c r="W12" s="7">
        <v>113722.45897027543</v>
      </c>
      <c r="X12" s="99">
        <f>B12-Premiums!AC9</f>
        <v>0</v>
      </c>
      <c r="Y12" s="94">
        <f>F12-'Prem-Pay-Total'!F9</f>
        <v>-27411.560565041698</v>
      </c>
    </row>
    <row r="13" spans="1:25" ht="15.75" x14ac:dyDescent="0.25">
      <c r="A13" s="4" t="s">
        <v>29</v>
      </c>
      <c r="B13" s="7">
        <v>401904.37224</v>
      </c>
      <c r="C13" s="7">
        <v>155183.39112000001</v>
      </c>
      <c r="D13" s="7">
        <v>193747.12</v>
      </c>
      <c r="E13" s="7">
        <v>6</v>
      </c>
      <c r="F13" s="7">
        <v>22961.32</v>
      </c>
      <c r="G13" s="7">
        <v>2</v>
      </c>
      <c r="H13" s="7">
        <v>1928.3134739042455</v>
      </c>
      <c r="I13" s="7">
        <v>23892.94</v>
      </c>
      <c r="J13" s="7">
        <v>2</v>
      </c>
      <c r="K13" s="7">
        <v>46060.22</v>
      </c>
      <c r="L13" s="7">
        <v>7</v>
      </c>
      <c r="M13" s="7">
        <v>5000</v>
      </c>
      <c r="N13" s="7">
        <v>1</v>
      </c>
      <c r="O13" s="7">
        <v>0</v>
      </c>
      <c r="P13" s="7">
        <v>399.63</v>
      </c>
      <c r="Q13" s="7">
        <v>5645.6880083489532</v>
      </c>
      <c r="R13" s="7">
        <v>21219.906293597731</v>
      </c>
      <c r="S13" s="7">
        <v>0</v>
      </c>
      <c r="T13" s="7">
        <v>0</v>
      </c>
      <c r="U13" s="7">
        <v>105096.56871229509</v>
      </c>
      <c r="V13" s="7">
        <v>677.67662071692928</v>
      </c>
      <c r="W13" s="7">
        <v>132639.83963495868</v>
      </c>
      <c r="X13" s="99">
        <f>B13-Premiums!AC10</f>
        <v>0</v>
      </c>
      <c r="Y13" s="94">
        <f>F13-'Prem-Pay-Total'!F10</f>
        <v>-5645.6880083489523</v>
      </c>
    </row>
    <row r="14" spans="1:25" ht="15.75" x14ac:dyDescent="0.25">
      <c r="A14" s="4" t="s">
        <v>30</v>
      </c>
      <c r="B14" s="7">
        <v>1448262.8634453998</v>
      </c>
      <c r="C14" s="7">
        <v>975423.22013639868</v>
      </c>
      <c r="D14" s="7">
        <v>1398337.7796043085</v>
      </c>
      <c r="E14" s="7">
        <v>12252.886604082105</v>
      </c>
      <c r="F14" s="7">
        <v>200547.36000000002</v>
      </c>
      <c r="G14" s="7">
        <v>110</v>
      </c>
      <c r="H14" s="7">
        <v>6579.76</v>
      </c>
      <c r="I14" s="7">
        <v>63203.509630334753</v>
      </c>
      <c r="J14" s="7">
        <v>47</v>
      </c>
      <c r="K14" s="7">
        <v>238901.11460269999</v>
      </c>
      <c r="L14" s="7">
        <v>3154</v>
      </c>
      <c r="M14" s="7">
        <v>185004.9406799</v>
      </c>
      <c r="N14" s="7">
        <v>121</v>
      </c>
      <c r="O14" s="7">
        <v>6096.48</v>
      </c>
      <c r="P14" s="7">
        <v>923.21</v>
      </c>
      <c r="Q14" s="7">
        <v>15077.119299771717</v>
      </c>
      <c r="R14" s="7">
        <v>358882.34982464544</v>
      </c>
      <c r="S14" s="7">
        <v>0</v>
      </c>
      <c r="T14" s="7">
        <v>0</v>
      </c>
      <c r="U14" s="7">
        <v>293027.27666710754</v>
      </c>
      <c r="V14" s="7">
        <v>17933.400675268764</v>
      </c>
      <c r="W14" s="7">
        <v>684920.14646679338</v>
      </c>
      <c r="X14" s="99">
        <f>B14-Premiums!AC11</f>
        <v>0</v>
      </c>
      <c r="Y14" s="94">
        <f>F14-'Prem-Pay-Total'!F11</f>
        <v>-8980.6392997717194</v>
      </c>
    </row>
    <row r="15" spans="1:25" ht="15.75" x14ac:dyDescent="0.25">
      <c r="A15" s="4" t="s">
        <v>31</v>
      </c>
      <c r="B15" s="7">
        <v>32439231.521611203</v>
      </c>
      <c r="C15" s="7">
        <v>17553731.019966763</v>
      </c>
      <c r="D15" s="7">
        <v>22030574.372459274</v>
      </c>
      <c r="E15" s="7">
        <v>1484796.9927874701</v>
      </c>
      <c r="F15" s="7">
        <v>6072710.1280000005</v>
      </c>
      <c r="G15" s="7">
        <v>2293</v>
      </c>
      <c r="H15" s="7">
        <v>2249491.8896677387</v>
      </c>
      <c r="I15" s="7">
        <v>4849681.9473256348</v>
      </c>
      <c r="J15" s="7">
        <v>1731</v>
      </c>
      <c r="K15" s="7">
        <v>4525916.2249999996</v>
      </c>
      <c r="L15" s="7">
        <v>110556.55000000002</v>
      </c>
      <c r="M15" s="7">
        <v>713510.8</v>
      </c>
      <c r="N15" s="7">
        <v>7776.17</v>
      </c>
      <c r="O15" s="7">
        <v>182297.83799999999</v>
      </c>
      <c r="P15" s="7">
        <v>69732.070000000007</v>
      </c>
      <c r="Q15" s="7">
        <v>242555.10491494663</v>
      </c>
      <c r="R15" s="7">
        <v>4066144.355226933</v>
      </c>
      <c r="S15" s="7">
        <v>182559.22927675059</v>
      </c>
      <c r="T15" s="7">
        <v>182559.22927675059</v>
      </c>
      <c r="U15" s="7">
        <v>2151791.0824557636</v>
      </c>
      <c r="V15" s="7">
        <v>173016.79113131328</v>
      </c>
      <c r="W15" s="7">
        <v>6633507.333728957</v>
      </c>
      <c r="X15" s="99">
        <f>B15-Premiums!AC12</f>
        <v>0</v>
      </c>
      <c r="Y15" s="94">
        <f>F15-'Prem-Pay-Total'!F12</f>
        <v>-60257.266914946027</v>
      </c>
    </row>
    <row r="16" spans="1:25" ht="15.75" x14ac:dyDescent="0.25">
      <c r="A16" s="5" t="s">
        <v>32</v>
      </c>
      <c r="B16" s="7">
        <v>25197150.107642595</v>
      </c>
      <c r="C16" s="7">
        <v>12143405.030668931</v>
      </c>
      <c r="D16" s="7">
        <v>14658989.075490193</v>
      </c>
      <c r="E16" s="7">
        <v>1326703.8847098041</v>
      </c>
      <c r="F16" s="7">
        <v>4155997.0500000003</v>
      </c>
      <c r="G16" s="7">
        <v>433</v>
      </c>
      <c r="H16" s="7">
        <v>1449205.2096677388</v>
      </c>
      <c r="I16" s="7">
        <v>3339935.7596634049</v>
      </c>
      <c r="J16" s="7">
        <v>401</v>
      </c>
      <c r="K16" s="7">
        <v>2685314.71</v>
      </c>
      <c r="L16" s="7">
        <v>72037.549999999988</v>
      </c>
      <c r="M16" s="7">
        <v>224865.22000000003</v>
      </c>
      <c r="N16" s="7">
        <v>3830.82</v>
      </c>
      <c r="O16" s="7">
        <v>122348.69799999997</v>
      </c>
      <c r="P16" s="7">
        <v>8004.3799999999992</v>
      </c>
      <c r="Q16" s="7">
        <v>135421.13536135689</v>
      </c>
      <c r="R16" s="7">
        <v>2234904.043797343</v>
      </c>
      <c r="S16" s="7">
        <v>0</v>
      </c>
      <c r="T16" s="7">
        <v>0</v>
      </c>
      <c r="U16" s="7">
        <v>1250550.037525882</v>
      </c>
      <c r="V16" s="7">
        <v>83373.744270856871</v>
      </c>
      <c r="W16" s="7">
        <v>3704248.9609554391</v>
      </c>
      <c r="X16" s="99">
        <f>B16-Premiums!AC13</f>
        <v>0</v>
      </c>
      <c r="Y16" s="94">
        <f>F16-'Prem-Pay-Total'!F13</f>
        <v>-13072.437361357734</v>
      </c>
    </row>
    <row r="17" spans="1:25" ht="15.75" x14ac:dyDescent="0.25">
      <c r="A17" s="5" t="s">
        <v>33</v>
      </c>
      <c r="B17" s="7">
        <v>5964640.1839686017</v>
      </c>
      <c r="C17" s="7">
        <v>4727812.0006487779</v>
      </c>
      <c r="D17" s="7">
        <v>5842906.5589690758</v>
      </c>
      <c r="E17" s="7">
        <v>129628.46988566642</v>
      </c>
      <c r="F17" s="7">
        <v>890009.81999999972</v>
      </c>
      <c r="G17" s="7">
        <v>1796</v>
      </c>
      <c r="H17" s="7">
        <v>664270.69999999995</v>
      </c>
      <c r="I17" s="7">
        <v>752979.49966222909</v>
      </c>
      <c r="J17" s="7">
        <v>1300</v>
      </c>
      <c r="K17" s="7">
        <v>1536838.4650000001</v>
      </c>
      <c r="L17" s="7">
        <v>38456.000000000007</v>
      </c>
      <c r="M17" s="7">
        <v>224904.27000000005</v>
      </c>
      <c r="N17" s="7">
        <v>3893.3500000000004</v>
      </c>
      <c r="O17" s="7">
        <v>59949.14</v>
      </c>
      <c r="P17" s="7">
        <v>55704.360000000008</v>
      </c>
      <c r="Q17" s="7">
        <v>99377.280407446247</v>
      </c>
      <c r="R17" s="7">
        <v>1552228.4843215642</v>
      </c>
      <c r="S17" s="7">
        <v>182559.22927675059</v>
      </c>
      <c r="T17" s="7">
        <v>182559.22927675059</v>
      </c>
      <c r="U17" s="7">
        <v>734334.30883931031</v>
      </c>
      <c r="V17" s="7">
        <v>64067.218412511007</v>
      </c>
      <c r="W17" s="7">
        <v>2450007.2919808319</v>
      </c>
      <c r="X17" s="99">
        <f>B17-Premiums!AC14</f>
        <v>0</v>
      </c>
      <c r="Y17" s="94">
        <f>F17-'Prem-Pay-Total'!F14</f>
        <v>-39428.140407446423</v>
      </c>
    </row>
    <row r="18" spans="1:25" ht="15.75" x14ac:dyDescent="0.25">
      <c r="A18" s="5" t="s">
        <v>34</v>
      </c>
      <c r="B18" s="7">
        <v>684235.59000000008</v>
      </c>
      <c r="C18" s="7">
        <v>658483.38864905469</v>
      </c>
      <c r="D18" s="7">
        <v>755784.39</v>
      </c>
      <c r="E18" s="7">
        <v>13333.026400000001</v>
      </c>
      <c r="F18" s="7">
        <v>341950.26</v>
      </c>
      <c r="G18" s="7">
        <v>40</v>
      </c>
      <c r="H18" s="7">
        <v>136015.98000000001</v>
      </c>
      <c r="I18" s="7">
        <v>72013.69</v>
      </c>
      <c r="J18" s="7">
        <v>6</v>
      </c>
      <c r="K18" s="7">
        <v>302763.05</v>
      </c>
      <c r="L18" s="7">
        <v>62</v>
      </c>
      <c r="M18" s="7">
        <v>263741.31</v>
      </c>
      <c r="N18" s="7">
        <v>52</v>
      </c>
      <c r="O18" s="7">
        <v>0</v>
      </c>
      <c r="P18" s="7">
        <v>1297.1099999999999</v>
      </c>
      <c r="Q18" s="7">
        <v>3936.1795562578263</v>
      </c>
      <c r="R18" s="7">
        <v>160836.99725571167</v>
      </c>
      <c r="S18" s="7">
        <v>0</v>
      </c>
      <c r="T18" s="7">
        <v>0</v>
      </c>
      <c r="U18" s="7">
        <v>43772.022497819788</v>
      </c>
      <c r="V18" s="7">
        <v>1621.01653713629</v>
      </c>
      <c r="W18" s="7">
        <v>210166.21584692557</v>
      </c>
      <c r="X18" s="99">
        <f>B18-Premiums!AC15</f>
        <v>0</v>
      </c>
      <c r="Y18" s="94">
        <f>F18-'Prem-Pay-Total'!F15</f>
        <v>-3936.17955625779</v>
      </c>
    </row>
    <row r="19" spans="1:25" ht="15.75" x14ac:dyDescent="0.25">
      <c r="A19" s="5" t="s">
        <v>35</v>
      </c>
      <c r="B19" s="7">
        <v>593205.64000000013</v>
      </c>
      <c r="C19" s="7">
        <v>24030.6</v>
      </c>
      <c r="D19" s="7">
        <v>772894.348</v>
      </c>
      <c r="E19" s="7">
        <v>15131.611792</v>
      </c>
      <c r="F19" s="7">
        <v>684752.99800000002</v>
      </c>
      <c r="G19" s="7">
        <v>24</v>
      </c>
      <c r="H19" s="7">
        <v>0</v>
      </c>
      <c r="I19" s="7">
        <v>684752.99800000002</v>
      </c>
      <c r="J19" s="7">
        <v>24</v>
      </c>
      <c r="K19" s="7">
        <v>1000</v>
      </c>
      <c r="L19" s="7">
        <v>1</v>
      </c>
      <c r="M19" s="7">
        <v>0</v>
      </c>
      <c r="N19" s="7">
        <v>0</v>
      </c>
      <c r="O19" s="7">
        <v>0</v>
      </c>
      <c r="P19" s="7">
        <v>4726.2199999999993</v>
      </c>
      <c r="Q19" s="7">
        <v>3820.5095898856875</v>
      </c>
      <c r="R19" s="7">
        <v>118174.82985231356</v>
      </c>
      <c r="S19" s="7">
        <v>0</v>
      </c>
      <c r="T19" s="7">
        <v>0</v>
      </c>
      <c r="U19" s="7">
        <v>123134.7135927513</v>
      </c>
      <c r="V19" s="7">
        <v>23954.81191080912</v>
      </c>
      <c r="W19" s="7">
        <v>269084.86494575971</v>
      </c>
      <c r="X19" s="99">
        <f>B19-Premiums!AC16</f>
        <v>0</v>
      </c>
      <c r="Y19" s="94">
        <f>F19-'Prem-Pay-Total'!F16</f>
        <v>-3820.5095898858272</v>
      </c>
    </row>
    <row r="20" spans="1:25" ht="15.75" x14ac:dyDescent="0.25">
      <c r="A20" s="4" t="s">
        <v>36</v>
      </c>
      <c r="B20" s="7">
        <v>2063291.9499999997</v>
      </c>
      <c r="C20" s="7">
        <v>302890.9932227626</v>
      </c>
      <c r="D20" s="7">
        <v>1751751.8026370183</v>
      </c>
      <c r="E20" s="7">
        <v>35806.294984314191</v>
      </c>
      <c r="F20" s="7">
        <v>236163.37</v>
      </c>
      <c r="G20" s="7">
        <v>236</v>
      </c>
      <c r="H20" s="7">
        <v>787.02499999999998</v>
      </c>
      <c r="I20" s="7">
        <v>202098.13999999998</v>
      </c>
      <c r="J20" s="7">
        <v>186</v>
      </c>
      <c r="K20" s="7">
        <v>261783.64999999997</v>
      </c>
      <c r="L20" s="7">
        <v>234</v>
      </c>
      <c r="M20" s="7">
        <v>45063.67</v>
      </c>
      <c r="N20" s="7">
        <v>50</v>
      </c>
      <c r="O20" s="7">
        <v>-8500</v>
      </c>
      <c r="P20" s="7">
        <v>18597.18</v>
      </c>
      <c r="Q20" s="7">
        <v>5772.2630841105129</v>
      </c>
      <c r="R20" s="7">
        <v>554774.22956699517</v>
      </c>
      <c r="S20" s="7">
        <v>1409.0682753800006</v>
      </c>
      <c r="T20" s="7">
        <v>1409.0682753800006</v>
      </c>
      <c r="U20" s="7">
        <v>249652.5951097314</v>
      </c>
      <c r="V20" s="7">
        <v>54420.007802466687</v>
      </c>
      <c r="W20" s="7">
        <v>864619.09556330368</v>
      </c>
      <c r="X20" s="99">
        <f>B20-Premiums!AC17</f>
        <v>0</v>
      </c>
      <c r="Y20" s="94">
        <f>F20-'Prem-Pay-Total'!F17</f>
        <v>-14272.263084110513</v>
      </c>
    </row>
    <row r="21" spans="1:25" ht="31.5" x14ac:dyDescent="0.25">
      <c r="A21" s="5" t="s">
        <v>37</v>
      </c>
      <c r="B21" s="7">
        <v>1983603.3999999997</v>
      </c>
      <c r="C21" s="7">
        <v>302705.50322276261</v>
      </c>
      <c r="D21" s="7">
        <v>1602218.1926370184</v>
      </c>
      <c r="E21" s="7">
        <v>32927.028184314193</v>
      </c>
      <c r="F21" s="7">
        <v>191856.12</v>
      </c>
      <c r="G21" s="7">
        <v>151</v>
      </c>
      <c r="H21" s="7">
        <v>787.02499999999998</v>
      </c>
      <c r="I21" s="7">
        <v>164131.23999999996</v>
      </c>
      <c r="J21" s="7">
        <v>112</v>
      </c>
      <c r="K21" s="7">
        <v>199042.97999999998</v>
      </c>
      <c r="L21" s="7">
        <v>144</v>
      </c>
      <c r="M21" s="7">
        <v>13611.599999999999</v>
      </c>
      <c r="N21" s="7">
        <v>23</v>
      </c>
      <c r="O21" s="7">
        <v>-8500</v>
      </c>
      <c r="P21" s="7">
        <v>18597.18</v>
      </c>
      <c r="Q21" s="7">
        <v>1273.3449421975936</v>
      </c>
      <c r="R21" s="7">
        <v>546940.6035053198</v>
      </c>
      <c r="S21" s="7">
        <v>1409.0682753800006</v>
      </c>
      <c r="T21" s="7">
        <v>1409.0682753800006</v>
      </c>
      <c r="U21" s="7">
        <v>231043.67420567415</v>
      </c>
      <c r="V21" s="7">
        <v>48953.055065928536</v>
      </c>
      <c r="W21" s="7">
        <v>828210.67771911982</v>
      </c>
      <c r="X21" s="99">
        <f>B21-Premiums!AC18</f>
        <v>0</v>
      </c>
      <c r="Y21" s="94">
        <f>F21-'Prem-Pay-Total'!F18</f>
        <v>-9773.3449421976111</v>
      </c>
    </row>
    <row r="22" spans="1:25" ht="15.75" x14ac:dyDescent="0.25">
      <c r="A22" s="5" t="s">
        <v>38</v>
      </c>
      <c r="B22" s="7">
        <v>79688.55</v>
      </c>
      <c r="C22" s="7">
        <v>185.49</v>
      </c>
      <c r="D22" s="7">
        <v>149533.61000000002</v>
      </c>
      <c r="E22" s="7">
        <v>2879.2668000000003</v>
      </c>
      <c r="F22" s="7">
        <v>44307.25</v>
      </c>
      <c r="G22" s="7">
        <v>85</v>
      </c>
      <c r="H22" s="7">
        <v>0</v>
      </c>
      <c r="I22" s="7">
        <v>37966.9</v>
      </c>
      <c r="J22" s="7">
        <v>74</v>
      </c>
      <c r="K22" s="7">
        <v>62740.67</v>
      </c>
      <c r="L22" s="7">
        <v>90</v>
      </c>
      <c r="M22" s="7">
        <v>31452.07</v>
      </c>
      <c r="N22" s="7">
        <v>27</v>
      </c>
      <c r="O22" s="7">
        <v>0</v>
      </c>
      <c r="P22" s="7">
        <v>0</v>
      </c>
      <c r="Q22" s="7">
        <v>4498.9181419129191</v>
      </c>
      <c r="R22" s="7">
        <v>7833.626061675297</v>
      </c>
      <c r="S22" s="7">
        <v>0</v>
      </c>
      <c r="T22" s="7">
        <v>0</v>
      </c>
      <c r="U22" s="7">
        <v>18608.920904057257</v>
      </c>
      <c r="V22" s="7">
        <v>5466.9527365381537</v>
      </c>
      <c r="W22" s="7">
        <v>36408.417844183634</v>
      </c>
      <c r="X22" s="99">
        <f>B22-Premiums!AC19</f>
        <v>0</v>
      </c>
      <c r="Y22" s="94">
        <f>F22-'Prem-Pay-Total'!F19</f>
        <v>-4498.9181419129163</v>
      </c>
    </row>
    <row r="23" spans="1:25" ht="31.5" x14ac:dyDescent="0.25">
      <c r="A23" s="4" t="s">
        <v>39</v>
      </c>
      <c r="B23" s="7">
        <v>71079910.123765975</v>
      </c>
      <c r="C23" s="7">
        <v>5824902.5713352142</v>
      </c>
      <c r="D23" s="7">
        <v>63168930.775296636</v>
      </c>
      <c r="E23" s="7">
        <v>1207878.6508208483</v>
      </c>
      <c r="F23" s="7">
        <v>40888169.950203598</v>
      </c>
      <c r="G23" s="7">
        <v>10885</v>
      </c>
      <c r="H23" s="7">
        <v>4033303.3099999991</v>
      </c>
      <c r="I23" s="7">
        <v>37779944.798206702</v>
      </c>
      <c r="J23" s="7">
        <v>7889</v>
      </c>
      <c r="K23" s="7">
        <v>40764410.773656607</v>
      </c>
      <c r="L23" s="7">
        <v>205598.30018140003</v>
      </c>
      <c r="M23" s="7">
        <v>35945415.647061355</v>
      </c>
      <c r="N23" s="7">
        <v>120031.8651814</v>
      </c>
      <c r="O23" s="7">
        <v>357247.01</v>
      </c>
      <c r="P23" s="7">
        <v>3507.44</v>
      </c>
      <c r="Q23" s="7">
        <v>1598044.1808080196</v>
      </c>
      <c r="R23" s="7">
        <v>13082313.862046335</v>
      </c>
      <c r="S23" s="7">
        <v>0</v>
      </c>
      <c r="T23" s="7">
        <v>0</v>
      </c>
      <c r="U23" s="7">
        <v>5277004.3515109131</v>
      </c>
      <c r="V23" s="7">
        <v>1789840.7407100934</v>
      </c>
      <c r="W23" s="7">
        <v>21747203.135075361</v>
      </c>
      <c r="X23" s="99">
        <f>B23-Premiums!AC20</f>
        <v>0</v>
      </c>
      <c r="Y23" s="94">
        <f>F23-'Prem-Pay-Total'!F20</f>
        <v>-1240797.1708080247</v>
      </c>
    </row>
    <row r="24" spans="1:25" ht="15.75" x14ac:dyDescent="0.25">
      <c r="A24" s="4" t="s">
        <v>40</v>
      </c>
      <c r="B24" s="7">
        <v>69859874.575184971</v>
      </c>
      <c r="C24" s="7">
        <v>5682447.6108482862</v>
      </c>
      <c r="D24" s="7">
        <v>62628903.662089519</v>
      </c>
      <c r="E24" s="7">
        <v>1187141.6373387286</v>
      </c>
      <c r="F24" s="7">
        <v>35896783.520203598</v>
      </c>
      <c r="G24" s="7">
        <v>10807</v>
      </c>
      <c r="H24" s="7">
        <v>4011153.5274999989</v>
      </c>
      <c r="I24" s="7">
        <v>37632907.399358705</v>
      </c>
      <c r="J24" s="7">
        <v>7821</v>
      </c>
      <c r="K24" s="7">
        <v>38459416.330215916</v>
      </c>
      <c r="L24" s="7">
        <v>205477.30018140003</v>
      </c>
      <c r="M24" s="7">
        <v>33686425.01862067</v>
      </c>
      <c r="N24" s="7">
        <v>119944.8651814</v>
      </c>
      <c r="O24" s="7">
        <v>357247.01</v>
      </c>
      <c r="P24" s="7">
        <v>3507.44</v>
      </c>
      <c r="Q24" s="7">
        <v>1576933.381657517</v>
      </c>
      <c r="R24" s="7">
        <v>12886354.086258152</v>
      </c>
      <c r="S24" s="7">
        <v>0</v>
      </c>
      <c r="T24" s="7">
        <v>0</v>
      </c>
      <c r="U24" s="7">
        <v>4987305.0770103363</v>
      </c>
      <c r="V24" s="7">
        <v>1769703.9301867282</v>
      </c>
      <c r="W24" s="7">
        <v>21220296.475112732</v>
      </c>
      <c r="X24" s="99">
        <f>B24-Premiums!AC21</f>
        <v>0</v>
      </c>
      <c r="Y24" s="94">
        <f>F24-'Prem-Pay-Total'!F21</f>
        <v>-1219686.3716575205</v>
      </c>
    </row>
    <row r="25" spans="1:25" ht="15.75" x14ac:dyDescent="0.25">
      <c r="A25" s="4" t="s">
        <v>41</v>
      </c>
      <c r="B25" s="7">
        <v>0</v>
      </c>
      <c r="C25" s="7">
        <v>22589.792623257039</v>
      </c>
      <c r="D25" s="7">
        <v>0</v>
      </c>
      <c r="E25" s="7">
        <v>0</v>
      </c>
      <c r="F25" s="7">
        <v>287129.54000000004</v>
      </c>
      <c r="G25" s="7">
        <v>17</v>
      </c>
      <c r="H25" s="7">
        <v>12563.887500000001</v>
      </c>
      <c r="I25" s="7">
        <v>36906.798848000006</v>
      </c>
      <c r="J25" s="7">
        <v>9</v>
      </c>
      <c r="K25" s="7">
        <v>2113814.3507467802</v>
      </c>
      <c r="L25" s="7">
        <v>28</v>
      </c>
      <c r="M25" s="7">
        <v>2106968.94074678</v>
      </c>
      <c r="N25" s="7">
        <v>26</v>
      </c>
      <c r="O25" s="7">
        <v>0</v>
      </c>
      <c r="P25" s="7">
        <v>0</v>
      </c>
      <c r="Q25" s="7">
        <v>3235.3116311541257</v>
      </c>
      <c r="R25" s="7">
        <v>-238</v>
      </c>
      <c r="S25" s="7">
        <v>0</v>
      </c>
      <c r="T25" s="7">
        <v>0</v>
      </c>
      <c r="U25" s="7">
        <v>178815.99207295311</v>
      </c>
      <c r="V25" s="7">
        <v>5.089677089000018</v>
      </c>
      <c r="W25" s="7">
        <v>181818.39338119625</v>
      </c>
      <c r="X25" s="99">
        <f>B25-Premiums!AC22</f>
        <v>0</v>
      </c>
      <c r="Y25" s="94">
        <f>F25-'Prem-Pay-Total'!F22</f>
        <v>-3235.3116311541526</v>
      </c>
    </row>
    <row r="26" spans="1:25" ht="15.75" x14ac:dyDescent="0.25">
      <c r="A26" s="4" t="s">
        <v>42</v>
      </c>
      <c r="B26" s="7">
        <v>460554.54</v>
      </c>
      <c r="C26" s="7">
        <v>1759.4322597750001</v>
      </c>
      <c r="D26" s="7">
        <v>-21559.780000000028</v>
      </c>
      <c r="E26" s="7">
        <v>9588.4930000000058</v>
      </c>
      <c r="F26" s="7">
        <v>4613454.58</v>
      </c>
      <c r="G26" s="7">
        <v>12</v>
      </c>
      <c r="H26" s="7">
        <v>0</v>
      </c>
      <c r="I26" s="7">
        <v>21098.41</v>
      </c>
      <c r="J26" s="7">
        <v>11</v>
      </c>
      <c r="K26" s="7">
        <v>52438.082693899996</v>
      </c>
      <c r="L26" s="7">
        <v>20</v>
      </c>
      <c r="M26" s="7">
        <v>40651.857693899998</v>
      </c>
      <c r="N26" s="7">
        <v>13</v>
      </c>
      <c r="O26" s="7">
        <v>0</v>
      </c>
      <c r="P26" s="7">
        <v>0</v>
      </c>
      <c r="Q26" s="7">
        <v>3015.7848701228322</v>
      </c>
      <c r="R26" s="7">
        <v>41090.761889504436</v>
      </c>
      <c r="S26" s="7">
        <v>0</v>
      </c>
      <c r="T26" s="7">
        <v>0</v>
      </c>
      <c r="U26" s="7">
        <v>58749.673909839592</v>
      </c>
      <c r="V26" s="7">
        <v>150.52675379720881</v>
      </c>
      <c r="W26" s="7">
        <v>103006.74742326408</v>
      </c>
      <c r="X26" s="99">
        <f>B26-Premiums!AC23</f>
        <v>0</v>
      </c>
      <c r="Y26" s="94">
        <f>F26-'Prem-Pay-Total'!F23</f>
        <v>-3015.7848701225594</v>
      </c>
    </row>
    <row r="27" spans="1:25" ht="15.75" x14ac:dyDescent="0.25">
      <c r="A27" s="4" t="s">
        <v>43</v>
      </c>
      <c r="B27" s="7">
        <v>759481.00858099945</v>
      </c>
      <c r="C27" s="7">
        <v>118105.73560389543</v>
      </c>
      <c r="D27" s="7">
        <v>561586.89320711116</v>
      </c>
      <c r="E27" s="7">
        <v>11148.520482119651</v>
      </c>
      <c r="F27" s="7">
        <v>90802.310000000012</v>
      </c>
      <c r="G27" s="7">
        <v>49</v>
      </c>
      <c r="H27" s="7">
        <v>9585.8950000000004</v>
      </c>
      <c r="I27" s="7">
        <v>89032.19</v>
      </c>
      <c r="J27" s="7">
        <v>48</v>
      </c>
      <c r="K27" s="7">
        <v>138742.00999999998</v>
      </c>
      <c r="L27" s="7">
        <v>73</v>
      </c>
      <c r="M27" s="7">
        <v>111369.82999999999</v>
      </c>
      <c r="N27" s="7">
        <v>48</v>
      </c>
      <c r="O27" s="7">
        <v>0</v>
      </c>
      <c r="P27" s="7">
        <v>0</v>
      </c>
      <c r="Q27" s="7">
        <v>14859.702649225561</v>
      </c>
      <c r="R27" s="7">
        <v>155107.01389867882</v>
      </c>
      <c r="S27" s="7">
        <v>0</v>
      </c>
      <c r="T27" s="7">
        <v>0</v>
      </c>
      <c r="U27" s="7">
        <v>52133.608517784494</v>
      </c>
      <c r="V27" s="7">
        <v>19981.194092478883</v>
      </c>
      <c r="W27" s="7">
        <v>242081.51915816782</v>
      </c>
      <c r="X27" s="99">
        <f>B27-Premiums!AC24</f>
        <v>0</v>
      </c>
      <c r="Y27" s="94">
        <f>F27-'Prem-Pay-Total'!F24</f>
        <v>-14859.702649225539</v>
      </c>
    </row>
    <row r="28" spans="1:25" ht="31.5" x14ac:dyDescent="0.25">
      <c r="A28" s="4" t="s">
        <v>44</v>
      </c>
      <c r="B28" s="7">
        <v>223192.93600000002</v>
      </c>
      <c r="C28" s="7">
        <v>465800.68599999999</v>
      </c>
      <c r="D28" s="7">
        <v>713378.77</v>
      </c>
      <c r="E28" s="7">
        <v>1014.94</v>
      </c>
      <c r="F28" s="7">
        <v>7395.48</v>
      </c>
      <c r="G28" s="7">
        <v>2</v>
      </c>
      <c r="H28" s="7">
        <v>0</v>
      </c>
      <c r="I28" s="7">
        <v>7395.4750000000004</v>
      </c>
      <c r="J28" s="7">
        <v>2</v>
      </c>
      <c r="K28" s="7">
        <v>776811.74833580013</v>
      </c>
      <c r="L28" s="7">
        <v>136</v>
      </c>
      <c r="M28" s="7">
        <v>737234.64833580004</v>
      </c>
      <c r="N28" s="7">
        <v>112</v>
      </c>
      <c r="O28" s="7">
        <v>0</v>
      </c>
      <c r="P28" s="7">
        <v>0</v>
      </c>
      <c r="Q28" s="7">
        <v>0</v>
      </c>
      <c r="R28" s="7">
        <v>21517.52167730283</v>
      </c>
      <c r="S28" s="7">
        <v>0</v>
      </c>
      <c r="T28" s="7">
        <v>0</v>
      </c>
      <c r="U28" s="7">
        <v>40755.114238609247</v>
      </c>
      <c r="V28" s="7">
        <v>-15253.114141483127</v>
      </c>
      <c r="W28" s="7">
        <v>47019.52177442894</v>
      </c>
      <c r="X28" s="99">
        <f>B28-Premiums!AC25</f>
        <v>0</v>
      </c>
      <c r="Y28" s="94">
        <f>F28-'Prem-Pay-Total'!F25</f>
        <v>0</v>
      </c>
    </row>
    <row r="29" spans="1:25" ht="31.5" x14ac:dyDescent="0.25">
      <c r="A29" s="4" t="s">
        <v>45</v>
      </c>
      <c r="B29" s="7">
        <v>16043.26</v>
      </c>
      <c r="C29" s="7">
        <v>6654.11</v>
      </c>
      <c r="D29" s="7">
        <v>13731.42</v>
      </c>
      <c r="E29" s="7">
        <v>4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-8941.6171427205754</v>
      </c>
      <c r="S29" s="7">
        <v>0</v>
      </c>
      <c r="T29" s="7">
        <v>0</v>
      </c>
      <c r="U29" s="7">
        <v>4238.0092918353339</v>
      </c>
      <c r="V29" s="7">
        <v>530.78616025569909</v>
      </c>
      <c r="W29" s="7">
        <v>-4172.821690629542</v>
      </c>
      <c r="X29" s="99">
        <f>B29-Premiums!AC26</f>
        <v>0</v>
      </c>
      <c r="Y29" s="94">
        <f>F29-'Prem-Pay-Total'!F26</f>
        <v>0</v>
      </c>
    </row>
    <row r="30" spans="1:25" ht="15.75" x14ac:dyDescent="0.25">
      <c r="A30" s="4" t="s">
        <v>46</v>
      </c>
      <c r="B30" s="7">
        <v>5579918.6055298019</v>
      </c>
      <c r="C30" s="7">
        <v>1365404.9653546924</v>
      </c>
      <c r="D30" s="7">
        <v>4168053.3979082997</v>
      </c>
      <c r="E30" s="7">
        <v>78179.278660306576</v>
      </c>
      <c r="F30" s="7">
        <v>432157.56000000011</v>
      </c>
      <c r="G30" s="7">
        <v>173</v>
      </c>
      <c r="H30" s="7">
        <v>3390.07</v>
      </c>
      <c r="I30" s="7">
        <v>397755.10401522223</v>
      </c>
      <c r="J30" s="7">
        <v>125</v>
      </c>
      <c r="K30" s="7">
        <v>2075697.1775</v>
      </c>
      <c r="L30" s="7">
        <v>43892.57</v>
      </c>
      <c r="M30" s="7">
        <v>1632328.5625000002</v>
      </c>
      <c r="N30" s="7">
        <v>43228.57</v>
      </c>
      <c r="O30" s="7">
        <v>0</v>
      </c>
      <c r="P30" s="7">
        <v>5415.16</v>
      </c>
      <c r="Q30" s="7">
        <v>21006.850422996689</v>
      </c>
      <c r="R30" s="7">
        <v>878336.00789168407</v>
      </c>
      <c r="S30" s="7">
        <v>5767.808061890003</v>
      </c>
      <c r="T30" s="7">
        <v>5767.808061890003</v>
      </c>
      <c r="U30" s="7">
        <v>650128.03792331915</v>
      </c>
      <c r="V30" s="7">
        <v>40415.384668030958</v>
      </c>
      <c r="W30" s="7">
        <v>1589886.2809060314</v>
      </c>
      <c r="X30" s="99">
        <f>B30-Premiums!AC27</f>
        <v>0</v>
      </c>
      <c r="Y30" s="94">
        <f>F30-'Prem-Pay-Total'!F27</f>
        <v>-21006.850422996562</v>
      </c>
    </row>
    <row r="31" spans="1:25" ht="15.75" x14ac:dyDescent="0.25">
      <c r="A31" s="4" t="s">
        <v>47</v>
      </c>
      <c r="B31" s="7">
        <v>849463.71</v>
      </c>
      <c r="C31" s="7">
        <v>195388.68759268589</v>
      </c>
      <c r="D31" s="7">
        <v>579177.80000000005</v>
      </c>
      <c r="E31" s="7">
        <v>11740.45</v>
      </c>
      <c r="F31" s="7">
        <v>129700.09000000003</v>
      </c>
      <c r="G31" s="7">
        <v>13</v>
      </c>
      <c r="H31" s="7">
        <v>71185.892075555574</v>
      </c>
      <c r="I31" s="7">
        <v>74496.160000000003</v>
      </c>
      <c r="J31" s="7">
        <v>9</v>
      </c>
      <c r="K31" s="7">
        <v>112951.41</v>
      </c>
      <c r="L31" s="7">
        <v>8</v>
      </c>
      <c r="M31" s="7">
        <v>112951.41</v>
      </c>
      <c r="N31" s="7">
        <v>8</v>
      </c>
      <c r="O31" s="7">
        <v>46224.659999999996</v>
      </c>
      <c r="P31" s="7">
        <v>3066.78</v>
      </c>
      <c r="Q31" s="7">
        <v>4.9801009190523722</v>
      </c>
      <c r="R31" s="7">
        <v>83885.616691034127</v>
      </c>
      <c r="S31" s="7">
        <v>0</v>
      </c>
      <c r="T31" s="7">
        <v>0</v>
      </c>
      <c r="U31" s="7">
        <v>250007.89544741335</v>
      </c>
      <c r="V31" s="7">
        <v>22.115650269174097</v>
      </c>
      <c r="W31" s="7">
        <v>333920.60788963566</v>
      </c>
      <c r="X31" s="99">
        <f>B31-Premiums!AC28</f>
        <v>0</v>
      </c>
      <c r="Y31" s="94">
        <f>F31-'Prem-Pay-Total'!F28</f>
        <v>46219.679899080948</v>
      </c>
    </row>
    <row r="32" spans="1:25" ht="15.75" x14ac:dyDescent="0.25">
      <c r="A32" s="4" t="s">
        <v>48</v>
      </c>
      <c r="B32" s="7">
        <v>1709133.9378</v>
      </c>
      <c r="C32" s="7">
        <v>534141</v>
      </c>
      <c r="D32" s="7">
        <v>1226170.5967968288</v>
      </c>
      <c r="E32" s="7">
        <v>13067.009303401164</v>
      </c>
      <c r="F32" s="7">
        <v>10092.83</v>
      </c>
      <c r="G32" s="7">
        <v>52</v>
      </c>
      <c r="H32" s="7">
        <v>0</v>
      </c>
      <c r="I32" s="7">
        <v>10092.830000000002</v>
      </c>
      <c r="J32" s="7">
        <v>52</v>
      </c>
      <c r="K32" s="7">
        <v>29337.45</v>
      </c>
      <c r="L32" s="7">
        <v>1</v>
      </c>
      <c r="M32" s="7">
        <v>29337.45</v>
      </c>
      <c r="N32" s="7">
        <v>1</v>
      </c>
      <c r="O32" s="7">
        <v>0</v>
      </c>
      <c r="P32" s="7">
        <v>0</v>
      </c>
      <c r="Q32" s="7">
        <v>259.12740222324464</v>
      </c>
      <c r="R32" s="7">
        <v>282693.03658998798</v>
      </c>
      <c r="S32" s="7">
        <v>0</v>
      </c>
      <c r="T32" s="7">
        <v>0</v>
      </c>
      <c r="U32" s="7">
        <v>418423.76381049416</v>
      </c>
      <c r="V32" s="7">
        <v>14110.658698975996</v>
      </c>
      <c r="W32" s="7">
        <v>715486.58650168136</v>
      </c>
      <c r="X32" s="99">
        <f>B32-Premiums!AC29</f>
        <v>0</v>
      </c>
      <c r="Y32" s="94">
        <f>F32-'Prem-Pay-Total'!F29</f>
        <v>-259.12740222324464</v>
      </c>
    </row>
    <row r="33" spans="1:25" ht="15.75" x14ac:dyDescent="0.25">
      <c r="A33" s="4" t="s">
        <v>49</v>
      </c>
      <c r="B33" s="7">
        <v>1480100.4751399998</v>
      </c>
      <c r="C33" s="7">
        <v>163496.30000000002</v>
      </c>
      <c r="D33" s="7">
        <v>1239062.3027450982</v>
      </c>
      <c r="E33" s="7">
        <v>23992.964930381098</v>
      </c>
      <c r="F33" s="7">
        <v>168745.94</v>
      </c>
      <c r="G33" s="7">
        <v>56</v>
      </c>
      <c r="H33" s="7">
        <v>2769.18</v>
      </c>
      <c r="I33" s="7">
        <v>139410.02000000002</v>
      </c>
      <c r="J33" s="7">
        <v>48</v>
      </c>
      <c r="K33" s="7">
        <v>140298.68</v>
      </c>
      <c r="L33" s="7">
        <v>15442.978890999999</v>
      </c>
      <c r="M33" s="7">
        <v>4150.5</v>
      </c>
      <c r="N33" s="7">
        <v>15415.978890999999</v>
      </c>
      <c r="O33" s="7">
        <v>107556.25</v>
      </c>
      <c r="P33" s="7">
        <v>291656.11</v>
      </c>
      <c r="Q33" s="7">
        <v>-2256.8728279468769</v>
      </c>
      <c r="R33" s="7">
        <v>417605.42986710224</v>
      </c>
      <c r="S33" s="7">
        <v>329485.81256694667</v>
      </c>
      <c r="T33" s="7">
        <v>329485.81256694667</v>
      </c>
      <c r="U33" s="7">
        <v>184557.4744494886</v>
      </c>
      <c r="V33" s="7">
        <v>2104.8095607475311</v>
      </c>
      <c r="W33" s="7">
        <v>602010.84104939143</v>
      </c>
      <c r="X33" s="99">
        <f>B33-Premiums!AC30</f>
        <v>0</v>
      </c>
      <c r="Y33" s="94">
        <f>F33-'Prem-Pay-Total'!F30</f>
        <v>109813.12282794686</v>
      </c>
    </row>
    <row r="34" spans="1:25" ht="15.75" x14ac:dyDescent="0.25">
      <c r="A34" s="4" t="s">
        <v>50</v>
      </c>
      <c r="B34" s="7">
        <v>341.3</v>
      </c>
      <c r="C34" s="7">
        <v>0</v>
      </c>
      <c r="D34" s="7">
        <v>284.86</v>
      </c>
      <c r="E34" s="7">
        <v>5.7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195.55873566516223</v>
      </c>
      <c r="S34" s="7">
        <v>0</v>
      </c>
      <c r="T34" s="7">
        <v>0</v>
      </c>
      <c r="U34" s="7">
        <v>29.673986651628724</v>
      </c>
      <c r="V34" s="7">
        <v>0</v>
      </c>
      <c r="W34" s="7">
        <v>225.23272231679096</v>
      </c>
      <c r="X34" s="99">
        <f>B34-Premiums!AC31</f>
        <v>0</v>
      </c>
      <c r="Y34" s="94">
        <f>F34-'Prem-Pay-Total'!F31</f>
        <v>0</v>
      </c>
    </row>
    <row r="35" spans="1:25" ht="15.75" x14ac:dyDescent="0.25">
      <c r="A35" s="4" t="s">
        <v>51</v>
      </c>
      <c r="B35" s="7">
        <v>1775715.6306084285</v>
      </c>
      <c r="C35" s="7">
        <v>57538.689999999995</v>
      </c>
      <c r="D35" s="7">
        <v>1541765.6788684593</v>
      </c>
      <c r="E35" s="7">
        <v>29811.121261513767</v>
      </c>
      <c r="F35" s="7">
        <v>513141.76000000013</v>
      </c>
      <c r="G35" s="7">
        <v>928</v>
      </c>
      <c r="H35" s="7">
        <v>0</v>
      </c>
      <c r="I35" s="7">
        <v>412481.88748060883</v>
      </c>
      <c r="J35" s="7">
        <v>635</v>
      </c>
      <c r="K35" s="7">
        <v>500432.17590670014</v>
      </c>
      <c r="L35" s="7">
        <v>18781.658991799999</v>
      </c>
      <c r="M35" s="7">
        <v>190374.0529067</v>
      </c>
      <c r="N35" s="7">
        <v>1052.5332034</v>
      </c>
      <c r="O35" s="7">
        <v>8766.6299999999992</v>
      </c>
      <c r="P35" s="7">
        <v>0</v>
      </c>
      <c r="Q35" s="7">
        <v>39398.36776932588</v>
      </c>
      <c r="R35" s="7">
        <v>534866.63033700117</v>
      </c>
      <c r="S35" s="7">
        <v>0</v>
      </c>
      <c r="T35" s="7">
        <v>0</v>
      </c>
      <c r="U35" s="7">
        <v>346354.96501362429</v>
      </c>
      <c r="V35" s="7">
        <v>19613.26844329977</v>
      </c>
      <c r="W35" s="7">
        <v>940233.23156325088</v>
      </c>
      <c r="X35" s="99">
        <f>B35-Premiums!AC32</f>
        <v>0</v>
      </c>
      <c r="Y35" s="94">
        <f>F35-'Prem-Pay-Total'!F32</f>
        <v>-30631.737769325962</v>
      </c>
    </row>
    <row r="36" spans="1:25" ht="15.75" x14ac:dyDescent="0.25">
      <c r="A36" s="6" t="s">
        <v>52</v>
      </c>
      <c r="B36" s="7">
        <v>181841008.46566737</v>
      </c>
      <c r="C36" s="7">
        <v>33188883.812594593</v>
      </c>
      <c r="D36" s="7">
        <v>154818307.84169987</v>
      </c>
      <c r="E36" s="7">
        <v>4018637.1437411369</v>
      </c>
      <c r="F36" s="7">
        <v>81219465.558203638</v>
      </c>
      <c r="G36" s="7">
        <v>154066</v>
      </c>
      <c r="H36" s="7">
        <v>8080842.211430856</v>
      </c>
      <c r="I36" s="7">
        <v>71253546.230316579</v>
      </c>
      <c r="J36" s="7">
        <v>58919</v>
      </c>
      <c r="K36" s="7">
        <v>82282127.415122166</v>
      </c>
      <c r="L36" s="7">
        <v>794652.98806420015</v>
      </c>
      <c r="M36" s="7">
        <v>45747560.51198376</v>
      </c>
      <c r="N36" s="7">
        <v>323336.57727579999</v>
      </c>
      <c r="O36" s="7">
        <v>3664805.9699999997</v>
      </c>
      <c r="P36" s="7">
        <v>397018.00999999995</v>
      </c>
      <c r="Q36" s="7">
        <v>2892268.6607708903</v>
      </c>
      <c r="R36" s="7">
        <v>33032242.941406455</v>
      </c>
      <c r="S36" s="7">
        <v>519221.91818096727</v>
      </c>
      <c r="T36" s="7">
        <v>519221.91818096727</v>
      </c>
      <c r="U36" s="7">
        <v>16006155.38546077</v>
      </c>
      <c r="V36" s="7">
        <v>3097210.8114622268</v>
      </c>
      <c r="W36" s="7">
        <v>55027877.799100332</v>
      </c>
      <c r="X36" s="99">
        <f>B36-Premiums!AC33</f>
        <v>0</v>
      </c>
      <c r="Y36" s="94">
        <f>F36-'Prem-Pay-Total'!F33</f>
        <v>772537.30922909081</v>
      </c>
    </row>
    <row r="37" spans="1:25" ht="16.5" x14ac:dyDescent="0.25">
      <c r="A37" s="8" t="s">
        <v>53</v>
      </c>
    </row>
    <row r="39" spans="1:25" x14ac:dyDescent="0.25">
      <c r="B39" s="94">
        <f>B36-Premiums!AC33</f>
        <v>0</v>
      </c>
      <c r="F39" s="109"/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printOptions horizontalCentered="1" verticalCentered="1"/>
  <pageMargins left="0.23622047244094491" right="0.23622047244094491" top="0.23622047244094491" bottom="0.23622047244094491" header="0" footer="0"/>
  <pageSetup paperSize="9" scale="32" orientation="landscape" r:id="rId1"/>
  <colBreaks count="1" manualBreakCount="1">
    <brk id="10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39"/>
  <sheetViews>
    <sheetView view="pageBreakPreview" zoomScaleNormal="70" zoomScaleSheetLayoutView="100" workbookViewId="0">
      <selection activeCell="C133" sqref="C133"/>
    </sheetView>
  </sheetViews>
  <sheetFormatPr defaultRowHeight="15" x14ac:dyDescent="0.25"/>
  <cols>
    <col min="1" max="1" width="9.140625" style="9"/>
    <col min="2" max="2" width="80.5703125" style="9" customWidth="1"/>
    <col min="3" max="3" width="20" style="9" customWidth="1"/>
    <col min="4" max="16384" width="9.140625" style="9"/>
  </cols>
  <sheetData>
    <row r="1" spans="1:4" ht="15.75" customHeight="1" x14ac:dyDescent="0.25">
      <c r="A1" s="129" t="s">
        <v>391</v>
      </c>
      <c r="B1" s="129"/>
      <c r="C1" s="129"/>
    </row>
    <row r="2" spans="1:4" ht="29.25" customHeight="1" x14ac:dyDescent="0.25">
      <c r="A2" s="130"/>
      <c r="B2" s="130"/>
      <c r="C2" s="130"/>
    </row>
    <row r="3" spans="1:4" ht="15.75" customHeight="1" x14ac:dyDescent="0.25">
      <c r="A3" s="132" t="s">
        <v>54</v>
      </c>
      <c r="B3" s="133"/>
      <c r="C3" s="11" t="s">
        <v>55</v>
      </c>
      <c r="D3" s="131"/>
    </row>
    <row r="4" spans="1:4" ht="15.75" x14ac:dyDescent="0.25">
      <c r="A4" s="134"/>
      <c r="B4" s="135"/>
      <c r="C4" s="11" t="s">
        <v>56</v>
      </c>
      <c r="D4" s="131"/>
    </row>
    <row r="5" spans="1:4" ht="15.75" x14ac:dyDescent="0.25">
      <c r="A5" s="136"/>
      <c r="B5" s="137"/>
      <c r="C5" s="11" t="s">
        <v>57</v>
      </c>
    </row>
    <row r="6" spans="1:4" ht="15.75" x14ac:dyDescent="0.25">
      <c r="A6" s="138">
        <v>1</v>
      </c>
      <c r="B6" s="139"/>
      <c r="C6" s="21">
        <v>2</v>
      </c>
    </row>
    <row r="7" spans="1:4" ht="15.75" x14ac:dyDescent="0.25">
      <c r="A7" s="12" t="s">
        <v>58</v>
      </c>
      <c r="B7" s="13" t="s">
        <v>59</v>
      </c>
      <c r="C7" s="105">
        <v>16775.761409999999</v>
      </c>
    </row>
    <row r="8" spans="1:4" ht="15.75" x14ac:dyDescent="0.25">
      <c r="A8" s="12" t="s">
        <v>60</v>
      </c>
      <c r="B8" s="14" t="s">
        <v>61</v>
      </c>
      <c r="C8" s="105">
        <v>7653.9493499999999</v>
      </c>
    </row>
    <row r="9" spans="1:4" ht="15.75" x14ac:dyDescent="0.25">
      <c r="A9" s="12" t="s">
        <v>60</v>
      </c>
      <c r="B9" s="14" t="s">
        <v>62</v>
      </c>
      <c r="C9" s="105">
        <v>0</v>
      </c>
    </row>
    <row r="10" spans="1:4" ht="15.75" x14ac:dyDescent="0.25">
      <c r="A10" s="12" t="s">
        <v>60</v>
      </c>
      <c r="B10" s="14" t="s">
        <v>63</v>
      </c>
      <c r="C10" s="105">
        <v>9121.8120600000002</v>
      </c>
    </row>
    <row r="11" spans="1:4" ht="15.75" x14ac:dyDescent="0.25">
      <c r="A11" s="12" t="s">
        <v>64</v>
      </c>
      <c r="B11" s="13" t="s">
        <v>65</v>
      </c>
      <c r="C11" s="105">
        <v>0</v>
      </c>
    </row>
    <row r="12" spans="1:4" ht="15.75" x14ac:dyDescent="0.25">
      <c r="A12" s="12" t="s">
        <v>66</v>
      </c>
      <c r="B12" s="14" t="s">
        <v>67</v>
      </c>
      <c r="C12" s="105">
        <v>193317</v>
      </c>
    </row>
    <row r="13" spans="1:4" ht="15.75" x14ac:dyDescent="0.25">
      <c r="A13" s="15">
        <v>1</v>
      </c>
      <c r="B13" s="16" t="s">
        <v>68</v>
      </c>
      <c r="C13" s="105">
        <v>27446</v>
      </c>
    </row>
    <row r="14" spans="1:4" ht="31.5" x14ac:dyDescent="0.25">
      <c r="A14" s="12" t="s">
        <v>69</v>
      </c>
      <c r="B14" s="14" t="s">
        <v>70</v>
      </c>
      <c r="C14" s="105">
        <v>84810</v>
      </c>
    </row>
    <row r="15" spans="1:4" ht="15.75" x14ac:dyDescent="0.25">
      <c r="A15" s="12" t="s">
        <v>71</v>
      </c>
      <c r="B15" s="14" t="s">
        <v>72</v>
      </c>
      <c r="C15" s="105">
        <v>71796</v>
      </c>
    </row>
    <row r="16" spans="1:4" ht="31.5" x14ac:dyDescent="0.25">
      <c r="A16" s="12" t="s">
        <v>73</v>
      </c>
      <c r="B16" s="14" t="s">
        <v>74</v>
      </c>
      <c r="C16" s="105">
        <v>0</v>
      </c>
    </row>
    <row r="17" spans="1:3" ht="15.75" x14ac:dyDescent="0.25">
      <c r="A17" s="12" t="s">
        <v>75</v>
      </c>
      <c r="B17" s="14" t="s">
        <v>76</v>
      </c>
      <c r="C17" s="105">
        <v>13014</v>
      </c>
    </row>
    <row r="18" spans="1:3" ht="31.5" x14ac:dyDescent="0.25">
      <c r="A18" s="12" t="s">
        <v>77</v>
      </c>
      <c r="B18" s="14" t="s">
        <v>78</v>
      </c>
      <c r="C18" s="105">
        <v>0</v>
      </c>
    </row>
    <row r="19" spans="1:3" ht="15.75" x14ac:dyDescent="0.25">
      <c r="A19" s="12" t="s">
        <v>79</v>
      </c>
      <c r="B19" s="14" t="s">
        <v>80</v>
      </c>
      <c r="C19" s="105">
        <v>1196275.24331</v>
      </c>
    </row>
    <row r="20" spans="1:3" ht="31.5" x14ac:dyDescent="0.25">
      <c r="A20" s="12" t="s">
        <v>71</v>
      </c>
      <c r="B20" s="14" t="s">
        <v>81</v>
      </c>
      <c r="C20" s="105">
        <v>181429.08416999999</v>
      </c>
    </row>
    <row r="21" spans="1:3" ht="15.75" x14ac:dyDescent="0.25">
      <c r="A21" s="12" t="s">
        <v>73</v>
      </c>
      <c r="B21" s="14" t="s">
        <v>82</v>
      </c>
      <c r="C21" s="105">
        <v>883616.51669000008</v>
      </c>
    </row>
    <row r="22" spans="1:3" ht="15.75" x14ac:dyDescent="0.25">
      <c r="A22" s="12"/>
      <c r="B22" s="14" t="s">
        <v>83</v>
      </c>
      <c r="C22" s="105">
        <v>769705.51669000008</v>
      </c>
    </row>
    <row r="23" spans="1:3" ht="15.75" x14ac:dyDescent="0.25">
      <c r="A23" s="12" t="s">
        <v>75</v>
      </c>
      <c r="B23" s="14" t="s">
        <v>84</v>
      </c>
      <c r="C23" s="105">
        <v>0</v>
      </c>
    </row>
    <row r="24" spans="1:3" ht="15.75" x14ac:dyDescent="0.25">
      <c r="A24" s="12" t="s">
        <v>77</v>
      </c>
      <c r="B24" s="14" t="s">
        <v>85</v>
      </c>
      <c r="C24" s="105">
        <v>0</v>
      </c>
    </row>
    <row r="25" spans="1:3" ht="15.75" x14ac:dyDescent="0.25">
      <c r="A25" s="12" t="s">
        <v>86</v>
      </c>
      <c r="B25" s="14" t="s">
        <v>87</v>
      </c>
      <c r="C25" s="105">
        <v>13963</v>
      </c>
    </row>
    <row r="26" spans="1:3" ht="15.75" x14ac:dyDescent="0.25">
      <c r="A26" s="12" t="s">
        <v>88</v>
      </c>
      <c r="B26" s="14" t="s">
        <v>89</v>
      </c>
      <c r="C26" s="105">
        <v>116363.64245</v>
      </c>
    </row>
    <row r="27" spans="1:3" ht="15.75" x14ac:dyDescent="0.25">
      <c r="A27" s="12" t="s">
        <v>90</v>
      </c>
      <c r="B27" s="14" t="s">
        <v>63</v>
      </c>
      <c r="C27" s="105">
        <v>903</v>
      </c>
    </row>
    <row r="28" spans="1:3" ht="15.75" x14ac:dyDescent="0.25">
      <c r="A28" s="12" t="s">
        <v>91</v>
      </c>
      <c r="B28" s="14" t="s">
        <v>92</v>
      </c>
      <c r="C28" s="105">
        <v>0</v>
      </c>
    </row>
    <row r="29" spans="1:3" ht="15.75" x14ac:dyDescent="0.25">
      <c r="A29" s="12"/>
      <c r="B29" s="13" t="s">
        <v>93</v>
      </c>
      <c r="C29" s="105">
        <v>1474402.24331</v>
      </c>
    </row>
    <row r="30" spans="1:3" ht="31.5" x14ac:dyDescent="0.25">
      <c r="A30" s="12" t="s">
        <v>94</v>
      </c>
      <c r="B30" s="13" t="s">
        <v>95</v>
      </c>
      <c r="C30" s="105">
        <v>0</v>
      </c>
    </row>
    <row r="31" spans="1:3" ht="15.75" x14ac:dyDescent="0.25">
      <c r="A31" s="12" t="s">
        <v>96</v>
      </c>
      <c r="B31" s="13" t="s">
        <v>97</v>
      </c>
      <c r="C31" s="105">
        <v>765084.68848999985</v>
      </c>
    </row>
    <row r="32" spans="1:3" ht="15.75" x14ac:dyDescent="0.25">
      <c r="A32" s="12" t="s">
        <v>66</v>
      </c>
      <c r="B32" s="14" t="s">
        <v>98</v>
      </c>
      <c r="C32" s="105">
        <v>0</v>
      </c>
    </row>
    <row r="33" spans="1:3" ht="15.75" x14ac:dyDescent="0.25">
      <c r="A33" s="12" t="s">
        <v>71</v>
      </c>
      <c r="B33" s="14" t="s">
        <v>99</v>
      </c>
      <c r="C33" s="105">
        <v>478085.65826000005</v>
      </c>
    </row>
    <row r="34" spans="1:3" ht="15.75" x14ac:dyDescent="0.25">
      <c r="A34" s="12" t="s">
        <v>60</v>
      </c>
      <c r="B34" s="14" t="s">
        <v>100</v>
      </c>
      <c r="C34" s="105">
        <v>184</v>
      </c>
    </row>
    <row r="35" spans="1:3" ht="15.75" x14ac:dyDescent="0.25">
      <c r="A35" s="12" t="s">
        <v>60</v>
      </c>
      <c r="B35" s="14" t="s">
        <v>101</v>
      </c>
      <c r="C35" s="105">
        <v>0</v>
      </c>
    </row>
    <row r="36" spans="1:3" ht="15.75" x14ac:dyDescent="0.25">
      <c r="A36" s="12" t="s">
        <v>73</v>
      </c>
      <c r="B36" s="14" t="s">
        <v>102</v>
      </c>
      <c r="C36" s="105">
        <v>8294.65</v>
      </c>
    </row>
    <row r="37" spans="1:3" ht="15.75" x14ac:dyDescent="0.25">
      <c r="A37" s="12" t="s">
        <v>60</v>
      </c>
      <c r="B37" s="14" t="s">
        <v>100</v>
      </c>
      <c r="C37" s="105">
        <v>0</v>
      </c>
    </row>
    <row r="38" spans="1:3" ht="15.75" x14ac:dyDescent="0.25">
      <c r="A38" s="12" t="s">
        <v>60</v>
      </c>
      <c r="B38" s="14" t="s">
        <v>101</v>
      </c>
      <c r="C38" s="105">
        <v>0</v>
      </c>
    </row>
    <row r="39" spans="1:3" ht="15.75" x14ac:dyDescent="0.25">
      <c r="A39" s="12" t="s">
        <v>103</v>
      </c>
      <c r="B39" s="13" t="s">
        <v>104</v>
      </c>
      <c r="C39" s="105">
        <v>486380.30826000002</v>
      </c>
    </row>
    <row r="40" spans="1:3" ht="15.75" x14ac:dyDescent="0.25">
      <c r="A40" s="12" t="s">
        <v>69</v>
      </c>
      <c r="B40" s="14" t="s">
        <v>105</v>
      </c>
      <c r="C40" s="105">
        <v>27862</v>
      </c>
    </row>
    <row r="41" spans="1:3" ht="15.75" x14ac:dyDescent="0.25">
      <c r="A41" s="12" t="s">
        <v>60</v>
      </c>
      <c r="B41" s="14" t="s">
        <v>100</v>
      </c>
      <c r="C41" s="105">
        <v>0</v>
      </c>
    </row>
    <row r="42" spans="1:3" ht="15.75" x14ac:dyDescent="0.25">
      <c r="A42" s="12" t="s">
        <v>60</v>
      </c>
      <c r="B42" s="14" t="s">
        <v>101</v>
      </c>
      <c r="C42" s="105">
        <v>0</v>
      </c>
    </row>
    <row r="43" spans="1:3" ht="15.75" x14ac:dyDescent="0.25">
      <c r="A43" s="12" t="s">
        <v>79</v>
      </c>
      <c r="B43" s="14" t="s">
        <v>106</v>
      </c>
      <c r="C43" s="105">
        <v>250842.38023000001</v>
      </c>
    </row>
    <row r="44" spans="1:3" ht="15.75" x14ac:dyDescent="0.25">
      <c r="A44" s="12" t="s">
        <v>60</v>
      </c>
      <c r="B44" s="14" t="s">
        <v>100</v>
      </c>
      <c r="C44" s="105">
        <v>220</v>
      </c>
    </row>
    <row r="45" spans="1:3" ht="15.75" x14ac:dyDescent="0.25">
      <c r="A45" s="12" t="s">
        <v>60</v>
      </c>
      <c r="B45" s="14" t="s">
        <v>101</v>
      </c>
      <c r="C45" s="105">
        <v>0</v>
      </c>
    </row>
    <row r="46" spans="1:3" ht="15.75" x14ac:dyDescent="0.25">
      <c r="A46" s="12" t="s">
        <v>107</v>
      </c>
      <c r="B46" s="13" t="s">
        <v>108</v>
      </c>
      <c r="C46" s="105">
        <v>0</v>
      </c>
    </row>
    <row r="47" spans="1:3" ht="15.75" x14ac:dyDescent="0.25">
      <c r="A47" s="12" t="s">
        <v>71</v>
      </c>
      <c r="B47" s="14" t="s">
        <v>109</v>
      </c>
      <c r="C47" s="105">
        <v>218913.38</v>
      </c>
    </row>
    <row r="48" spans="1:3" ht="15.75" x14ac:dyDescent="0.25">
      <c r="A48" s="12" t="s">
        <v>73</v>
      </c>
      <c r="B48" s="14" t="s">
        <v>110</v>
      </c>
      <c r="C48" s="105">
        <v>808</v>
      </c>
    </row>
    <row r="49" spans="1:3" ht="15.75" x14ac:dyDescent="0.25">
      <c r="A49" s="12" t="s">
        <v>75</v>
      </c>
      <c r="B49" s="14" t="s">
        <v>111</v>
      </c>
      <c r="C49" s="105">
        <v>0</v>
      </c>
    </row>
    <row r="50" spans="1:3" ht="15.75" x14ac:dyDescent="0.25">
      <c r="A50" s="12" t="s">
        <v>77</v>
      </c>
      <c r="B50" s="14" t="s">
        <v>112</v>
      </c>
      <c r="C50" s="105">
        <v>595552</v>
      </c>
    </row>
    <row r="51" spans="1:3" ht="15.75" x14ac:dyDescent="0.25">
      <c r="A51" s="12" t="s">
        <v>86</v>
      </c>
      <c r="B51" s="14" t="s">
        <v>113</v>
      </c>
      <c r="C51" s="105">
        <v>0</v>
      </c>
    </row>
    <row r="52" spans="1:3" ht="15.75" x14ac:dyDescent="0.25">
      <c r="A52" s="12" t="s">
        <v>88</v>
      </c>
      <c r="B52" s="14" t="s">
        <v>114</v>
      </c>
      <c r="C52" s="105">
        <v>1243</v>
      </c>
    </row>
    <row r="53" spans="1:3" ht="31.5" x14ac:dyDescent="0.25">
      <c r="A53" s="12" t="s">
        <v>90</v>
      </c>
      <c r="B53" s="14" t="s">
        <v>115</v>
      </c>
      <c r="C53" s="105">
        <v>0</v>
      </c>
    </row>
    <row r="54" spans="1:3" ht="15.75" x14ac:dyDescent="0.25">
      <c r="A54" s="12" t="s">
        <v>116</v>
      </c>
      <c r="B54" s="14" t="s">
        <v>117</v>
      </c>
      <c r="C54" s="105">
        <v>147</v>
      </c>
    </row>
    <row r="55" spans="1:3" ht="15.75" x14ac:dyDescent="0.25">
      <c r="A55" s="12"/>
      <c r="B55" s="17" t="s">
        <v>118</v>
      </c>
      <c r="C55" s="105">
        <v>816663.38</v>
      </c>
    </row>
    <row r="56" spans="1:3" ht="15.75" x14ac:dyDescent="0.25">
      <c r="A56" s="12" t="s">
        <v>119</v>
      </c>
      <c r="B56" s="13" t="s">
        <v>120</v>
      </c>
      <c r="C56" s="105">
        <v>0</v>
      </c>
    </row>
    <row r="57" spans="1:3" ht="15.75" x14ac:dyDescent="0.25">
      <c r="A57" s="12" t="s">
        <v>66</v>
      </c>
      <c r="B57" s="14" t="s">
        <v>121</v>
      </c>
      <c r="C57" s="105">
        <v>44035.429750000003</v>
      </c>
    </row>
    <row r="58" spans="1:3" ht="15.75" x14ac:dyDescent="0.25">
      <c r="A58" s="12" t="s">
        <v>71</v>
      </c>
      <c r="B58" s="14" t="s">
        <v>122</v>
      </c>
      <c r="C58" s="105">
        <v>12975.946839999999</v>
      </c>
    </row>
    <row r="59" spans="1:3" ht="15.75" x14ac:dyDescent="0.25">
      <c r="A59" s="12" t="s">
        <v>73</v>
      </c>
      <c r="B59" s="14" t="s">
        <v>63</v>
      </c>
      <c r="C59" s="105">
        <v>31059.482909999999</v>
      </c>
    </row>
    <row r="60" spans="1:3" ht="15.75" x14ac:dyDescent="0.25">
      <c r="A60" s="12" t="s">
        <v>69</v>
      </c>
      <c r="B60" s="14" t="s">
        <v>123</v>
      </c>
      <c r="C60" s="105">
        <v>0</v>
      </c>
    </row>
    <row r="61" spans="1:3" ht="15.75" x14ac:dyDescent="0.25">
      <c r="A61" s="12" t="s">
        <v>71</v>
      </c>
      <c r="B61" s="14" t="s">
        <v>124</v>
      </c>
      <c r="C61" s="105">
        <v>137416.92738000001</v>
      </c>
    </row>
    <row r="62" spans="1:3" ht="15.75" x14ac:dyDescent="0.25">
      <c r="A62" s="12" t="s">
        <v>73</v>
      </c>
      <c r="B62" s="14" t="s">
        <v>125</v>
      </c>
      <c r="C62" s="105">
        <v>7319.2787200000002</v>
      </c>
    </row>
    <row r="63" spans="1:3" ht="15.75" x14ac:dyDescent="0.25">
      <c r="A63" s="12" t="s">
        <v>75</v>
      </c>
      <c r="B63" s="14" t="s">
        <v>126</v>
      </c>
      <c r="C63" s="105">
        <v>952</v>
      </c>
    </row>
    <row r="64" spans="1:3" ht="15.75" x14ac:dyDescent="0.25">
      <c r="A64" s="12"/>
      <c r="B64" s="13" t="s">
        <v>127</v>
      </c>
      <c r="C64" s="105">
        <v>145688.20610000001</v>
      </c>
    </row>
    <row r="65" spans="1:3" ht="15.75" x14ac:dyDescent="0.25">
      <c r="A65" s="12" t="s">
        <v>128</v>
      </c>
      <c r="B65" s="14" t="s">
        <v>63</v>
      </c>
      <c r="C65" s="105">
        <v>3395.9607900000001</v>
      </c>
    </row>
    <row r="66" spans="1:3" ht="15.75" x14ac:dyDescent="0.25">
      <c r="A66" s="12"/>
      <c r="B66" s="13" t="s">
        <v>129</v>
      </c>
      <c r="C66" s="105">
        <v>193119.59664</v>
      </c>
    </row>
    <row r="67" spans="1:3" ht="15.75" x14ac:dyDescent="0.25">
      <c r="A67" s="12" t="s">
        <v>130</v>
      </c>
      <c r="B67" s="13" t="s">
        <v>131</v>
      </c>
      <c r="C67" s="105">
        <v>0</v>
      </c>
    </row>
    <row r="68" spans="1:3" ht="15.75" x14ac:dyDescent="0.25">
      <c r="A68" s="12" t="s">
        <v>66</v>
      </c>
      <c r="B68" s="14" t="s">
        <v>132</v>
      </c>
      <c r="C68" s="105">
        <v>248.14479999999998</v>
      </c>
    </row>
    <row r="69" spans="1:3" ht="15.75" x14ac:dyDescent="0.25">
      <c r="A69" s="12" t="s">
        <v>69</v>
      </c>
      <c r="B69" s="14" t="s">
        <v>133</v>
      </c>
      <c r="C69" s="105">
        <v>24942.711210000001</v>
      </c>
    </row>
    <row r="70" spans="1:3" ht="15.75" x14ac:dyDescent="0.25">
      <c r="A70" s="12" t="s">
        <v>79</v>
      </c>
      <c r="B70" s="14" t="s">
        <v>134</v>
      </c>
      <c r="C70" s="105">
        <v>7870.5667300000005</v>
      </c>
    </row>
    <row r="71" spans="1:3" ht="15.75" x14ac:dyDescent="0.25">
      <c r="A71" s="12"/>
      <c r="B71" s="13" t="s">
        <v>135</v>
      </c>
      <c r="C71" s="105">
        <v>33061.422740000002</v>
      </c>
    </row>
    <row r="72" spans="1:3" ht="15.75" x14ac:dyDescent="0.25">
      <c r="A72" s="12"/>
      <c r="B72" s="13" t="s">
        <v>136</v>
      </c>
      <c r="C72" s="105">
        <v>3299107.09259</v>
      </c>
    </row>
    <row r="73" spans="1:3" ht="15.75" x14ac:dyDescent="0.25">
      <c r="A73" s="12" t="s">
        <v>137</v>
      </c>
      <c r="B73" s="13" t="s">
        <v>138</v>
      </c>
      <c r="C73" s="105">
        <v>24904</v>
      </c>
    </row>
    <row r="74" spans="1:3" ht="16.5" customHeight="1" x14ac:dyDescent="0.25">
      <c r="A74" s="140" t="s">
        <v>139</v>
      </c>
      <c r="B74" s="140"/>
      <c r="C74" s="105">
        <v>0</v>
      </c>
    </row>
    <row r="75" spans="1:3" ht="15.75" x14ac:dyDescent="0.25">
      <c r="A75" s="18" t="s">
        <v>58</v>
      </c>
      <c r="B75" s="13" t="s">
        <v>140</v>
      </c>
      <c r="C75" s="105">
        <v>0</v>
      </c>
    </row>
    <row r="76" spans="1:3" ht="15.75" x14ac:dyDescent="0.25">
      <c r="A76" s="12" t="s">
        <v>66</v>
      </c>
      <c r="B76" s="14" t="s">
        <v>141</v>
      </c>
      <c r="C76" s="105">
        <v>479585.00001000002</v>
      </c>
    </row>
    <row r="77" spans="1:3" ht="15.75" x14ac:dyDescent="0.25">
      <c r="A77" s="19" t="s">
        <v>60</v>
      </c>
      <c r="B77" s="14" t="s">
        <v>142</v>
      </c>
      <c r="C77" s="105">
        <v>-12000</v>
      </c>
    </row>
    <row r="78" spans="1:3" ht="15.75" x14ac:dyDescent="0.25">
      <c r="A78" s="19" t="s">
        <v>60</v>
      </c>
      <c r="B78" s="14" t="s">
        <v>143</v>
      </c>
      <c r="C78" s="105">
        <v>-542</v>
      </c>
    </row>
    <row r="79" spans="1:3" ht="15.75" x14ac:dyDescent="0.25">
      <c r="A79" s="12" t="s">
        <v>69</v>
      </c>
      <c r="B79" s="14" t="s">
        <v>144</v>
      </c>
      <c r="C79" s="105">
        <v>24489</v>
      </c>
    </row>
    <row r="80" spans="1:3" ht="15.75" x14ac:dyDescent="0.25">
      <c r="A80" s="12" t="s">
        <v>79</v>
      </c>
      <c r="B80" s="14" t="s">
        <v>145</v>
      </c>
      <c r="C80" s="105">
        <v>52277.24437</v>
      </c>
    </row>
    <row r="81" spans="1:3" ht="15.75" x14ac:dyDescent="0.25">
      <c r="A81" s="12" t="s">
        <v>91</v>
      </c>
      <c r="B81" s="14" t="s">
        <v>146</v>
      </c>
      <c r="C81" s="105">
        <v>145434.88696999999</v>
      </c>
    </row>
    <row r="82" spans="1:3" ht="15.75" x14ac:dyDescent="0.25">
      <c r="A82" s="12" t="s">
        <v>147</v>
      </c>
      <c r="B82" s="14" t="s">
        <v>148</v>
      </c>
      <c r="C82" s="105">
        <v>144668.84476000001</v>
      </c>
    </row>
    <row r="83" spans="1:3" ht="15.75" x14ac:dyDescent="0.25">
      <c r="A83" s="12" t="s">
        <v>149</v>
      </c>
      <c r="B83" s="14" t="s">
        <v>150</v>
      </c>
      <c r="C83" s="105">
        <v>-60091.024470000004</v>
      </c>
    </row>
    <row r="84" spans="1:3" ht="15.75" x14ac:dyDescent="0.25">
      <c r="A84" s="12" t="s">
        <v>151</v>
      </c>
      <c r="B84" s="14" t="s">
        <v>152</v>
      </c>
      <c r="C84" s="105">
        <v>19621.869140000003</v>
      </c>
    </row>
    <row r="85" spans="1:3" ht="15.75" x14ac:dyDescent="0.25">
      <c r="A85" s="19"/>
      <c r="B85" s="13" t="s">
        <v>153</v>
      </c>
      <c r="C85" s="105">
        <v>805985.82077999995</v>
      </c>
    </row>
    <row r="86" spans="1:3" ht="15.75" x14ac:dyDescent="0.25">
      <c r="A86" s="12" t="s">
        <v>64</v>
      </c>
      <c r="B86" s="13" t="s">
        <v>154</v>
      </c>
      <c r="C86" s="105">
        <v>29654.949000000001</v>
      </c>
    </row>
    <row r="87" spans="1:3" ht="15.75" x14ac:dyDescent="0.25">
      <c r="A87" s="12" t="s">
        <v>155</v>
      </c>
      <c r="B87" s="13" t="s">
        <v>156</v>
      </c>
      <c r="C87" s="105">
        <v>0</v>
      </c>
    </row>
    <row r="88" spans="1:3" ht="15.75" x14ac:dyDescent="0.25">
      <c r="A88" s="12" t="s">
        <v>94</v>
      </c>
      <c r="B88" s="13" t="s">
        <v>157</v>
      </c>
      <c r="C88" s="105">
        <v>0</v>
      </c>
    </row>
    <row r="89" spans="1:3" ht="15.75" x14ac:dyDescent="0.25">
      <c r="A89" s="12" t="s">
        <v>71</v>
      </c>
      <c r="B89" s="14" t="s">
        <v>158</v>
      </c>
      <c r="C89" s="105">
        <v>731650.95473999996</v>
      </c>
    </row>
    <row r="90" spans="1:3" ht="15.75" x14ac:dyDescent="0.25">
      <c r="A90" s="12" t="s">
        <v>73</v>
      </c>
      <c r="B90" s="14" t="s">
        <v>159</v>
      </c>
      <c r="C90" s="105">
        <v>11010.80645</v>
      </c>
    </row>
    <row r="91" spans="1:3" ht="15.75" x14ac:dyDescent="0.25">
      <c r="A91" s="12" t="s">
        <v>75</v>
      </c>
      <c r="B91" s="14" t="s">
        <v>160</v>
      </c>
      <c r="C91" s="105">
        <v>0</v>
      </c>
    </row>
    <row r="92" spans="1:3" ht="15.75" x14ac:dyDescent="0.25">
      <c r="A92" s="12" t="s">
        <v>77</v>
      </c>
      <c r="B92" s="14" t="s">
        <v>161</v>
      </c>
      <c r="C92" s="105">
        <v>1358392.9872699999</v>
      </c>
    </row>
    <row r="93" spans="1:3" ht="15.75" x14ac:dyDescent="0.25">
      <c r="A93" s="12" t="s">
        <v>86</v>
      </c>
      <c r="B93" s="14" t="s">
        <v>162</v>
      </c>
      <c r="C93" s="105">
        <v>4121</v>
      </c>
    </row>
    <row r="94" spans="1:3" ht="15.75" x14ac:dyDescent="0.25">
      <c r="A94" s="12" t="s">
        <v>88</v>
      </c>
      <c r="B94" s="14" t="s">
        <v>163</v>
      </c>
      <c r="C94" s="105">
        <v>23</v>
      </c>
    </row>
    <row r="95" spans="1:3" ht="15.75" x14ac:dyDescent="0.25">
      <c r="A95" s="12" t="s">
        <v>90</v>
      </c>
      <c r="B95" s="14" t="s">
        <v>164</v>
      </c>
      <c r="C95" s="105">
        <v>0</v>
      </c>
    </row>
    <row r="96" spans="1:3" ht="15.75" x14ac:dyDescent="0.25">
      <c r="A96" s="12" t="s">
        <v>116</v>
      </c>
      <c r="B96" s="14" t="s">
        <v>165</v>
      </c>
      <c r="C96" s="105">
        <v>7435</v>
      </c>
    </row>
    <row r="97" spans="1:3" ht="15.75" x14ac:dyDescent="0.25">
      <c r="A97" s="12" t="s">
        <v>166</v>
      </c>
      <c r="B97" s="14" t="s">
        <v>167</v>
      </c>
      <c r="C97" s="105">
        <v>10618.44519</v>
      </c>
    </row>
    <row r="98" spans="1:3" ht="15.75" x14ac:dyDescent="0.25">
      <c r="A98" s="19"/>
      <c r="B98" s="13" t="s">
        <v>168</v>
      </c>
      <c r="C98" s="105">
        <v>2123252.1936499998</v>
      </c>
    </row>
    <row r="99" spans="1:3" ht="31.5" x14ac:dyDescent="0.25">
      <c r="A99" s="12" t="s">
        <v>96</v>
      </c>
      <c r="B99" s="13" t="s">
        <v>169</v>
      </c>
      <c r="C99" s="105">
        <v>0</v>
      </c>
    </row>
    <row r="100" spans="1:3" ht="15.75" x14ac:dyDescent="0.25">
      <c r="A100" s="15" t="s">
        <v>170</v>
      </c>
      <c r="B100" s="17" t="s">
        <v>171</v>
      </c>
      <c r="C100" s="105">
        <v>1495.6990000000001</v>
      </c>
    </row>
    <row r="101" spans="1:3" ht="15.75" x14ac:dyDescent="0.25">
      <c r="A101" s="20" t="s">
        <v>71</v>
      </c>
      <c r="B101" s="16" t="s">
        <v>172</v>
      </c>
      <c r="C101" s="105">
        <v>570</v>
      </c>
    </row>
    <row r="102" spans="1:3" ht="15.75" x14ac:dyDescent="0.25">
      <c r="A102" s="20" t="s">
        <v>73</v>
      </c>
      <c r="B102" s="16" t="s">
        <v>173</v>
      </c>
      <c r="C102" s="105">
        <v>0</v>
      </c>
    </row>
    <row r="103" spans="1:3" ht="15.75" x14ac:dyDescent="0.25">
      <c r="A103" s="20" t="s">
        <v>75</v>
      </c>
      <c r="B103" s="16" t="s">
        <v>174</v>
      </c>
      <c r="C103" s="105">
        <v>925.69899999999996</v>
      </c>
    </row>
    <row r="104" spans="1:3" ht="15.75" x14ac:dyDescent="0.25">
      <c r="A104" s="12" t="s">
        <v>119</v>
      </c>
      <c r="B104" s="13" t="s">
        <v>175</v>
      </c>
      <c r="C104" s="105">
        <v>22886</v>
      </c>
    </row>
    <row r="105" spans="1:3" ht="15.75" x14ac:dyDescent="0.25">
      <c r="A105" s="12" t="s">
        <v>130</v>
      </c>
      <c r="B105" s="13" t="s">
        <v>176</v>
      </c>
      <c r="C105" s="105">
        <v>313958.32226999995</v>
      </c>
    </row>
    <row r="106" spans="1:3" ht="15.75" x14ac:dyDescent="0.25">
      <c r="A106" s="12" t="s">
        <v>66</v>
      </c>
      <c r="B106" s="14" t="s">
        <v>177</v>
      </c>
      <c r="C106" s="105">
        <v>112603.98113</v>
      </c>
    </row>
    <row r="107" spans="1:3" ht="15.75" x14ac:dyDescent="0.25">
      <c r="A107" s="12" t="s">
        <v>60</v>
      </c>
      <c r="B107" s="14" t="s">
        <v>178</v>
      </c>
      <c r="C107" s="105">
        <v>0</v>
      </c>
    </row>
    <row r="108" spans="1:3" ht="15.75" x14ac:dyDescent="0.25">
      <c r="A108" s="12" t="s">
        <v>60</v>
      </c>
      <c r="B108" s="14" t="s">
        <v>179</v>
      </c>
      <c r="C108" s="105">
        <v>0</v>
      </c>
    </row>
    <row r="109" spans="1:3" ht="15.75" x14ac:dyDescent="0.25">
      <c r="A109" s="12" t="s">
        <v>69</v>
      </c>
      <c r="B109" s="14" t="s">
        <v>180</v>
      </c>
      <c r="C109" s="105">
        <v>103079.12097</v>
      </c>
    </row>
    <row r="110" spans="1:3" ht="15.75" x14ac:dyDescent="0.25">
      <c r="A110" s="12" t="s">
        <v>60</v>
      </c>
      <c r="B110" s="14" t="s">
        <v>178</v>
      </c>
      <c r="C110" s="105">
        <v>0</v>
      </c>
    </row>
    <row r="111" spans="1:3" ht="15.75" x14ac:dyDescent="0.25">
      <c r="A111" s="12" t="s">
        <v>60</v>
      </c>
      <c r="B111" s="14" t="s">
        <v>179</v>
      </c>
      <c r="C111" s="105">
        <v>0</v>
      </c>
    </row>
    <row r="112" spans="1:3" ht="15.75" x14ac:dyDescent="0.25">
      <c r="A112" s="12" t="s">
        <v>79</v>
      </c>
      <c r="B112" s="14" t="s">
        <v>181</v>
      </c>
      <c r="C112" s="105">
        <v>20084</v>
      </c>
    </row>
    <row r="113" spans="1:3" ht="15.75" x14ac:dyDescent="0.25">
      <c r="A113" s="12" t="s">
        <v>71</v>
      </c>
      <c r="B113" s="14" t="s">
        <v>182</v>
      </c>
      <c r="C113" s="105">
        <v>0</v>
      </c>
    </row>
    <row r="114" spans="1:3" ht="15.75" x14ac:dyDescent="0.25">
      <c r="A114" s="12" t="s">
        <v>60</v>
      </c>
      <c r="B114" s="14" t="s">
        <v>178</v>
      </c>
      <c r="C114" s="105">
        <v>0</v>
      </c>
    </row>
    <row r="115" spans="1:3" ht="15.75" x14ac:dyDescent="0.25">
      <c r="A115" s="12" t="s">
        <v>60</v>
      </c>
      <c r="B115" s="14" t="s">
        <v>179</v>
      </c>
      <c r="C115" s="105">
        <v>0</v>
      </c>
    </row>
    <row r="116" spans="1:3" ht="15.75" x14ac:dyDescent="0.25">
      <c r="A116" s="12" t="s">
        <v>73</v>
      </c>
      <c r="B116" s="14" t="s">
        <v>183</v>
      </c>
      <c r="C116" s="105">
        <v>20084</v>
      </c>
    </row>
    <row r="117" spans="1:3" ht="15.75" x14ac:dyDescent="0.25">
      <c r="A117" s="12" t="s">
        <v>60</v>
      </c>
      <c r="B117" s="14" t="s">
        <v>178</v>
      </c>
      <c r="C117" s="105">
        <v>84</v>
      </c>
    </row>
    <row r="118" spans="1:3" ht="15.75" x14ac:dyDescent="0.25">
      <c r="A118" s="12" t="s">
        <v>60</v>
      </c>
      <c r="B118" s="14" t="s">
        <v>179</v>
      </c>
      <c r="C118" s="105">
        <v>0</v>
      </c>
    </row>
    <row r="119" spans="1:3" ht="15.75" x14ac:dyDescent="0.25">
      <c r="A119" s="12" t="s">
        <v>91</v>
      </c>
      <c r="B119" s="14" t="s">
        <v>184</v>
      </c>
      <c r="C119" s="105">
        <v>278</v>
      </c>
    </row>
    <row r="120" spans="1:3" ht="15.75" x14ac:dyDescent="0.25">
      <c r="A120" s="12" t="s">
        <v>60</v>
      </c>
      <c r="B120" s="14" t="s">
        <v>178</v>
      </c>
      <c r="C120" s="105">
        <v>0</v>
      </c>
    </row>
    <row r="121" spans="1:3" ht="15.75" x14ac:dyDescent="0.25">
      <c r="A121" s="12" t="s">
        <v>60</v>
      </c>
      <c r="B121" s="14" t="s">
        <v>179</v>
      </c>
      <c r="C121" s="105">
        <v>0</v>
      </c>
    </row>
    <row r="122" spans="1:3" ht="15.75" x14ac:dyDescent="0.25">
      <c r="A122" s="12" t="s">
        <v>147</v>
      </c>
      <c r="B122" s="14" t="s">
        <v>185</v>
      </c>
      <c r="C122" s="105">
        <v>77913.220170000001</v>
      </c>
    </row>
    <row r="123" spans="1:3" ht="15.75" x14ac:dyDescent="0.25">
      <c r="A123" s="12" t="s">
        <v>60</v>
      </c>
      <c r="B123" s="14" t="s">
        <v>178</v>
      </c>
      <c r="C123" s="105">
        <v>33</v>
      </c>
    </row>
    <row r="124" spans="1:3" ht="15.75" x14ac:dyDescent="0.25">
      <c r="A124" s="12" t="s">
        <v>60</v>
      </c>
      <c r="B124" s="14" t="s">
        <v>179</v>
      </c>
      <c r="C124" s="105">
        <v>0</v>
      </c>
    </row>
    <row r="125" spans="1:3" ht="15.75" x14ac:dyDescent="0.25">
      <c r="A125" s="12" t="s">
        <v>60</v>
      </c>
      <c r="B125" s="14" t="s">
        <v>186</v>
      </c>
      <c r="C125" s="105">
        <v>17695.903860000002</v>
      </c>
    </row>
    <row r="126" spans="1:3" ht="15.75" x14ac:dyDescent="0.25">
      <c r="A126" s="12" t="s">
        <v>60</v>
      </c>
      <c r="B126" s="14" t="s">
        <v>187</v>
      </c>
      <c r="C126" s="105">
        <v>9041.825859999999</v>
      </c>
    </row>
    <row r="127" spans="1:3" ht="15.75" x14ac:dyDescent="0.25">
      <c r="A127" s="12" t="s">
        <v>60</v>
      </c>
      <c r="B127" s="14" t="s">
        <v>188</v>
      </c>
      <c r="C127" s="105">
        <v>2186.94893</v>
      </c>
    </row>
    <row r="128" spans="1:3" ht="15.75" x14ac:dyDescent="0.25">
      <c r="A128" s="12" t="s">
        <v>137</v>
      </c>
      <c r="B128" s="13" t="s">
        <v>189</v>
      </c>
      <c r="C128" s="105">
        <v>0</v>
      </c>
    </row>
    <row r="129" spans="1:3" ht="15.75" x14ac:dyDescent="0.25">
      <c r="A129" s="12" t="s">
        <v>66</v>
      </c>
      <c r="B129" s="14" t="s">
        <v>190</v>
      </c>
      <c r="C129" s="105">
        <v>1512</v>
      </c>
    </row>
    <row r="130" spans="1:3" ht="15.75" x14ac:dyDescent="0.25">
      <c r="A130" s="12" t="s">
        <v>69</v>
      </c>
      <c r="B130" s="14" t="s">
        <v>191</v>
      </c>
      <c r="C130" s="105">
        <v>362.17635999999999</v>
      </c>
    </row>
    <row r="131" spans="1:3" ht="15.75" x14ac:dyDescent="0.25">
      <c r="A131" s="12"/>
      <c r="B131" s="13" t="s">
        <v>192</v>
      </c>
      <c r="C131" s="105">
        <v>1874.1763599999999</v>
      </c>
    </row>
    <row r="132" spans="1:3" ht="15.75" x14ac:dyDescent="0.25">
      <c r="A132" s="19"/>
      <c r="B132" s="13" t="s">
        <v>193</v>
      </c>
      <c r="C132" s="105">
        <v>3299107.1610599998</v>
      </c>
    </row>
    <row r="133" spans="1:3" ht="15.75" x14ac:dyDescent="0.25">
      <c r="A133" s="12" t="s">
        <v>194</v>
      </c>
      <c r="B133" s="13" t="s">
        <v>195</v>
      </c>
      <c r="C133" s="105">
        <v>24904</v>
      </c>
    </row>
    <row r="134" spans="1:3" x14ac:dyDescent="0.25">
      <c r="A134" s="121" t="s">
        <v>53</v>
      </c>
      <c r="B134" s="121"/>
      <c r="C134" s="121"/>
    </row>
    <row r="135" spans="1:3" x14ac:dyDescent="0.25">
      <c r="A135" s="121"/>
      <c r="B135" s="121"/>
      <c r="C135" s="121"/>
    </row>
    <row r="136" spans="1:3" x14ac:dyDescent="0.25">
      <c r="A136" s="87"/>
    </row>
    <row r="138" spans="1:3" x14ac:dyDescent="0.25">
      <c r="C138" s="94"/>
    </row>
    <row r="139" spans="1:3" x14ac:dyDescent="0.25">
      <c r="C139" s="94"/>
    </row>
  </sheetData>
  <mergeCells count="6">
    <mergeCell ref="A1:C2"/>
    <mergeCell ref="A134:C135"/>
    <mergeCell ref="D3:D4"/>
    <mergeCell ref="A3:B5"/>
    <mergeCell ref="A6:B6"/>
    <mergeCell ref="A74:B7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26"/>
  <sheetViews>
    <sheetView tabSelected="1" view="pageBreakPreview" topLeftCell="A19" zoomScaleNormal="85" zoomScaleSheetLayoutView="100" workbookViewId="0">
      <selection activeCell="C14" sqref="C14"/>
    </sheetView>
  </sheetViews>
  <sheetFormatPr defaultRowHeight="15" x14ac:dyDescent="0.25"/>
  <cols>
    <col min="1" max="1" width="4.85546875" style="9" customWidth="1"/>
    <col min="2" max="2" width="125.5703125" style="9" customWidth="1"/>
    <col min="3" max="4" width="20" style="9" customWidth="1"/>
    <col min="5" max="5" width="14.42578125" style="9" customWidth="1"/>
    <col min="6" max="16384" width="9.140625" style="9"/>
  </cols>
  <sheetData>
    <row r="1" spans="1:6" ht="37.5" customHeight="1" x14ac:dyDescent="0.25">
      <c r="A1" s="129" t="s">
        <v>392</v>
      </c>
      <c r="B1" s="129"/>
      <c r="C1" s="129"/>
      <c r="D1" s="107"/>
    </row>
    <row r="2" spans="1:6" ht="9" customHeight="1" x14ac:dyDescent="0.25"/>
    <row r="3" spans="1:6" ht="47.25" x14ac:dyDescent="0.25">
      <c r="A3" s="141"/>
      <c r="B3" s="142"/>
      <c r="C3" s="22" t="s">
        <v>196</v>
      </c>
      <c r="D3" s="89"/>
    </row>
    <row r="4" spans="1:6" ht="15.75" x14ac:dyDescent="0.25">
      <c r="A4" s="143">
        <v>1</v>
      </c>
      <c r="B4" s="144"/>
      <c r="C4" s="23">
        <v>2</v>
      </c>
      <c r="D4" s="90"/>
    </row>
    <row r="5" spans="1:6" ht="15.75" x14ac:dyDescent="0.25">
      <c r="A5" s="32" t="s">
        <v>279</v>
      </c>
      <c r="B5" s="24" t="s">
        <v>197</v>
      </c>
      <c r="C5" s="38"/>
      <c r="D5" s="91"/>
      <c r="E5" s="40"/>
      <c r="F5" s="40"/>
    </row>
    <row r="6" spans="1:6" ht="15.75" x14ac:dyDescent="0.25">
      <c r="A6" s="33" t="s">
        <v>71</v>
      </c>
      <c r="B6" s="25" t="s">
        <v>198</v>
      </c>
      <c r="C6" s="39"/>
      <c r="D6" s="91"/>
      <c r="E6" s="40"/>
      <c r="F6" s="40"/>
    </row>
    <row r="7" spans="1:6" ht="15.75" x14ac:dyDescent="0.25">
      <c r="A7" s="28" t="s">
        <v>280</v>
      </c>
      <c r="B7" s="25" t="s">
        <v>199</v>
      </c>
      <c r="C7" s="106">
        <v>181952.4865</v>
      </c>
      <c r="D7" s="92"/>
      <c r="E7" s="40"/>
    </row>
    <row r="8" spans="1:6" ht="31.5" x14ac:dyDescent="0.25">
      <c r="A8" s="28"/>
      <c r="B8" s="25" t="s">
        <v>200</v>
      </c>
      <c r="C8" s="106">
        <v>-1310.3034500000001</v>
      </c>
      <c r="D8" s="40"/>
      <c r="E8" s="95"/>
    </row>
    <row r="9" spans="1:6" ht="15.75" x14ac:dyDescent="0.25">
      <c r="A9" s="28" t="s">
        <v>281</v>
      </c>
      <c r="B9" s="25" t="s">
        <v>201</v>
      </c>
      <c r="C9" s="106">
        <v>-33213.329550000002</v>
      </c>
      <c r="D9" s="40"/>
      <c r="E9" s="40"/>
    </row>
    <row r="10" spans="1:6" ht="15.75" x14ac:dyDescent="0.25">
      <c r="A10" s="28" t="s">
        <v>282</v>
      </c>
      <c r="B10" s="25" t="s">
        <v>202</v>
      </c>
      <c r="C10" s="106">
        <v>-12754.797039999999</v>
      </c>
      <c r="D10" s="40"/>
      <c r="E10" s="40"/>
    </row>
    <row r="11" spans="1:6" ht="15.75" x14ac:dyDescent="0.25">
      <c r="A11" s="28"/>
      <c r="B11" s="25" t="s">
        <v>203</v>
      </c>
      <c r="C11" s="106">
        <v>-58.99996999999999</v>
      </c>
      <c r="D11" s="40"/>
      <c r="E11" s="40"/>
    </row>
    <row r="12" spans="1:6" ht="15.75" x14ac:dyDescent="0.25">
      <c r="A12" s="28" t="s">
        <v>283</v>
      </c>
      <c r="B12" s="25" t="s">
        <v>204</v>
      </c>
      <c r="C12" s="106">
        <v>17033</v>
      </c>
      <c r="D12" s="40"/>
      <c r="E12" s="40"/>
    </row>
    <row r="13" spans="1:6" ht="15.75" x14ac:dyDescent="0.25">
      <c r="A13" s="34"/>
      <c r="B13" s="26" t="s">
        <v>205</v>
      </c>
      <c r="C13" s="106">
        <v>153017.35991</v>
      </c>
      <c r="D13" s="41"/>
      <c r="E13" s="41"/>
    </row>
    <row r="14" spans="1:6" ht="15.75" x14ac:dyDescent="0.25">
      <c r="A14" s="23" t="s">
        <v>73</v>
      </c>
      <c r="B14" s="27" t="s">
        <v>206</v>
      </c>
      <c r="C14" s="106">
        <v>1173</v>
      </c>
      <c r="D14" s="42"/>
      <c r="E14" s="42"/>
    </row>
    <row r="15" spans="1:6" ht="15.75" x14ac:dyDescent="0.25">
      <c r="A15" s="23" t="s">
        <v>75</v>
      </c>
      <c r="B15" s="25" t="s">
        <v>207</v>
      </c>
      <c r="C15" s="106">
        <v>1989.4045900000001</v>
      </c>
      <c r="D15" s="40"/>
      <c r="E15" s="40"/>
    </row>
    <row r="16" spans="1:6" ht="15.75" x14ac:dyDescent="0.25">
      <c r="A16" s="33" t="s">
        <v>77</v>
      </c>
      <c r="B16" s="25" t="s">
        <v>208</v>
      </c>
      <c r="C16" s="106">
        <v>0</v>
      </c>
      <c r="D16" s="40"/>
      <c r="E16" s="40"/>
    </row>
    <row r="17" spans="1:5" ht="15.75" x14ac:dyDescent="0.25">
      <c r="A17" s="28" t="s">
        <v>280</v>
      </c>
      <c r="B17" s="25" t="s">
        <v>209</v>
      </c>
      <c r="C17" s="106">
        <v>0</v>
      </c>
      <c r="D17" s="40"/>
      <c r="E17" s="40"/>
    </row>
    <row r="18" spans="1:5" ht="15.75" x14ac:dyDescent="0.25">
      <c r="A18" s="28" t="s">
        <v>284</v>
      </c>
      <c r="B18" s="25" t="s">
        <v>210</v>
      </c>
      <c r="C18" s="106">
        <v>-81167.960160000002</v>
      </c>
      <c r="D18" s="40"/>
      <c r="E18" s="40"/>
    </row>
    <row r="19" spans="1:5" ht="15.75" x14ac:dyDescent="0.25">
      <c r="A19" s="28" t="s">
        <v>285</v>
      </c>
      <c r="B19" s="25" t="s">
        <v>211</v>
      </c>
      <c r="C19" s="106">
        <v>8081</v>
      </c>
      <c r="D19" s="40"/>
      <c r="E19" s="40"/>
    </row>
    <row r="20" spans="1:5" ht="15.75" x14ac:dyDescent="0.25">
      <c r="A20" s="34"/>
      <c r="B20" s="28" t="s">
        <v>212</v>
      </c>
      <c r="C20" s="106">
        <v>-73086.960160000002</v>
      </c>
      <c r="D20" s="41"/>
      <c r="E20" s="41"/>
    </row>
    <row r="21" spans="1:5" ht="15.75" x14ac:dyDescent="0.25">
      <c r="A21" s="28" t="s">
        <v>281</v>
      </c>
      <c r="B21" s="25" t="s">
        <v>213</v>
      </c>
      <c r="C21" s="106">
        <v>-3894.2138399999994</v>
      </c>
      <c r="D21" s="40"/>
      <c r="E21" s="40"/>
    </row>
    <row r="22" spans="1:5" ht="15.75" x14ac:dyDescent="0.25">
      <c r="A22" s="28" t="s">
        <v>282</v>
      </c>
      <c r="B22" s="25" t="s">
        <v>214</v>
      </c>
      <c r="C22" s="106">
        <v>-624</v>
      </c>
      <c r="D22" s="40"/>
      <c r="E22" s="40"/>
    </row>
    <row r="23" spans="1:5" ht="15.75" x14ac:dyDescent="0.25">
      <c r="A23" s="34"/>
      <c r="B23" s="26" t="s">
        <v>215</v>
      </c>
      <c r="C23" s="106">
        <v>-77605.174000000014</v>
      </c>
      <c r="D23" s="41"/>
      <c r="E23" s="41"/>
    </row>
    <row r="24" spans="1:5" ht="15.75" x14ac:dyDescent="0.25">
      <c r="A24" s="33" t="s">
        <v>86</v>
      </c>
      <c r="B24" s="25" t="s">
        <v>216</v>
      </c>
      <c r="C24" s="106">
        <v>0</v>
      </c>
      <c r="D24" s="40"/>
      <c r="E24" s="40"/>
    </row>
    <row r="25" spans="1:5" ht="15.75" x14ac:dyDescent="0.25">
      <c r="A25" s="28" t="s">
        <v>280</v>
      </c>
      <c r="B25" s="25" t="s">
        <v>217</v>
      </c>
      <c r="C25" s="106">
        <v>-26.99997000000003</v>
      </c>
      <c r="D25" s="40"/>
      <c r="E25" s="40"/>
    </row>
    <row r="26" spans="1:5" ht="15.75" x14ac:dyDescent="0.25">
      <c r="A26" s="28" t="s">
        <v>281</v>
      </c>
      <c r="B26" s="25" t="s">
        <v>218</v>
      </c>
      <c r="C26" s="106">
        <v>0</v>
      </c>
      <c r="D26" s="40"/>
      <c r="E26" s="40"/>
    </row>
    <row r="27" spans="1:5" ht="15.75" x14ac:dyDescent="0.25">
      <c r="A27" s="33"/>
      <c r="B27" s="26" t="s">
        <v>219</v>
      </c>
      <c r="C27" s="106">
        <v>-26.99997000000003</v>
      </c>
      <c r="D27" s="41"/>
      <c r="E27" s="41"/>
    </row>
    <row r="28" spans="1:5" ht="15.75" x14ac:dyDescent="0.25">
      <c r="A28" s="33" t="s">
        <v>88</v>
      </c>
      <c r="B28" s="25" t="s">
        <v>220</v>
      </c>
      <c r="C28" s="106">
        <v>-1139</v>
      </c>
      <c r="D28" s="40"/>
      <c r="E28" s="40"/>
    </row>
    <row r="29" spans="1:5" ht="15.75" x14ac:dyDescent="0.25">
      <c r="A29" s="33" t="s">
        <v>90</v>
      </c>
      <c r="B29" s="25" t="s">
        <v>221</v>
      </c>
      <c r="C29" s="106">
        <v>0</v>
      </c>
      <c r="D29" s="40"/>
      <c r="E29" s="40"/>
    </row>
    <row r="30" spans="1:5" ht="15.75" x14ac:dyDescent="0.25">
      <c r="A30" s="28" t="s">
        <v>280</v>
      </c>
      <c r="B30" s="25" t="s">
        <v>222</v>
      </c>
      <c r="C30" s="106">
        <v>-33032.809419999998</v>
      </c>
      <c r="D30" s="40"/>
      <c r="E30" s="40"/>
    </row>
    <row r="31" spans="1:5" ht="15.75" x14ac:dyDescent="0.25">
      <c r="A31" s="28" t="s">
        <v>281</v>
      </c>
      <c r="B31" s="25" t="s">
        <v>223</v>
      </c>
      <c r="C31" s="106">
        <v>18.294229999999981</v>
      </c>
      <c r="D31" s="40"/>
      <c r="E31" s="40"/>
    </row>
    <row r="32" spans="1:5" ht="15.75" x14ac:dyDescent="0.25">
      <c r="A32" s="28" t="s">
        <v>282</v>
      </c>
      <c r="B32" s="25" t="s">
        <v>224</v>
      </c>
      <c r="C32" s="106">
        <v>-16002.112150000001</v>
      </c>
      <c r="D32" s="40"/>
      <c r="E32" s="40"/>
    </row>
    <row r="33" spans="1:5" ht="15.75" x14ac:dyDescent="0.25">
      <c r="A33" s="28" t="s">
        <v>283</v>
      </c>
      <c r="B33" s="25" t="s">
        <v>225</v>
      </c>
      <c r="C33" s="106">
        <v>4244.4352900000004</v>
      </c>
      <c r="D33" s="40"/>
      <c r="E33" s="40"/>
    </row>
    <row r="34" spans="1:5" ht="15.75" x14ac:dyDescent="0.25">
      <c r="A34" s="35"/>
      <c r="B34" s="26" t="s">
        <v>226</v>
      </c>
      <c r="C34" s="106">
        <v>-44772.192050000005</v>
      </c>
      <c r="D34" s="41"/>
      <c r="E34" s="41"/>
    </row>
    <row r="35" spans="1:5" ht="15.75" x14ac:dyDescent="0.25">
      <c r="A35" s="33" t="s">
        <v>116</v>
      </c>
      <c r="B35" s="25" t="s">
        <v>227</v>
      </c>
      <c r="C35" s="106">
        <v>-14783.61555</v>
      </c>
      <c r="D35" s="40"/>
      <c r="E35" s="40"/>
    </row>
    <row r="36" spans="1:5" ht="15.75" customHeight="1" x14ac:dyDescent="0.25">
      <c r="A36" s="33"/>
      <c r="B36" s="25" t="s">
        <v>228</v>
      </c>
      <c r="C36" s="106">
        <v>-9273.6704799999989</v>
      </c>
      <c r="D36" s="40"/>
      <c r="E36" s="40"/>
    </row>
    <row r="37" spans="1:5" ht="15.75" x14ac:dyDescent="0.25">
      <c r="A37" s="33" t="s">
        <v>166</v>
      </c>
      <c r="B37" s="25" t="s">
        <v>229</v>
      </c>
      <c r="C37" s="106">
        <v>0</v>
      </c>
      <c r="D37" s="40"/>
      <c r="E37" s="40"/>
    </row>
    <row r="38" spans="1:5" ht="15.75" x14ac:dyDescent="0.25">
      <c r="A38" s="33" t="s">
        <v>286</v>
      </c>
      <c r="B38" s="25" t="s">
        <v>230</v>
      </c>
      <c r="C38" s="106">
        <v>17852.782930000001</v>
      </c>
      <c r="D38" s="41"/>
      <c r="E38" s="41"/>
    </row>
    <row r="39" spans="1:5" ht="15.75" x14ac:dyDescent="0.25">
      <c r="A39" s="36" t="s">
        <v>69</v>
      </c>
      <c r="B39" s="24" t="s">
        <v>231</v>
      </c>
      <c r="C39" s="106">
        <v>0</v>
      </c>
      <c r="D39" s="40"/>
      <c r="E39" s="40"/>
    </row>
    <row r="40" spans="1:5" ht="15.75" x14ac:dyDescent="0.25">
      <c r="A40" s="33" t="s">
        <v>71</v>
      </c>
      <c r="B40" s="25" t="s">
        <v>198</v>
      </c>
      <c r="C40" s="106">
        <v>0</v>
      </c>
      <c r="D40" s="40"/>
      <c r="E40" s="40"/>
    </row>
    <row r="41" spans="1:5" ht="15.75" x14ac:dyDescent="0.25">
      <c r="A41" s="28" t="s">
        <v>280</v>
      </c>
      <c r="B41" s="25" t="s">
        <v>199</v>
      </c>
      <c r="C41" s="106">
        <v>0</v>
      </c>
      <c r="D41" s="40"/>
      <c r="E41" s="40"/>
    </row>
    <row r="42" spans="1:5" ht="31.5" x14ac:dyDescent="0.25">
      <c r="A42" s="28"/>
      <c r="B42" s="25" t="s">
        <v>200</v>
      </c>
      <c r="C42" s="106">
        <v>0</v>
      </c>
      <c r="D42" s="40"/>
      <c r="E42" s="40"/>
    </row>
    <row r="43" spans="1:5" ht="15.75" x14ac:dyDescent="0.25">
      <c r="A43" s="28" t="s">
        <v>281</v>
      </c>
      <c r="B43" s="25" t="s">
        <v>201</v>
      </c>
      <c r="C43" s="106">
        <v>0</v>
      </c>
      <c r="D43" s="40"/>
      <c r="E43" s="40"/>
    </row>
    <row r="44" spans="1:5" ht="15.75" x14ac:dyDescent="0.25">
      <c r="A44" s="28" t="s">
        <v>282</v>
      </c>
      <c r="B44" s="25" t="s">
        <v>202</v>
      </c>
      <c r="C44" s="106">
        <v>0</v>
      </c>
      <c r="D44" s="40"/>
      <c r="E44" s="40"/>
    </row>
    <row r="45" spans="1:5" ht="15.75" x14ac:dyDescent="0.25">
      <c r="A45" s="28" t="s">
        <v>283</v>
      </c>
      <c r="B45" s="25" t="s">
        <v>204</v>
      </c>
      <c r="C45" s="106">
        <v>0</v>
      </c>
      <c r="D45" s="40"/>
      <c r="E45" s="40"/>
    </row>
    <row r="46" spans="1:5" ht="15.75" x14ac:dyDescent="0.25">
      <c r="A46" s="34"/>
      <c r="B46" s="26" t="s">
        <v>232</v>
      </c>
      <c r="C46" s="106">
        <v>0</v>
      </c>
      <c r="D46" s="41"/>
      <c r="E46" s="41"/>
    </row>
    <row r="47" spans="1:5" ht="15.75" x14ac:dyDescent="0.25">
      <c r="A47" s="35" t="s">
        <v>73</v>
      </c>
      <c r="B47" s="25" t="s">
        <v>233</v>
      </c>
      <c r="C47" s="106">
        <v>0</v>
      </c>
      <c r="D47" s="40"/>
      <c r="E47" s="40"/>
    </row>
    <row r="48" spans="1:5" ht="15.75" x14ac:dyDescent="0.25">
      <c r="A48" s="28" t="s">
        <v>280</v>
      </c>
      <c r="B48" s="25" t="s">
        <v>234</v>
      </c>
      <c r="C48" s="106">
        <v>0</v>
      </c>
      <c r="D48" s="40"/>
      <c r="E48" s="40"/>
    </row>
    <row r="49" spans="1:5" ht="15.75" x14ac:dyDescent="0.25">
      <c r="A49" s="34"/>
      <c r="B49" s="25" t="s">
        <v>235</v>
      </c>
      <c r="C49" s="106">
        <v>0</v>
      </c>
      <c r="D49" s="40"/>
      <c r="E49" s="40"/>
    </row>
    <row r="50" spans="1:5" ht="15.75" x14ac:dyDescent="0.25">
      <c r="A50" s="34" t="s">
        <v>281</v>
      </c>
      <c r="B50" s="25" t="s">
        <v>236</v>
      </c>
      <c r="C50" s="106">
        <v>0</v>
      </c>
      <c r="D50" s="40"/>
      <c r="E50" s="40"/>
    </row>
    <row r="51" spans="1:5" ht="15.75" x14ac:dyDescent="0.25">
      <c r="A51" s="34"/>
      <c r="B51" s="25" t="s">
        <v>235</v>
      </c>
      <c r="C51" s="106">
        <v>0</v>
      </c>
      <c r="D51" s="40"/>
      <c r="E51" s="40"/>
    </row>
    <row r="52" spans="1:5" ht="15.75" x14ac:dyDescent="0.25">
      <c r="A52" s="37" t="s">
        <v>287</v>
      </c>
      <c r="B52" s="25" t="s">
        <v>237</v>
      </c>
      <c r="C52" s="106">
        <v>0</v>
      </c>
      <c r="D52" s="40"/>
      <c r="E52" s="40"/>
    </row>
    <row r="53" spans="1:5" ht="15.75" x14ac:dyDescent="0.25">
      <c r="A53" s="37" t="s">
        <v>288</v>
      </c>
      <c r="B53" s="25" t="s">
        <v>238</v>
      </c>
      <c r="C53" s="106">
        <v>0</v>
      </c>
      <c r="D53" s="40"/>
      <c r="E53" s="40"/>
    </row>
    <row r="54" spans="1:5" ht="15.75" x14ac:dyDescent="0.25">
      <c r="A54" s="29"/>
      <c r="B54" s="28" t="s">
        <v>239</v>
      </c>
      <c r="C54" s="106">
        <v>0</v>
      </c>
      <c r="D54" s="41"/>
      <c r="E54" s="41"/>
    </row>
    <row r="55" spans="1:5" ht="15.75" x14ac:dyDescent="0.25">
      <c r="A55" s="34" t="s">
        <v>282</v>
      </c>
      <c r="B55" s="25" t="s">
        <v>240</v>
      </c>
      <c r="C55" s="106">
        <v>0</v>
      </c>
      <c r="D55" s="40"/>
      <c r="E55" s="40"/>
    </row>
    <row r="56" spans="1:5" ht="15.75" x14ac:dyDescent="0.25">
      <c r="A56" s="34" t="s">
        <v>283</v>
      </c>
      <c r="B56" s="25" t="s">
        <v>241</v>
      </c>
      <c r="C56" s="106">
        <v>0</v>
      </c>
      <c r="D56" s="40"/>
      <c r="E56" s="40"/>
    </row>
    <row r="57" spans="1:5" ht="15.75" x14ac:dyDescent="0.25">
      <c r="A57" s="32"/>
      <c r="B57" s="26" t="s">
        <v>242</v>
      </c>
      <c r="C57" s="106">
        <v>0</v>
      </c>
      <c r="D57" s="41"/>
      <c r="E57" s="41"/>
    </row>
    <row r="58" spans="1:5" ht="15.75" x14ac:dyDescent="0.25">
      <c r="A58" s="35" t="s">
        <v>75</v>
      </c>
      <c r="B58" s="29" t="s">
        <v>207</v>
      </c>
      <c r="C58" s="106">
        <v>0</v>
      </c>
      <c r="D58" s="40"/>
      <c r="E58" s="40"/>
    </row>
    <row r="59" spans="1:5" ht="15.75" x14ac:dyDescent="0.25">
      <c r="A59" s="33" t="s">
        <v>77</v>
      </c>
      <c r="B59" s="25" t="s">
        <v>243</v>
      </c>
      <c r="C59" s="106">
        <v>0</v>
      </c>
      <c r="D59" s="40"/>
      <c r="E59" s="40"/>
    </row>
    <row r="60" spans="1:5" ht="15.75" x14ac:dyDescent="0.25">
      <c r="A60" s="28" t="s">
        <v>280</v>
      </c>
      <c r="B60" s="25" t="s">
        <v>244</v>
      </c>
      <c r="C60" s="106">
        <v>0</v>
      </c>
      <c r="D60" s="40"/>
      <c r="E60" s="40"/>
    </row>
    <row r="61" spans="1:5" ht="15.75" x14ac:dyDescent="0.25">
      <c r="A61" s="28" t="s">
        <v>284</v>
      </c>
      <c r="B61" s="25" t="s">
        <v>210</v>
      </c>
      <c r="C61" s="106">
        <v>0</v>
      </c>
      <c r="D61" s="40"/>
      <c r="E61" s="40"/>
    </row>
    <row r="62" spans="1:5" ht="15.75" x14ac:dyDescent="0.25">
      <c r="A62" s="28" t="s">
        <v>285</v>
      </c>
      <c r="B62" s="25" t="s">
        <v>211</v>
      </c>
      <c r="C62" s="106">
        <v>0</v>
      </c>
      <c r="D62" s="40"/>
      <c r="E62" s="40"/>
    </row>
    <row r="63" spans="1:5" ht="15.75" x14ac:dyDescent="0.25">
      <c r="A63" s="34"/>
      <c r="B63" s="28" t="s">
        <v>245</v>
      </c>
      <c r="C63" s="106">
        <v>0</v>
      </c>
      <c r="D63" s="41"/>
      <c r="E63" s="41"/>
    </row>
    <row r="64" spans="1:5" ht="15.75" x14ac:dyDescent="0.25">
      <c r="A64" s="34" t="s">
        <v>281</v>
      </c>
      <c r="B64" s="25" t="s">
        <v>246</v>
      </c>
      <c r="C64" s="106">
        <v>0</v>
      </c>
      <c r="D64" s="40"/>
      <c r="E64" s="40"/>
    </row>
    <row r="65" spans="1:5" ht="15.75" x14ac:dyDescent="0.25">
      <c r="A65" s="37" t="s">
        <v>287</v>
      </c>
      <c r="B65" s="25" t="s">
        <v>210</v>
      </c>
      <c r="C65" s="106">
        <v>0</v>
      </c>
      <c r="D65" s="40"/>
      <c r="E65" s="40"/>
    </row>
    <row r="66" spans="1:5" ht="15.75" x14ac:dyDescent="0.25">
      <c r="A66" s="37" t="s">
        <v>288</v>
      </c>
      <c r="B66" s="25" t="s">
        <v>211</v>
      </c>
      <c r="C66" s="106">
        <v>0</v>
      </c>
      <c r="D66" s="40"/>
      <c r="E66" s="40"/>
    </row>
    <row r="67" spans="1:5" ht="15.75" x14ac:dyDescent="0.25">
      <c r="A67" s="34"/>
      <c r="B67" s="28" t="s">
        <v>239</v>
      </c>
      <c r="C67" s="106">
        <v>0</v>
      </c>
      <c r="D67" s="41"/>
      <c r="E67" s="41"/>
    </row>
    <row r="68" spans="1:5" ht="15.75" x14ac:dyDescent="0.25">
      <c r="A68" s="35"/>
      <c r="B68" s="30" t="s">
        <v>215</v>
      </c>
      <c r="C68" s="106">
        <v>0</v>
      </c>
      <c r="D68" s="41"/>
      <c r="E68" s="41"/>
    </row>
    <row r="69" spans="1:5" ht="15.75" x14ac:dyDescent="0.25">
      <c r="A69" s="33" t="s">
        <v>86</v>
      </c>
      <c r="B69" s="25" t="s">
        <v>247</v>
      </c>
      <c r="C69" s="106">
        <v>0</v>
      </c>
      <c r="D69" s="40"/>
      <c r="E69" s="40"/>
    </row>
    <row r="70" spans="1:5" ht="15.75" x14ac:dyDescent="0.25">
      <c r="A70" s="28" t="s">
        <v>280</v>
      </c>
      <c r="B70" s="31" t="s">
        <v>248</v>
      </c>
      <c r="C70" s="106">
        <v>0</v>
      </c>
      <c r="D70" s="40"/>
      <c r="E70" s="40"/>
    </row>
    <row r="71" spans="1:5" ht="15.75" x14ac:dyDescent="0.25">
      <c r="A71" s="28" t="s">
        <v>284</v>
      </c>
      <c r="B71" s="25" t="s">
        <v>210</v>
      </c>
      <c r="C71" s="106">
        <v>0</v>
      </c>
      <c r="D71" s="40"/>
      <c r="E71" s="40"/>
    </row>
    <row r="72" spans="1:5" ht="15.75" x14ac:dyDescent="0.25">
      <c r="A72" s="28" t="s">
        <v>285</v>
      </c>
      <c r="B72" s="25" t="s">
        <v>211</v>
      </c>
      <c r="C72" s="106">
        <v>0</v>
      </c>
      <c r="D72" s="40"/>
      <c r="E72" s="40"/>
    </row>
    <row r="73" spans="1:5" ht="15.75" x14ac:dyDescent="0.25">
      <c r="A73" s="34"/>
      <c r="B73" s="28" t="s">
        <v>245</v>
      </c>
      <c r="C73" s="106">
        <v>0</v>
      </c>
      <c r="D73" s="41"/>
      <c r="E73" s="41"/>
    </row>
    <row r="74" spans="1:5" ht="15.75" x14ac:dyDescent="0.25">
      <c r="A74" s="34" t="s">
        <v>281</v>
      </c>
      <c r="B74" s="25" t="s">
        <v>249</v>
      </c>
      <c r="C74" s="106">
        <v>0</v>
      </c>
      <c r="D74" s="40"/>
      <c r="E74" s="40"/>
    </row>
    <row r="75" spans="1:5" ht="15.75" x14ac:dyDescent="0.25">
      <c r="A75" s="34"/>
      <c r="B75" s="26" t="s">
        <v>250</v>
      </c>
      <c r="C75" s="106">
        <v>0</v>
      </c>
      <c r="D75" s="41"/>
      <c r="E75" s="41"/>
    </row>
    <row r="76" spans="1:5" ht="15.75" x14ac:dyDescent="0.25">
      <c r="A76" s="33" t="s">
        <v>88</v>
      </c>
      <c r="B76" s="25" t="s">
        <v>220</v>
      </c>
      <c r="C76" s="106">
        <v>0</v>
      </c>
      <c r="D76" s="40"/>
      <c r="E76" s="40"/>
    </row>
    <row r="77" spans="1:5" ht="15.75" x14ac:dyDescent="0.25">
      <c r="A77" s="33" t="s">
        <v>90</v>
      </c>
      <c r="B77" s="25" t="s">
        <v>251</v>
      </c>
      <c r="C77" s="106">
        <v>0</v>
      </c>
      <c r="D77" s="40"/>
      <c r="E77" s="40"/>
    </row>
    <row r="78" spans="1:5" ht="15.75" x14ac:dyDescent="0.25">
      <c r="A78" s="28" t="s">
        <v>280</v>
      </c>
      <c r="B78" s="25" t="s">
        <v>222</v>
      </c>
      <c r="C78" s="106">
        <v>0</v>
      </c>
      <c r="D78" s="40"/>
      <c r="E78" s="40"/>
    </row>
    <row r="79" spans="1:5" ht="15.75" x14ac:dyDescent="0.25">
      <c r="A79" s="28" t="s">
        <v>281</v>
      </c>
      <c r="B79" s="25" t="s">
        <v>223</v>
      </c>
      <c r="C79" s="106">
        <v>0</v>
      </c>
      <c r="D79" s="40"/>
      <c r="E79" s="40"/>
    </row>
    <row r="80" spans="1:5" ht="15.75" x14ac:dyDescent="0.25">
      <c r="A80" s="28" t="s">
        <v>282</v>
      </c>
      <c r="B80" s="25" t="s">
        <v>224</v>
      </c>
      <c r="C80" s="106">
        <v>0</v>
      </c>
      <c r="D80" s="40"/>
      <c r="E80" s="40"/>
    </row>
    <row r="81" spans="1:5" ht="15.75" x14ac:dyDescent="0.25">
      <c r="A81" s="28" t="s">
        <v>283</v>
      </c>
      <c r="B81" s="25" t="s">
        <v>252</v>
      </c>
      <c r="C81" s="106">
        <v>0</v>
      </c>
      <c r="D81" s="40"/>
      <c r="E81" s="40"/>
    </row>
    <row r="82" spans="1:5" ht="15.75" x14ac:dyDescent="0.25">
      <c r="A82" s="35"/>
      <c r="B82" s="26" t="s">
        <v>226</v>
      </c>
      <c r="C82" s="106">
        <v>0</v>
      </c>
      <c r="D82" s="41"/>
      <c r="E82" s="41"/>
    </row>
    <row r="83" spans="1:5" ht="15.75" x14ac:dyDescent="0.25">
      <c r="A83" s="33" t="s">
        <v>116</v>
      </c>
      <c r="B83" s="25" t="s">
        <v>253</v>
      </c>
      <c r="C83" s="106">
        <v>0</v>
      </c>
      <c r="D83" s="40"/>
      <c r="E83" s="40"/>
    </row>
    <row r="84" spans="1:5" ht="15.75" x14ac:dyDescent="0.25">
      <c r="A84" s="28" t="s">
        <v>280</v>
      </c>
      <c r="B84" s="25" t="s">
        <v>254</v>
      </c>
      <c r="C84" s="106">
        <v>0</v>
      </c>
      <c r="D84" s="40"/>
      <c r="E84" s="40"/>
    </row>
    <row r="85" spans="1:5" ht="15.75" x14ac:dyDescent="0.25">
      <c r="A85" s="28" t="s">
        <v>281</v>
      </c>
      <c r="B85" s="25" t="s">
        <v>255</v>
      </c>
      <c r="C85" s="106">
        <v>0</v>
      </c>
      <c r="D85" s="40"/>
      <c r="E85" s="40"/>
    </row>
    <row r="86" spans="1:5" ht="15.75" x14ac:dyDescent="0.25">
      <c r="A86" s="28" t="s">
        <v>282</v>
      </c>
      <c r="B86" s="25" t="s">
        <v>256</v>
      </c>
      <c r="C86" s="106">
        <v>0</v>
      </c>
      <c r="D86" s="40"/>
      <c r="E86" s="40"/>
    </row>
    <row r="87" spans="1:5" ht="15.75" x14ac:dyDescent="0.25">
      <c r="A87" s="28"/>
      <c r="B87" s="26" t="s">
        <v>257</v>
      </c>
      <c r="C87" s="106">
        <v>0</v>
      </c>
      <c r="D87" s="41"/>
      <c r="E87" s="41"/>
    </row>
    <row r="88" spans="1:5" ht="15.75" x14ac:dyDescent="0.25">
      <c r="A88" s="33" t="s">
        <v>166</v>
      </c>
      <c r="B88" s="25" t="s">
        <v>227</v>
      </c>
      <c r="C88" s="106">
        <v>0</v>
      </c>
      <c r="D88" s="40"/>
      <c r="E88" s="40"/>
    </row>
    <row r="89" spans="1:5" ht="15.75" customHeight="1" x14ac:dyDescent="0.25">
      <c r="A89" s="33"/>
      <c r="B89" s="25" t="s">
        <v>228</v>
      </c>
      <c r="C89" s="106">
        <v>0</v>
      </c>
      <c r="D89" s="40"/>
      <c r="E89" s="40"/>
    </row>
    <row r="90" spans="1:5" ht="15.75" x14ac:dyDescent="0.25">
      <c r="A90" s="33" t="s">
        <v>286</v>
      </c>
      <c r="B90" s="25" t="s">
        <v>258</v>
      </c>
      <c r="C90" s="106">
        <v>0</v>
      </c>
      <c r="D90" s="40"/>
      <c r="E90" s="40"/>
    </row>
    <row r="91" spans="1:5" ht="15.75" x14ac:dyDescent="0.25">
      <c r="A91" s="33" t="s">
        <v>289</v>
      </c>
      <c r="B91" s="25" t="s">
        <v>259</v>
      </c>
      <c r="C91" s="106">
        <v>0</v>
      </c>
      <c r="D91" s="40"/>
      <c r="E91" s="40"/>
    </row>
    <row r="92" spans="1:5" ht="15.75" x14ac:dyDescent="0.25">
      <c r="A92" s="33" t="s">
        <v>290</v>
      </c>
      <c r="B92" s="25" t="s">
        <v>260</v>
      </c>
      <c r="C92" s="106">
        <v>0</v>
      </c>
      <c r="D92" s="41"/>
      <c r="E92" s="41"/>
    </row>
    <row r="93" spans="1:5" ht="15.75" x14ac:dyDescent="0.25">
      <c r="A93" s="32" t="s">
        <v>291</v>
      </c>
      <c r="B93" s="24" t="s">
        <v>261</v>
      </c>
      <c r="C93" s="106">
        <v>0</v>
      </c>
      <c r="D93" s="40"/>
      <c r="E93" s="40"/>
    </row>
    <row r="94" spans="1:5" ht="15.75" x14ac:dyDescent="0.25">
      <c r="A94" s="33" t="s">
        <v>71</v>
      </c>
      <c r="B94" s="25" t="s">
        <v>262</v>
      </c>
      <c r="C94" s="106">
        <v>17852.782930000001</v>
      </c>
      <c r="D94" s="41"/>
      <c r="E94" s="41"/>
    </row>
    <row r="95" spans="1:5" ht="15.75" x14ac:dyDescent="0.25">
      <c r="A95" s="33" t="s">
        <v>73</v>
      </c>
      <c r="B95" s="25" t="s">
        <v>263</v>
      </c>
      <c r="C95" s="106">
        <v>0</v>
      </c>
      <c r="D95" s="41"/>
      <c r="E95" s="41"/>
    </row>
    <row r="96" spans="1:5" ht="15.75" x14ac:dyDescent="0.25">
      <c r="A96" s="35" t="s">
        <v>75</v>
      </c>
      <c r="B96" s="25" t="s">
        <v>264</v>
      </c>
      <c r="C96" s="106">
        <v>0</v>
      </c>
      <c r="D96" s="40"/>
      <c r="E96" s="40"/>
    </row>
    <row r="97" spans="1:5" ht="15.75" x14ac:dyDescent="0.25">
      <c r="A97" s="28" t="s">
        <v>280</v>
      </c>
      <c r="B97" s="25" t="s">
        <v>234</v>
      </c>
      <c r="C97" s="106">
        <v>195</v>
      </c>
      <c r="D97" s="40"/>
      <c r="E97" s="40"/>
    </row>
    <row r="98" spans="1:5" ht="15.75" x14ac:dyDescent="0.25">
      <c r="A98" s="34"/>
      <c r="B98" s="25" t="s">
        <v>235</v>
      </c>
      <c r="C98" s="106">
        <v>0</v>
      </c>
      <c r="D98" s="40"/>
      <c r="E98" s="40"/>
    </row>
    <row r="99" spans="1:5" ht="15.75" x14ac:dyDescent="0.25">
      <c r="A99" s="34" t="s">
        <v>281</v>
      </c>
      <c r="B99" s="25" t="s">
        <v>236</v>
      </c>
      <c r="C99" s="106">
        <v>143</v>
      </c>
      <c r="D99" s="40"/>
      <c r="E99" s="40"/>
    </row>
    <row r="100" spans="1:5" ht="15.75" x14ac:dyDescent="0.25">
      <c r="A100" s="34"/>
      <c r="B100" s="25" t="s">
        <v>235</v>
      </c>
      <c r="C100" s="106">
        <v>0</v>
      </c>
      <c r="D100" s="40"/>
      <c r="E100" s="40"/>
    </row>
    <row r="101" spans="1:5" ht="15.75" x14ac:dyDescent="0.25">
      <c r="A101" s="37" t="s">
        <v>287</v>
      </c>
      <c r="B101" s="25" t="s">
        <v>237</v>
      </c>
      <c r="C101" s="106">
        <v>112</v>
      </c>
      <c r="D101" s="40"/>
      <c r="E101" s="40"/>
    </row>
    <row r="102" spans="1:5" ht="15.75" x14ac:dyDescent="0.25">
      <c r="A102" s="37" t="s">
        <v>288</v>
      </c>
      <c r="B102" s="25" t="s">
        <v>238</v>
      </c>
      <c r="C102" s="106">
        <v>1861.97326</v>
      </c>
      <c r="D102" s="40"/>
      <c r="E102" s="40"/>
    </row>
    <row r="103" spans="1:5" ht="15.75" x14ac:dyDescent="0.25">
      <c r="A103" s="29"/>
      <c r="B103" s="28" t="s">
        <v>239</v>
      </c>
      <c r="C103" s="106">
        <v>1973.97326</v>
      </c>
      <c r="D103" s="41"/>
      <c r="E103" s="41"/>
    </row>
    <row r="104" spans="1:5" ht="15.75" x14ac:dyDescent="0.25">
      <c r="A104" s="34" t="s">
        <v>282</v>
      </c>
      <c r="B104" s="25" t="s">
        <v>240</v>
      </c>
      <c r="C104" s="106">
        <v>6400</v>
      </c>
      <c r="D104" s="40"/>
      <c r="E104" s="40"/>
    </row>
    <row r="105" spans="1:5" ht="15.75" x14ac:dyDescent="0.25">
      <c r="A105" s="34" t="s">
        <v>283</v>
      </c>
      <c r="B105" s="25" t="s">
        <v>241</v>
      </c>
      <c r="C105" s="106">
        <v>140.56344000000001</v>
      </c>
      <c r="D105" s="40"/>
      <c r="E105" s="40"/>
    </row>
    <row r="106" spans="1:5" ht="15.75" x14ac:dyDescent="0.25">
      <c r="A106" s="32"/>
      <c r="B106" s="26" t="s">
        <v>265</v>
      </c>
      <c r="C106" s="106">
        <v>8709.5367000000006</v>
      </c>
      <c r="D106" s="41"/>
      <c r="E106" s="41"/>
    </row>
    <row r="107" spans="1:5" ht="15.75" x14ac:dyDescent="0.25">
      <c r="A107" s="35" t="s">
        <v>77</v>
      </c>
      <c r="B107" s="25" t="s">
        <v>266</v>
      </c>
      <c r="C107" s="106">
        <v>0</v>
      </c>
      <c r="D107" s="40"/>
      <c r="E107" s="40"/>
    </row>
    <row r="108" spans="1:5" ht="15.75" x14ac:dyDescent="0.25">
      <c r="A108" s="33" t="s">
        <v>86</v>
      </c>
      <c r="B108" s="25" t="s">
        <v>253</v>
      </c>
      <c r="C108" s="106">
        <v>0</v>
      </c>
      <c r="D108" s="40"/>
      <c r="E108" s="40"/>
    </row>
    <row r="109" spans="1:5" ht="15.75" x14ac:dyDescent="0.25">
      <c r="A109" s="28" t="s">
        <v>280</v>
      </c>
      <c r="B109" s="25" t="s">
        <v>267</v>
      </c>
      <c r="C109" s="106">
        <v>-205.26517999999999</v>
      </c>
      <c r="D109" s="40"/>
      <c r="E109" s="40"/>
    </row>
    <row r="110" spans="1:5" ht="15.75" x14ac:dyDescent="0.25">
      <c r="A110" s="28" t="s">
        <v>281</v>
      </c>
      <c r="B110" s="25" t="s">
        <v>255</v>
      </c>
      <c r="C110" s="106">
        <v>-4235</v>
      </c>
      <c r="D110" s="40"/>
      <c r="E110" s="40"/>
    </row>
    <row r="111" spans="1:5" ht="15.75" x14ac:dyDescent="0.25">
      <c r="A111" s="28" t="s">
        <v>282</v>
      </c>
      <c r="B111" s="25" t="s">
        <v>268</v>
      </c>
      <c r="C111" s="106">
        <v>-97.886980000000008</v>
      </c>
      <c r="D111" s="40"/>
      <c r="E111" s="40"/>
    </row>
    <row r="112" spans="1:5" ht="15.75" x14ac:dyDescent="0.25">
      <c r="A112" s="28"/>
      <c r="B112" s="26" t="s">
        <v>250</v>
      </c>
      <c r="C112" s="106">
        <v>-4538.1521599999996</v>
      </c>
      <c r="D112" s="41"/>
      <c r="E112" s="41"/>
    </row>
    <row r="113" spans="1:6" ht="15.75" x14ac:dyDescent="0.25">
      <c r="A113" s="35" t="s">
        <v>88</v>
      </c>
      <c r="B113" s="25" t="s">
        <v>269</v>
      </c>
      <c r="C113" s="106">
        <v>-1164</v>
      </c>
      <c r="D113" s="42"/>
      <c r="E113" s="42"/>
    </row>
    <row r="114" spans="1:6" ht="15.75" x14ac:dyDescent="0.25">
      <c r="A114" s="35" t="s">
        <v>90</v>
      </c>
      <c r="B114" s="25" t="s">
        <v>270</v>
      </c>
      <c r="C114" s="106">
        <v>192.00003000000001</v>
      </c>
      <c r="D114" s="40"/>
      <c r="E114" s="40"/>
    </row>
    <row r="115" spans="1:6" ht="15.75" x14ac:dyDescent="0.25">
      <c r="A115" s="35" t="s">
        <v>116</v>
      </c>
      <c r="B115" s="25" t="s">
        <v>271</v>
      </c>
      <c r="C115" s="106">
        <v>-797.82402000000002</v>
      </c>
      <c r="D115" s="40"/>
      <c r="E115" s="40"/>
    </row>
    <row r="116" spans="1:6" ht="15.75" x14ac:dyDescent="0.25">
      <c r="A116" s="35" t="s">
        <v>166</v>
      </c>
      <c r="B116" s="25" t="s">
        <v>272</v>
      </c>
      <c r="C116" s="106">
        <v>20254.343480000003</v>
      </c>
      <c r="D116" s="42"/>
      <c r="E116" s="42"/>
    </row>
    <row r="117" spans="1:6" ht="15.75" x14ac:dyDescent="0.25">
      <c r="A117" s="35" t="s">
        <v>286</v>
      </c>
      <c r="B117" s="25" t="s">
        <v>273</v>
      </c>
      <c r="C117" s="106">
        <v>42.525819999999996</v>
      </c>
      <c r="D117" s="40"/>
      <c r="E117" s="40"/>
    </row>
    <row r="118" spans="1:6" ht="15.75" x14ac:dyDescent="0.25">
      <c r="A118" s="35" t="s">
        <v>290</v>
      </c>
      <c r="B118" s="25" t="s">
        <v>274</v>
      </c>
      <c r="C118" s="106">
        <v>-3.0001600000000002</v>
      </c>
      <c r="D118" s="40"/>
      <c r="E118" s="40"/>
    </row>
    <row r="119" spans="1:6" ht="15.75" x14ac:dyDescent="0.25">
      <c r="A119" s="35" t="s">
        <v>292</v>
      </c>
      <c r="B119" s="25" t="s">
        <v>275</v>
      </c>
      <c r="C119" s="106">
        <v>39.525660000000002</v>
      </c>
      <c r="D119" s="41"/>
      <c r="E119" s="41"/>
    </row>
    <row r="120" spans="1:6" ht="15.75" x14ac:dyDescent="0.25">
      <c r="A120" s="35" t="s">
        <v>293</v>
      </c>
      <c r="B120" s="25" t="s">
        <v>276</v>
      </c>
      <c r="C120" s="106">
        <v>-671</v>
      </c>
      <c r="D120" s="40"/>
      <c r="E120" s="40"/>
    </row>
    <row r="121" spans="1:6" ht="15.75" x14ac:dyDescent="0.25">
      <c r="A121" s="35" t="s">
        <v>294</v>
      </c>
      <c r="B121" s="25" t="s">
        <v>277</v>
      </c>
      <c r="C121" s="106">
        <v>0</v>
      </c>
      <c r="D121" s="40"/>
      <c r="E121" s="40"/>
    </row>
    <row r="122" spans="1:6" ht="15.75" x14ac:dyDescent="0.25">
      <c r="A122" s="35" t="s">
        <v>295</v>
      </c>
      <c r="B122" s="25" t="s">
        <v>278</v>
      </c>
      <c r="C122" s="106">
        <v>19622.869140000003</v>
      </c>
      <c r="D122" s="111"/>
      <c r="E122" s="41"/>
    </row>
    <row r="123" spans="1:6" ht="8.25" customHeight="1" x14ac:dyDescent="0.25"/>
    <row r="124" spans="1:6" ht="15" customHeight="1" x14ac:dyDescent="0.25">
      <c r="A124" s="121" t="s">
        <v>53</v>
      </c>
      <c r="B124" s="121"/>
      <c r="C124" s="121"/>
      <c r="D124" s="110"/>
      <c r="E124" s="83"/>
      <c r="F124" s="83"/>
    </row>
    <row r="125" spans="1:6" x14ac:dyDescent="0.25">
      <c r="A125" s="121"/>
      <c r="B125" s="121"/>
      <c r="C125" s="121"/>
      <c r="D125" s="110"/>
    </row>
    <row r="126" spans="1:6" x14ac:dyDescent="0.25">
      <c r="A126" s="87"/>
    </row>
  </sheetData>
  <mergeCells count="4">
    <mergeCell ref="A3:B3"/>
    <mergeCell ref="A4:B4"/>
    <mergeCell ref="A1:C1"/>
    <mergeCell ref="A124:C125"/>
  </mergeCells>
  <conditionalFormatting sqref="D13">
    <cfRule type="cellIs" dxfId="49" priority="51" operator="notEqual">
      <formula>0</formula>
    </cfRule>
  </conditionalFormatting>
  <conditionalFormatting sqref="D20">
    <cfRule type="cellIs" dxfId="48" priority="50" operator="notEqual">
      <formula>0</formula>
    </cfRule>
  </conditionalFormatting>
  <conditionalFormatting sqref="D23:E23">
    <cfRule type="cellIs" dxfId="47" priority="49" operator="notEqual">
      <formula>0</formula>
    </cfRule>
  </conditionalFormatting>
  <conditionalFormatting sqref="D27">
    <cfRule type="cellIs" dxfId="46" priority="48" operator="notEqual">
      <formula>0</formula>
    </cfRule>
  </conditionalFormatting>
  <conditionalFormatting sqref="D34">
    <cfRule type="cellIs" dxfId="45" priority="47" operator="notEqual">
      <formula>0</formula>
    </cfRule>
  </conditionalFormatting>
  <conditionalFormatting sqref="D38">
    <cfRule type="cellIs" dxfId="44" priority="46" operator="notEqual">
      <formula>0</formula>
    </cfRule>
  </conditionalFormatting>
  <conditionalFormatting sqref="D46">
    <cfRule type="cellIs" dxfId="43" priority="45" operator="notEqual">
      <formula>0</formula>
    </cfRule>
  </conditionalFormatting>
  <conditionalFormatting sqref="D54">
    <cfRule type="cellIs" dxfId="42" priority="44" operator="notEqual">
      <formula>0</formula>
    </cfRule>
  </conditionalFormatting>
  <conditionalFormatting sqref="D57">
    <cfRule type="cellIs" dxfId="41" priority="43" operator="notEqual">
      <formula>0</formula>
    </cfRule>
  </conditionalFormatting>
  <conditionalFormatting sqref="D63">
    <cfRule type="cellIs" dxfId="40" priority="42" operator="notEqual">
      <formula>0</formula>
    </cfRule>
  </conditionalFormatting>
  <conditionalFormatting sqref="D67">
    <cfRule type="cellIs" dxfId="39" priority="41" operator="notEqual">
      <formula>0</formula>
    </cfRule>
  </conditionalFormatting>
  <conditionalFormatting sqref="D68">
    <cfRule type="cellIs" dxfId="38" priority="40" operator="notEqual">
      <formula>0</formula>
    </cfRule>
  </conditionalFormatting>
  <conditionalFormatting sqref="D73">
    <cfRule type="cellIs" dxfId="37" priority="39" operator="notEqual">
      <formula>0</formula>
    </cfRule>
  </conditionalFormatting>
  <conditionalFormatting sqref="D75">
    <cfRule type="cellIs" dxfId="36" priority="38" operator="notEqual">
      <formula>0</formula>
    </cfRule>
  </conditionalFormatting>
  <conditionalFormatting sqref="D82">
    <cfRule type="cellIs" dxfId="35" priority="37" operator="notEqual">
      <formula>0</formula>
    </cfRule>
  </conditionalFormatting>
  <conditionalFormatting sqref="D87">
    <cfRule type="cellIs" dxfId="34" priority="36" operator="notEqual">
      <formula>0</formula>
    </cfRule>
  </conditionalFormatting>
  <conditionalFormatting sqref="D92">
    <cfRule type="cellIs" dxfId="33" priority="35" operator="notEqual">
      <formula>0</formula>
    </cfRule>
  </conditionalFormatting>
  <conditionalFormatting sqref="D94">
    <cfRule type="cellIs" dxfId="32" priority="34" operator="notEqual">
      <formula>0</formula>
    </cfRule>
  </conditionalFormatting>
  <conditionalFormatting sqref="D95">
    <cfRule type="cellIs" dxfId="31" priority="33" operator="notEqual">
      <formula>0</formula>
    </cfRule>
  </conditionalFormatting>
  <conditionalFormatting sqref="D103">
    <cfRule type="cellIs" dxfId="30" priority="32" operator="notEqual">
      <formula>0</formula>
    </cfRule>
  </conditionalFormatting>
  <conditionalFormatting sqref="D106">
    <cfRule type="cellIs" dxfId="29" priority="31" operator="notEqual">
      <formula>0</formula>
    </cfRule>
  </conditionalFormatting>
  <conditionalFormatting sqref="D112">
    <cfRule type="cellIs" dxfId="28" priority="30" operator="notEqual">
      <formula>0</formula>
    </cfRule>
  </conditionalFormatting>
  <conditionalFormatting sqref="D119">
    <cfRule type="cellIs" dxfId="27" priority="29" operator="notEqual">
      <formula>0</formula>
    </cfRule>
  </conditionalFormatting>
  <conditionalFormatting sqref="E13">
    <cfRule type="cellIs" dxfId="26" priority="27" operator="notEqual">
      <formula>0</formula>
    </cfRule>
  </conditionalFormatting>
  <conditionalFormatting sqref="E20">
    <cfRule type="cellIs" dxfId="25" priority="26" operator="notEqual">
      <formula>0</formula>
    </cfRule>
  </conditionalFormatting>
  <conditionalFormatting sqref="E27">
    <cfRule type="cellIs" dxfId="24" priority="25" operator="notEqual">
      <formula>0</formula>
    </cfRule>
  </conditionalFormatting>
  <conditionalFormatting sqref="E34">
    <cfRule type="cellIs" dxfId="23" priority="24" operator="notEqual">
      <formula>0</formula>
    </cfRule>
  </conditionalFormatting>
  <conditionalFormatting sqref="E38">
    <cfRule type="cellIs" dxfId="22" priority="23" operator="notEqual">
      <formula>0</formula>
    </cfRule>
  </conditionalFormatting>
  <conditionalFormatting sqref="E46">
    <cfRule type="cellIs" dxfId="21" priority="22" operator="notEqual">
      <formula>0</formula>
    </cfRule>
  </conditionalFormatting>
  <conditionalFormatting sqref="E54">
    <cfRule type="cellIs" dxfId="20" priority="21" operator="notEqual">
      <formula>0</formula>
    </cfRule>
  </conditionalFormatting>
  <conditionalFormatting sqref="E57">
    <cfRule type="cellIs" dxfId="19" priority="20" operator="notEqual">
      <formula>0</formula>
    </cfRule>
  </conditionalFormatting>
  <conditionalFormatting sqref="E63">
    <cfRule type="cellIs" dxfId="18" priority="19" operator="notEqual">
      <formula>0</formula>
    </cfRule>
  </conditionalFormatting>
  <conditionalFormatting sqref="E67">
    <cfRule type="cellIs" dxfId="17" priority="18" operator="notEqual">
      <formula>0</formula>
    </cfRule>
  </conditionalFormatting>
  <conditionalFormatting sqref="E68">
    <cfRule type="cellIs" dxfId="16" priority="17" operator="notEqual">
      <formula>0</formula>
    </cfRule>
  </conditionalFormatting>
  <conditionalFormatting sqref="E73">
    <cfRule type="cellIs" dxfId="15" priority="16" operator="notEqual">
      <formula>0</formula>
    </cfRule>
  </conditionalFormatting>
  <conditionalFormatting sqref="E75">
    <cfRule type="cellIs" dxfId="14" priority="15" operator="notEqual">
      <formula>0</formula>
    </cfRule>
  </conditionalFormatting>
  <conditionalFormatting sqref="E82">
    <cfRule type="cellIs" dxfId="13" priority="14" operator="notEqual">
      <formula>0</formula>
    </cfRule>
  </conditionalFormatting>
  <conditionalFormatting sqref="E87">
    <cfRule type="cellIs" dxfId="12" priority="13" operator="notEqual">
      <formula>0</formula>
    </cfRule>
  </conditionalFormatting>
  <conditionalFormatting sqref="E92">
    <cfRule type="cellIs" dxfId="11" priority="12" operator="notEqual">
      <formula>0</formula>
    </cfRule>
  </conditionalFormatting>
  <conditionalFormatting sqref="E94">
    <cfRule type="cellIs" dxfId="10" priority="11" operator="notEqual">
      <formula>0</formula>
    </cfRule>
  </conditionalFormatting>
  <conditionalFormatting sqref="E95">
    <cfRule type="cellIs" dxfId="9" priority="10" operator="notEqual">
      <formula>0</formula>
    </cfRule>
  </conditionalFormatting>
  <conditionalFormatting sqref="E103">
    <cfRule type="cellIs" dxfId="8" priority="9" operator="notEqual">
      <formula>0</formula>
    </cfRule>
  </conditionalFormatting>
  <conditionalFormatting sqref="E106">
    <cfRule type="cellIs" dxfId="7" priority="8" operator="notEqual">
      <formula>0</formula>
    </cfRule>
  </conditionalFormatting>
  <conditionalFormatting sqref="E112">
    <cfRule type="cellIs" dxfId="6" priority="7" operator="notEqual">
      <formula>0</formula>
    </cfRule>
  </conditionalFormatting>
  <conditionalFormatting sqref="E119">
    <cfRule type="cellIs" dxfId="5" priority="6" operator="notEqual">
      <formula>0</formula>
    </cfRule>
  </conditionalFormatting>
  <conditionalFormatting sqref="E122">
    <cfRule type="cellIs" dxfId="4" priority="5" operator="notEqual">
      <formula>0</formula>
    </cfRule>
  </conditionalFormatting>
  <conditionalFormatting sqref="D113:E113">
    <cfRule type="cellIs" dxfId="3" priority="4" operator="notEqual">
      <formula>0</formula>
    </cfRule>
  </conditionalFormatting>
  <conditionalFormatting sqref="D14:E14">
    <cfRule type="cellIs" dxfId="2" priority="3" operator="notEqual">
      <formula>0</formula>
    </cfRule>
  </conditionalFormatting>
  <conditionalFormatting sqref="D116:E116">
    <cfRule type="cellIs" dxfId="1" priority="2" operator="notEqual">
      <formula>0</formula>
    </cfRule>
  </conditionalFormatting>
  <conditionalFormatting sqref="E124:F124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Stoyanov</dc:creator>
  <cp:lastModifiedBy>e.karaboeva</cp:lastModifiedBy>
  <cp:lastPrinted>2018-04-19T11:55:17Z</cp:lastPrinted>
  <dcterms:created xsi:type="dcterms:W3CDTF">2017-08-01T06:48:00Z</dcterms:created>
  <dcterms:modified xsi:type="dcterms:W3CDTF">2018-04-23T12:36:33Z</dcterms:modified>
</cp:coreProperties>
</file>