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7" activeTab="1"/>
  </bookViews>
  <sheets>
    <sheet name="2.3.1.7.4" sheetId="1" r:id="rId1"/>
    <sheet name="2.4.1.7.4" sheetId="2" r:id="rId2"/>
    <sheet name="2.1.7.4" sheetId="3" r:id="rId3"/>
    <sheet name="2.2.7.4" sheetId="4" r:id="rId4"/>
    <sheet name="2.4.3.7" sheetId="5" r:id="rId5"/>
    <sheet name="2.4.2.7" sheetId="6" r:id="rId6"/>
    <sheet name="2.3.3.7" sheetId="7" r:id="rId7"/>
    <sheet name="2.3.2.7" sheetId="8" r:id="rId8"/>
    <sheet name="2.5.4" sheetId="9" r:id="rId9"/>
    <sheet name="2.4.4" sheetId="10" r:id="rId10"/>
    <sheet name="2.3.7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2">'2.1.7.4'!$A$1:$N$25</definedName>
    <definedName name="_xlnm.Print_Area" localSheetId="3">'2.2.7.4'!$A$1:$N$122</definedName>
    <definedName name="_xlnm.Print_Area" localSheetId="0">'2.3.1.7.4'!$A$1:$M$17</definedName>
    <definedName name="_xlnm.Print_Area" localSheetId="7">'2.3.2.7'!$A$1:$L$17</definedName>
    <definedName name="_xlnm.Print_Area" localSheetId="6">'2.3.3.7'!$A$1:$M$17</definedName>
    <definedName name="_xlnm.Print_Area" localSheetId="10">'2.3.7'!$A$1:$K$49</definedName>
    <definedName name="_xlnm.Print_Area" localSheetId="1">'2.4.1.7.4'!$A$3:$M$14</definedName>
    <definedName name="_xlnm.Print_Area" localSheetId="5">'2.4.2.7'!$A$1:$L$17</definedName>
    <definedName name="_xlnm.Print_Area" localSheetId="4">'2.4.3.7'!$A$1:$N$17</definedName>
    <definedName name="_xlnm.Print_Area" localSheetId="9">'2.4.4'!$A$1:$F$51</definedName>
    <definedName name="_xlnm.Print_Area" localSheetId="8">'2.5.4'!$A$1:$J$20</definedName>
    <definedName name="_xlnm.Print_Titles" localSheetId="0">'2.3.1.7.4'!$A:$A</definedName>
    <definedName name="_xlnm.Print_Titles" localSheetId="1">'2.4.1.7.4'!$A:$A</definedName>
  </definedNames>
  <calcPr fullCalcOnLoad="1"/>
</workbook>
</file>

<file path=xl/sharedStrings.xml><?xml version="1.0" encoding="utf-8"?>
<sst xmlns="http://schemas.openxmlformats.org/spreadsheetml/2006/main" count="529" uniqueCount="215">
  <si>
    <t>в лв.</t>
  </si>
  <si>
    <t>Видове застраховки</t>
  </si>
  <si>
    <t>Акционерни дружества</t>
  </si>
  <si>
    <t>Взаимозастрахователни кооперации</t>
  </si>
  <si>
    <t>ОБЩО</t>
  </si>
  <si>
    <t>ЗАД "Алианц България Живот" АД</t>
  </si>
  <si>
    <t>ЗАД "Булстрад ДСК - Живот" АД</t>
  </si>
  <si>
    <t>"Граве България" АД</t>
  </si>
  <si>
    <t>ВЗК "Добруджа - М - Живот"</t>
  </si>
  <si>
    <t>"Българска взаимозастра-хователна коперация"</t>
  </si>
  <si>
    <t>2. Женитбена и детска застраховка</t>
  </si>
  <si>
    <t>4. Постоянна здравна застраховка</t>
  </si>
  <si>
    <t>ОБЩО:</t>
  </si>
  <si>
    <t>в хил.лв.</t>
  </si>
  <si>
    <t>I.</t>
  </si>
  <si>
    <t>-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</si>
  <si>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</si>
  <si>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</si>
  <si>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</si>
  <si>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</si>
  <si>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</si>
  <si>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</si>
  <si>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</si>
  <si>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</si>
  <si>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</si>
  <si>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</si>
  <si>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</si>
  <si>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</si>
  <si>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</si>
  <si>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ЗК  "Орел живот" АД</t>
  </si>
  <si>
    <t>"Застрахова-телна компания Витоша - живот" АД</t>
  </si>
  <si>
    <t>ЖЗК "Български имоти" АД</t>
  </si>
  <si>
    <t>"Взаимозастрахователна кооперация Медик - център"</t>
  </si>
  <si>
    <t>"Ей Ай Джи Лайф (България) Животозастрахователно дружество" АД</t>
  </si>
  <si>
    <t>"ДЗИ" АД</t>
  </si>
  <si>
    <t>"Застрахователна компания Витоша - живот" АД</t>
  </si>
  <si>
    <t>Застраховател</t>
  </si>
  <si>
    <t>Запасен фонд - брутна сума</t>
  </si>
  <si>
    <t>Математически резерв - брутна сума</t>
  </si>
  <si>
    <t>Резерви за предстоящи плащания - брутна сума</t>
  </si>
  <si>
    <t>Пренос - премиен резерв - брутна сума</t>
  </si>
  <si>
    <t>Капитализирана стойност на пенсиите - брутна сума</t>
  </si>
  <si>
    <t>Резерв по застраховки "Живот", свързани с инвестиционен фонд</t>
  </si>
  <si>
    <t>Други резерви, одобрени от АЗН</t>
  </si>
  <si>
    <t xml:space="preserve">1999 г. 
</t>
  </si>
  <si>
    <t xml:space="preserve">2000 г. 
</t>
  </si>
  <si>
    <t xml:space="preserve">2001 г. 
</t>
  </si>
  <si>
    <t>Относителен дял на премийния приход по видове застраховки в общия премиен приход</t>
  </si>
  <si>
    <t>Относителен дял на отстъпените премии в премийния приход</t>
  </si>
  <si>
    <t>Относителен дял на изплатените обезщетения и суми по видове застраховки в общата сума на изплатените обезщетения</t>
  </si>
  <si>
    <t xml:space="preserve">2002 г. 
</t>
  </si>
  <si>
    <t>ЗК "Орел живот" АД</t>
  </si>
  <si>
    <t>"Ей Ай Джи Лайф (България) Животозастрахователно Дружество" ЕАД</t>
  </si>
  <si>
    <t>"Българска взаимозастрахователна кооперация"</t>
  </si>
  <si>
    <t xml:space="preserve">2003 г. 
</t>
  </si>
  <si>
    <t>Премиен приход по видове застраховки за 2003 г. - животозастраховане</t>
  </si>
  <si>
    <t>Вид застраховка</t>
  </si>
  <si>
    <t>"ДЗИ” АД</t>
  </si>
  <si>
    <t>ЗАД "АЛИАНЦ БЪЛГАРИЯ ЖИВОТ”</t>
  </si>
  <si>
    <t>ЕЙ АЙ ДЖИ ЛАЙФ БЪЛГАРИЯ ЖЗД ЕАД</t>
  </si>
  <si>
    <t>ЗК „ОРЕЛ ЖИВОТ" АД</t>
  </si>
  <si>
    <t>ЗАД "Булстрад ДСК - Живот"</t>
  </si>
  <si>
    <t>ГРАВЕ България АД</t>
  </si>
  <si>
    <t>ЗК "ВИТОША  ЖИВОТ"</t>
  </si>
  <si>
    <t>ВЗК "ДОБРУДЖА - М - ЖИВОТ"</t>
  </si>
  <si>
    <t>ЖЗК "БЪЛГАРСКИ ИМОТИ" АД</t>
  </si>
  <si>
    <t>ВЗК "МЕДИК-ЦЕНТЪР"</t>
  </si>
  <si>
    <t>Българска Взаимозастрахователна кооперация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</si>
  <si>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</si>
  <si>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</si>
  <si>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</si>
  <si>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</si>
  <si>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</si>
  <si>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</si>
  <si>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</si>
  <si>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</si>
  <si>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Застрахователни плащания по видове застраховки за 2003 г. - животозастраховане</t>
  </si>
  <si>
    <t>(в хил.лв.)</t>
  </si>
  <si>
    <t>Общо</t>
  </si>
  <si>
    <t>ЗК "Орел Живот" АД</t>
  </si>
  <si>
    <t>"Ей Ай Джи Лайф (България) животозастрахователно дружество" АД</t>
  </si>
  <si>
    <t>Застрахова-телна компания "Витоша - Живот" АД</t>
  </si>
  <si>
    <t>Животозастрахователна компания "Български имоти" АД</t>
  </si>
  <si>
    <t>ВЗК "Добруджа-М-Живот"</t>
  </si>
  <si>
    <t>"Медик - център - взаимозастрахователна кооперация"</t>
  </si>
  <si>
    <t>АКТИВ</t>
  </si>
  <si>
    <t>НЕМАТЕРИАЛНИ АКТИВИ</t>
  </si>
  <si>
    <t>ИНВЕСТИЦИИ</t>
  </si>
  <si>
    <t>ИНВЕСТИЦИИ В ПОЛЗА НА ЖИВОТОЗАСТРАХОВАТЕЛНИ ПОЛИЦИ, СВЪРЗАНИ С ИНВЕСТИЦИОНЕН ФОНД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</si>
  <si>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</si>
  <si>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</si>
  <si>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</si>
  <si>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</si>
  <si>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</si>
  <si>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</si>
  <si>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</si>
  <si>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</si>
  <si>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</si>
  <si>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</si>
  <si>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</si>
  <si>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</si>
  <si>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</si>
  <si>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</si>
  <si>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</si>
  <si>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</si>
  <si>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</si>
  <si>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Спечелени премии, нетни от презастраховане</t>
  </si>
  <si>
    <t>(а)</t>
  </si>
  <si>
    <t>записани бруто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</si>
  <si>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</si>
  <si>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</si>
  <si>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</si>
  <si>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</si>
  <si>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</si>
  <si>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</si>
  <si>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</si>
  <si>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</si>
  <si>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r>
      <t>Разпределен доход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</si>
  <si>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3.</t>
  </si>
  <si>
    <t>Друг технически доход, нетен от презастраховане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</si>
  <si>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</si>
  <si>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</si>
  <si>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</si>
  <si>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</si>
  <si>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</si>
  <si>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</si>
  <si>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</si>
  <si>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</si>
  <si>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</si>
  <si>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</si>
  <si>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Промени в други застрахователни резерви, нетни от презастраховане, които не са показани в други статии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</si>
  <si>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</si>
  <si>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</si>
  <si>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</si>
  <si>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</si>
  <si>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</si>
  <si>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</si>
  <si>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</si>
  <si>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</si>
  <si>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</si>
  <si>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</si>
  <si>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</si>
  <si>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</si>
  <si>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</si>
  <si>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Данък върху приходите от застраховането</t>
  </si>
  <si>
    <t>10.</t>
  </si>
  <si>
    <t>Промяна в запасния фонд (+/-)</t>
  </si>
  <si>
    <t>11.</t>
  </si>
  <si>
    <t>Технически отчет - животозастраховане</t>
  </si>
  <si>
    <t>промяна в пренос-премийния резерв, нетен от презастраховане (+/-)</t>
  </si>
  <si>
    <t>Приход от инвестиции</t>
  </si>
  <si>
    <t>приход от дялови участия</t>
  </si>
  <si>
    <t>в т.ч. приход, получен от дъщерни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</si>
  <si>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</si>
  <si>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</si>
  <si>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</si>
  <si>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</si>
  <si>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</si>
  <si>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</si>
  <si>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</si>
  <si>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Нереализирани печалби от инвестиции</t>
  </si>
  <si>
    <t>промяна в резерва за предстоящи плащания</t>
  </si>
  <si>
    <t>математически резерв, нетен от презастраховане</t>
  </si>
  <si>
    <t>други застрахователни резерви, нетни от презастаховане</t>
  </si>
  <si>
    <t>Бонуси и намаления, нетни от презастраховане</t>
  </si>
  <si>
    <t>Разходи по инвестиции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</si>
  <si>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</si>
  <si>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</si>
  <si>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</si>
  <si>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Нереализирани загуби от инвестиции</t>
  </si>
  <si>
    <t>12.</t>
  </si>
  <si>
    <r>
      <t>Разпределен доход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</si>
  <si>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t>13.</t>
  </si>
  <si>
    <t>14.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</si>
  <si>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</si>
  <si>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</si>
  <si>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14</t>
    </r>
    <r>
      <rPr>
        <sz val="8"/>
        <rFont val="Times New Roman"/>
        <family val="1"/>
      </rPr>
      <t>)</t>
    </r>
  </si>
  <si>
    <t>Приходи от инвестиции</t>
  </si>
  <si>
    <r>
      <t>Разпределен доход от инвестиции, пренесен от животозастрахователния технически отчет (</t>
    </r>
    <r>
      <rPr>
        <b/>
        <sz val="8"/>
        <rFont val="Times New Roman"/>
        <family val="1"/>
      </rPr>
      <t>позиция ІІ 12</t>
    </r>
    <r>
      <rPr>
        <sz val="8"/>
        <rFont val="Times New Roman"/>
        <family val="1"/>
      </rPr>
      <t>)</t>
    </r>
  </si>
  <si>
    <r>
      <t>Разпределен доход от инвестиции, пренесен от 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</si>
  <si>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доход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</si>
  <si>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</si>
  <si>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</si>
  <si>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</si>
  <si>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Резултат за "а"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</si>
  <si>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</si>
  <si>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</si>
  <si>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</si>
  <si>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</si>
  <si>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</si>
  <si>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</si>
  <si>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</si>
  <si>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>Общо за б</t>
  </si>
  <si>
    <t xml:space="preserve">Общо за "а" </t>
  </si>
  <si>
    <t>Общо за 6</t>
  </si>
  <si>
    <t xml:space="preserve">Общо за 8 </t>
  </si>
  <si>
    <t xml:space="preserve">Общо за 9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</si>
  <si>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</si>
  <si>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</si>
  <si>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</si>
  <si>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</si>
  <si>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</si>
  <si>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Отчети за печалби и загуби на застрахователите по животозастраховане за 2003 г.</t>
  </si>
  <si>
    <t>Пазарен дял  по видове застраховки за 2003 г. - животозастраховане1</t>
  </si>
  <si>
    <t xml:space="preserve">Възстановени обезщетения от презастрахователи по видове застраховки за периода 1999 г. - 2003 г. </t>
  </si>
  <si>
    <t xml:space="preserve">Отстъпени премии на презастрахователи по видове застраховки за периода 1999 г. - 2003 г. </t>
  </si>
  <si>
    <t>Междинен сбор - салдо на техническия отчет по общо застраховане</t>
  </si>
  <si>
    <t xml:space="preserve">Печалба или загуба за финансовата година </t>
  </si>
  <si>
    <t>СЧЕТОВОДНИ БАЛАНСИ НА ЗАСТРАХОВАТЕЛИТЕ ПО ЖИВОТОЗАСТРАХОВАНЕ КЪМ 31.12.2003 ГОДИНА</t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</si>
  <si>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Заповед №62 от 02.02.2004 г. на зам.-председателя, ръководещ управление "Застрахователен надзор".</t>
    </r>
  </si>
  <si>
    <r>
      <t>Застрахователно-технически резерви за 2003 г. - животозастраховане</t>
    </r>
    <r>
      <rPr>
        <b/>
        <vertAlign val="superscript"/>
        <sz val="14"/>
        <rFont val="Times New Roman"/>
        <family val="1"/>
      </rPr>
      <t>1</t>
    </r>
  </si>
  <si>
    <r>
      <t>Структура на застрахователния портфейл по застрахователи за 2003 г. - животозастраховане</t>
    </r>
    <r>
      <rPr>
        <b/>
        <vertAlign val="superscript"/>
        <sz val="14"/>
        <rFont val="Times New Roman"/>
        <family val="1"/>
      </rPr>
      <t>1</t>
    </r>
  </si>
  <si>
    <r>
      <t>Относителен дял на изплатени обезщетения и суми по видове застраховки в общата сума на изплатените обезщетения за 2003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</si>
  <si>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изплатените обезщетения и суми по застрахователи за 2003 г.- животозастраховане</t>
    </r>
    <r>
      <rPr>
        <b/>
        <vertAlign val="superscript"/>
        <sz val="14"/>
        <rFont val="Times New Roman"/>
        <family val="1"/>
      </rPr>
      <t>1</t>
    </r>
  </si>
  <si>
    <t>Пазарни дялове: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</si>
</sst>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</numFmts>
  <fonts count="37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2"/>
      <name val="Arial"/>
      <family val="2"/>
    </font>
    <font>
      <sz val="1.75"/>
      <name val="Arial"/>
      <family val="2"/>
    </font>
    <font>
      <sz val="4.75"/>
      <name val="Arial"/>
      <family val="0"/>
    </font>
    <font>
      <b/>
      <i/>
      <sz val="12"/>
      <name val="Arial"/>
      <family val="2"/>
    </font>
    <font>
      <sz val="16.75"/>
      <name val="Arial"/>
      <family val="0"/>
    </font>
    <font>
      <sz val="17.25"/>
      <name val="Arial"/>
      <family val="0"/>
    </font>
    <font>
      <b/>
      <sz val="17.25"/>
      <name val="Arial"/>
      <family val="2"/>
    </font>
    <font>
      <sz val="25.25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.5"/>
      <name val="Arial"/>
      <family val="2"/>
    </font>
    <font>
      <b/>
      <sz val="15.5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268">
    <xf numFmtId="0" fontId="0" fillId="0" borderId="0" xfId="0" applyAlignment="1">
      <alignment/>
    </xf>
    <xf numFmtId="3" fontId="22" fillId="0" borderId="2" xfId="26" applyNumberFormat="1" applyFont="1" applyFill="1" applyBorder="1" applyAlignment="1" applyProtection="1">
      <alignment horizontal="left" vertical="center" wrapText="1"/>
      <protection locked="0"/>
    </xf>
    <xf numFmtId="3" fontId="22" fillId="0" borderId="2" xfId="26" applyNumberFormat="1" applyFont="1" applyFill="1" applyBorder="1" applyAlignment="1" applyProtection="1">
      <alignment horizontal="left" vertical="center" wrapText="1"/>
      <protection/>
    </xf>
    <xf numFmtId="3" fontId="23" fillId="0" borderId="2" xfId="26" applyNumberFormat="1" applyFont="1" applyFill="1" applyBorder="1" applyAlignment="1" applyProtection="1">
      <alignment horizontal="right" vertical="center" wrapText="1"/>
      <protection/>
    </xf>
    <xf numFmtId="3" fontId="21" fillId="0" borderId="2" xfId="26" applyNumberFormat="1" applyFont="1" applyFill="1" applyBorder="1" applyAlignment="1" applyProtection="1">
      <alignment horizontal="left" vertical="center" wrapText="1"/>
      <protection/>
    </xf>
    <xf numFmtId="3" fontId="22" fillId="0" borderId="2" xfId="26" applyNumberFormat="1" applyFont="1" applyFill="1" applyBorder="1" applyAlignment="1">
      <alignment horizontal="left" vertical="center" wrapText="1"/>
      <protection/>
    </xf>
    <xf numFmtId="3" fontId="22" fillId="0" borderId="2" xfId="26" applyNumberFormat="1" applyFont="1" applyFill="1" applyBorder="1" applyAlignment="1">
      <alignment vertical="center" wrapText="1"/>
      <protection/>
    </xf>
    <xf numFmtId="3" fontId="22" fillId="0" borderId="2" xfId="26" applyNumberFormat="1" applyFont="1" applyFill="1" applyBorder="1" applyAlignment="1" applyProtection="1">
      <alignment horizontal="right" vertical="center" wrapText="1"/>
      <protection locked="0"/>
    </xf>
    <xf numFmtId="3" fontId="22" fillId="0" borderId="2" xfId="26" applyNumberFormat="1" applyFont="1" applyFill="1" applyBorder="1" applyAlignment="1" applyProtection="1">
      <alignment horizontal="left"/>
      <protection/>
    </xf>
    <xf numFmtId="3" fontId="22" fillId="0" borderId="2" xfId="26" applyNumberFormat="1" applyFont="1" applyFill="1" applyBorder="1" applyAlignment="1" applyProtection="1">
      <alignment horizontal="right" vertical="center" wrapText="1"/>
      <protection/>
    </xf>
    <xf numFmtId="3" fontId="23" fillId="0" borderId="2" xfId="26" applyNumberFormat="1" applyFont="1" applyFill="1" applyBorder="1" applyAlignment="1" applyProtection="1">
      <alignment horizontal="right" vertical="center" wrapText="1"/>
      <protection locked="0"/>
    </xf>
    <xf numFmtId="3" fontId="22" fillId="0" borderId="2" xfId="26" applyNumberFormat="1" applyFont="1" applyFill="1" applyBorder="1" applyAlignment="1">
      <alignment horizontal="left"/>
      <protection/>
    </xf>
    <xf numFmtId="3" fontId="23" fillId="0" borderId="2" xfId="26" applyNumberFormat="1" applyFont="1" applyFill="1" applyBorder="1" applyAlignment="1">
      <alignment horizontal="right"/>
      <protection/>
    </xf>
    <xf numFmtId="3" fontId="21" fillId="0" borderId="1" xfId="26" applyNumberFormat="1" applyFont="1" applyFill="1" applyBorder="1" applyAlignment="1" applyProtection="1">
      <alignment horizontal="center"/>
      <protection/>
    </xf>
    <xf numFmtId="3" fontId="22" fillId="0" borderId="1" xfId="26" applyNumberFormat="1" applyFont="1" applyFill="1" applyBorder="1" applyAlignment="1" applyProtection="1">
      <alignment horizontal="center" vertical="center"/>
      <protection/>
    </xf>
    <xf numFmtId="3" fontId="22" fillId="0" borderId="1" xfId="26" applyNumberFormat="1" applyFont="1" applyFill="1" applyBorder="1" applyAlignment="1">
      <alignment horizontal="right" vertical="center" wrapText="1"/>
      <protection/>
    </xf>
    <xf numFmtId="3" fontId="22" fillId="0" borderId="1" xfId="26" applyNumberFormat="1" applyFont="1" applyFill="1" applyBorder="1" applyAlignment="1" applyProtection="1">
      <alignment horizontal="right" vertical="center"/>
      <protection/>
    </xf>
    <xf numFmtId="3" fontId="22" fillId="0" borderId="1" xfId="26" applyNumberFormat="1" applyFont="1" applyFill="1" applyBorder="1" applyAlignment="1">
      <alignment horizontal="center" vertical="center" wrapText="1"/>
      <protection/>
    </xf>
    <xf numFmtId="3" fontId="22" fillId="0" borderId="1" xfId="26" applyNumberFormat="1" applyFont="1" applyFill="1" applyBorder="1" applyAlignment="1">
      <alignment horizontal="right" vertical="center"/>
      <protection/>
    </xf>
    <xf numFmtId="3" fontId="22" fillId="0" borderId="1" xfId="26" applyNumberFormat="1" applyFont="1" applyFill="1" applyBorder="1" applyProtection="1">
      <alignment horizontal="center" vertical="center" wrapText="1"/>
      <protection/>
    </xf>
    <xf numFmtId="3" fontId="21" fillId="0" borderId="1" xfId="26" applyNumberFormat="1" applyFont="1" applyFill="1" applyBorder="1" applyAlignment="1" applyProtection="1">
      <alignment horizontal="center" vertical="center"/>
      <protection/>
    </xf>
    <xf numFmtId="3" fontId="22" fillId="0" borderId="1" xfId="26" applyNumberFormat="1" applyFont="1" applyFill="1" applyBorder="1" applyAlignment="1" applyProtection="1">
      <alignment horizontal="right"/>
      <protection/>
    </xf>
    <xf numFmtId="3" fontId="22" fillId="0" borderId="1" xfId="26" applyNumberFormat="1" applyFont="1" applyFill="1" applyBorder="1" applyAlignment="1" applyProtection="1">
      <alignment horizontal="left"/>
      <protection/>
    </xf>
    <xf numFmtId="3" fontId="23" fillId="0" borderId="1" xfId="26" applyNumberFormat="1" applyFont="1" applyFill="1" applyBorder="1" applyAlignment="1">
      <alignment horizontal="center"/>
      <protection/>
    </xf>
    <xf numFmtId="164" fontId="20" fillId="0" borderId="2" xfId="26" applyNumberFormat="1" applyFont="1" applyFill="1" applyBorder="1" applyAlignment="1" applyProtection="1">
      <alignment horizontal="right" vertical="center" wrapText="1"/>
      <protection locked="0"/>
    </xf>
    <xf numFmtId="164" fontId="20" fillId="2" borderId="2" xfId="22" applyNumberFormat="1" applyFont="1" applyFill="1" applyBorder="1" applyAlignment="1">
      <alignment horizontal="right" vertical="center"/>
      <protection/>
    </xf>
    <xf numFmtId="164" fontId="20" fillId="0" borderId="2" xfId="22" applyNumberFormat="1" applyFont="1" applyBorder="1" applyAlignment="1">
      <alignment horizontal="right" vertical="center"/>
      <protection/>
    </xf>
    <xf numFmtId="3" fontId="23" fillId="0" borderId="0" xfId="26" applyNumberFormat="1" applyFont="1" applyFill="1" applyBorder="1" applyAlignment="1" applyProtection="1">
      <alignment vertical="center" wrapText="1"/>
      <protection/>
    </xf>
    <xf numFmtId="3" fontId="23" fillId="0" borderId="0" xfId="26" applyNumberFormat="1" applyFont="1" applyFill="1" applyBorder="1" applyAlignment="1" applyProtection="1">
      <alignment/>
      <protection locked="0"/>
    </xf>
    <xf numFmtId="3" fontId="20" fillId="0" borderId="2" xfId="15" applyNumberFormat="1" applyFont="1" applyFill="1" applyBorder="1" applyAlignment="1" applyProtection="1">
      <alignment horizontal="right" vertical="center"/>
      <protection locked="0"/>
    </xf>
    <xf numFmtId="164" fontId="21" fillId="0" borderId="2" xfId="26" applyNumberFormat="1" applyFont="1" applyFill="1" applyBorder="1" applyAlignment="1" applyProtection="1">
      <alignment horizontal="right" vertical="center" wrapText="1"/>
      <protection locked="0"/>
    </xf>
    <xf numFmtId="164" fontId="20" fillId="3" borderId="2" xfId="22" applyNumberFormat="1" applyFont="1" applyFill="1" applyBorder="1" applyAlignment="1">
      <alignment horizontal="right" vertical="center"/>
      <protection/>
    </xf>
    <xf numFmtId="164" fontId="20" fillId="3" borderId="2" xfId="26" applyNumberFormat="1" applyFont="1" applyFill="1" applyBorder="1" applyAlignment="1" applyProtection="1">
      <alignment horizontal="right" vertical="center" wrapText="1"/>
      <protection/>
    </xf>
    <xf numFmtId="164" fontId="20" fillId="0" borderId="2" xfId="22" applyNumberFormat="1" applyFont="1" applyFill="1" applyBorder="1" applyAlignment="1">
      <alignment horizontal="right" vertical="center"/>
      <protection/>
    </xf>
    <xf numFmtId="164" fontId="21" fillId="0" borderId="2" xfId="22" applyNumberFormat="1" applyFont="1" applyFill="1" applyBorder="1" applyAlignment="1">
      <alignment horizontal="right" vertical="center"/>
      <protection/>
    </xf>
    <xf numFmtId="164" fontId="21" fillId="0" borderId="2" xfId="22" applyNumberFormat="1" applyFont="1" applyBorder="1" applyAlignment="1">
      <alignment horizontal="right" vertical="center"/>
      <protection/>
    </xf>
    <xf numFmtId="164" fontId="24" fillId="0" borderId="2" xfId="26" applyNumberFormat="1" applyFont="1" applyFill="1" applyBorder="1" applyAlignment="1" applyProtection="1">
      <alignment horizontal="right" vertical="center" wrapText="1"/>
      <protection locked="0"/>
    </xf>
    <xf numFmtId="164" fontId="24" fillId="0" borderId="2" xfId="22" applyNumberFormat="1" applyFont="1" applyBorder="1" applyAlignment="1">
      <alignment horizontal="right" vertical="center"/>
      <protection/>
    </xf>
    <xf numFmtId="3" fontId="19" fillId="0" borderId="2" xfId="26" applyNumberFormat="1" applyFont="1" applyFill="1" applyBorder="1" applyAlignment="1" applyProtection="1">
      <alignment horizontal="left" vertical="center" wrapText="1"/>
      <protection/>
    </xf>
    <xf numFmtId="3" fontId="19" fillId="0" borderId="1" xfId="26" applyNumberFormat="1" applyFont="1" applyFill="1" applyBorder="1" applyAlignment="1" applyProtection="1">
      <alignment horizontal="center" vertical="center"/>
      <protection/>
    </xf>
    <xf numFmtId="164" fontId="24" fillId="0" borderId="2" xfId="22" applyNumberFormat="1" applyFont="1" applyFill="1" applyBorder="1" applyAlignment="1">
      <alignment horizontal="right" vertical="center"/>
      <protection/>
    </xf>
    <xf numFmtId="3" fontId="19" fillId="0" borderId="3" xfId="26" applyNumberFormat="1" applyFont="1" applyFill="1" applyBorder="1" applyProtection="1">
      <alignment horizontal="center" vertical="center" wrapText="1"/>
      <protection/>
    </xf>
    <xf numFmtId="3" fontId="19" fillId="0" borderId="4" xfId="26" applyNumberFormat="1" applyFont="1" applyFill="1" applyBorder="1" applyAlignment="1" applyProtection="1">
      <alignment horizontal="left" vertical="center" wrapText="1"/>
      <protection/>
    </xf>
    <xf numFmtId="164" fontId="24" fillId="0" borderId="4" xfId="22" applyNumberFormat="1" applyFont="1" applyBorder="1" applyAlignment="1">
      <alignment horizontal="right" vertical="center"/>
      <protection/>
    </xf>
    <xf numFmtId="164" fontId="20" fillId="0" borderId="2" xfId="28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2" xfId="0" applyNumberFormat="1" applyFont="1" applyFill="1" applyBorder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/>
    </xf>
    <xf numFmtId="3" fontId="19" fillId="0" borderId="2" xfId="0" applyNumberFormat="1" applyFont="1" applyFill="1" applyBorder="1" applyAlignment="1">
      <alignment horizontal="right" vertical="center"/>
    </xf>
    <xf numFmtId="3" fontId="18" fillId="2" borderId="2" xfId="26" applyNumberFormat="1" applyFont="1" applyFill="1" applyBorder="1" applyAlignment="1" applyProtection="1">
      <alignment horizontal="right" vertical="center" wrapText="1"/>
      <protection/>
    </xf>
    <xf numFmtId="3" fontId="18" fillId="0" borderId="4" xfId="0" applyNumberFormat="1" applyFont="1" applyBorder="1" applyAlignment="1">
      <alignment horizontal="right" vertical="center"/>
    </xf>
    <xf numFmtId="3" fontId="18" fillId="0" borderId="4" xfId="0" applyNumberFormat="1" applyFont="1" applyFill="1" applyBorder="1" applyAlignment="1">
      <alignment horizontal="right" vertical="center"/>
    </xf>
    <xf numFmtId="3" fontId="18" fillId="2" borderId="2" xfId="26" applyNumberFormat="1" applyFont="1" applyFill="1" applyBorder="1" applyAlignment="1" applyProtection="1">
      <alignment horizontal="right" vertical="center"/>
      <protection locked="0"/>
    </xf>
    <xf numFmtId="3" fontId="18" fillId="2" borderId="2" xfId="26" applyNumberFormat="1" applyFont="1" applyFill="1" applyBorder="1" applyAlignment="1" applyProtection="1">
      <alignment horizontal="right" vertical="center" wrapText="1"/>
      <protection locked="0"/>
    </xf>
    <xf numFmtId="3" fontId="18" fillId="2" borderId="2" xfId="26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/>
    </xf>
    <xf numFmtId="3" fontId="19" fillId="0" borderId="1" xfId="26" applyNumberFormat="1" applyFont="1" applyFill="1" applyBorder="1" applyAlignment="1" applyProtection="1">
      <alignment horizontal="center" vertical="center" wrapText="1"/>
      <protection/>
    </xf>
    <xf numFmtId="3" fontId="19" fillId="0" borderId="2" xfId="26" applyNumberFormat="1" applyFont="1" applyFill="1" applyBorder="1" applyAlignment="1" applyProtection="1">
      <alignment horizontal="left" vertical="center"/>
      <protection/>
    </xf>
    <xf numFmtId="3" fontId="19" fillId="0" borderId="5" xfId="0" applyNumberFormat="1" applyFont="1" applyBorder="1" applyAlignment="1">
      <alignment horizontal="right" vertical="center"/>
    </xf>
    <xf numFmtId="0" fontId="19" fillId="0" borderId="1" xfId="26" applyNumberFormat="1" applyFont="1" applyFill="1" applyBorder="1" applyAlignment="1" applyProtection="1">
      <alignment horizontal="center" vertical="center" wrapText="1"/>
      <protection/>
    </xf>
    <xf numFmtId="0" fontId="19" fillId="0" borderId="2" xfId="26" applyNumberFormat="1" applyFont="1" applyFill="1" applyBorder="1" applyAlignment="1" applyProtection="1">
      <alignment horizontal="left" vertical="center" wrapText="1"/>
      <protection/>
    </xf>
    <xf numFmtId="0" fontId="29" fillId="0" borderId="1" xfId="26" applyNumberFormat="1" applyFont="1" applyFill="1" applyBorder="1" applyAlignment="1" applyProtection="1">
      <alignment horizontal="center" vertical="center" wrapText="1"/>
      <protection/>
    </xf>
    <xf numFmtId="0" fontId="29" fillId="0" borderId="2" xfId="26" applyNumberFormat="1" applyFont="1" applyFill="1" applyBorder="1" applyAlignment="1" applyProtection="1">
      <alignment horizontal="left" vertical="center" wrapText="1"/>
      <protection/>
    </xf>
    <xf numFmtId="3" fontId="18" fillId="3" borderId="2" xfId="0" applyNumberFormat="1" applyFont="1" applyFill="1" applyBorder="1" applyAlignment="1">
      <alignment horizontal="right" vertical="center"/>
    </xf>
    <xf numFmtId="3" fontId="18" fillId="3" borderId="5" xfId="0" applyNumberFormat="1" applyFont="1" applyFill="1" applyBorder="1" applyAlignment="1">
      <alignment horizontal="right" vertical="center"/>
    </xf>
    <xf numFmtId="0" fontId="19" fillId="0" borderId="1" xfId="26" applyNumberFormat="1" applyFont="1" applyFill="1" applyBorder="1" applyAlignment="1" applyProtection="1">
      <alignment horizontal="center" vertical="center"/>
      <protection/>
    </xf>
    <xf numFmtId="0" fontId="19" fillId="0" borderId="2" xfId="26" applyNumberFormat="1" applyFont="1" applyFill="1" applyBorder="1" applyAlignment="1" applyProtection="1">
      <alignment horizontal="left" vertical="center"/>
      <protection/>
    </xf>
    <xf numFmtId="0" fontId="21" fillId="0" borderId="0" xfId="0" applyFont="1" applyAlignment="1">
      <alignment/>
    </xf>
    <xf numFmtId="3" fontId="19" fillId="0" borderId="2" xfId="26" applyNumberFormat="1" applyFont="1" applyBorder="1" applyAlignment="1" applyProtection="1">
      <alignment horizontal="left" vertical="center" wrapText="1"/>
      <protection/>
    </xf>
    <xf numFmtId="3" fontId="18" fillId="0" borderId="1" xfId="26" applyNumberFormat="1" applyFont="1" applyBorder="1" applyAlignment="1" applyProtection="1">
      <alignment horizontal="center" vertical="center" wrapText="1"/>
      <protection/>
    </xf>
    <xf numFmtId="3" fontId="19" fillId="0" borderId="3" xfId="26" applyNumberFormat="1" applyFont="1" applyBorder="1" applyAlignment="1">
      <alignment horizontal="center" vertical="center" wrapText="1"/>
      <protection/>
    </xf>
    <xf numFmtId="3" fontId="19" fillId="0" borderId="4" xfId="26" applyNumberFormat="1" applyFont="1" applyBorder="1" applyAlignment="1">
      <alignment horizontal="left" vertical="center" wrapText="1"/>
      <protection/>
    </xf>
    <xf numFmtId="3" fontId="19" fillId="0" borderId="6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/>
    </xf>
    <xf numFmtId="0" fontId="31" fillId="2" borderId="0" xfId="0" applyFont="1" applyFill="1" applyBorder="1" applyAlignment="1" applyProtection="1">
      <alignment horizontal="left"/>
      <protection/>
    </xf>
    <xf numFmtId="3" fontId="20" fillId="0" borderId="2" xfId="26" applyNumberFormat="1" applyFont="1" applyFill="1" applyBorder="1" applyAlignment="1" applyProtection="1">
      <alignment horizontal="right" vertical="center"/>
      <protection locked="0"/>
    </xf>
    <xf numFmtId="3" fontId="20" fillId="0" borderId="2" xfId="26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1" fillId="0" borderId="7" xfId="0" applyFont="1" applyBorder="1" applyAlignment="1">
      <alignment horizontal="center" vertical="center"/>
    </xf>
    <xf numFmtId="3" fontId="32" fillId="0" borderId="8" xfId="0" applyNumberFormat="1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0" fillId="0" borderId="10" xfId="27" applyFont="1" applyFill="1" applyBorder="1" applyAlignment="1">
      <alignment vertical="center" wrapText="1"/>
      <protection/>
    </xf>
    <xf numFmtId="3" fontId="20" fillId="0" borderId="11" xfId="0" applyNumberFormat="1" applyFont="1" applyFill="1" applyBorder="1" applyAlignment="1">
      <alignment horizontal="right" vertical="center"/>
    </xf>
    <xf numFmtId="10" fontId="20" fillId="0" borderId="11" xfId="0" applyNumberFormat="1" applyFont="1" applyFill="1" applyBorder="1" applyAlignment="1">
      <alignment horizontal="right" vertical="center"/>
    </xf>
    <xf numFmtId="10" fontId="20" fillId="0" borderId="12" xfId="28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0" fillId="0" borderId="1" xfId="0" applyFont="1" applyFill="1" applyBorder="1" applyAlignment="1">
      <alignment vertical="center" wrapText="1"/>
    </xf>
    <xf numFmtId="3" fontId="20" fillId="0" borderId="2" xfId="0" applyNumberFormat="1" applyFont="1" applyFill="1" applyBorder="1" applyAlignment="1">
      <alignment horizontal="right" vertical="center"/>
    </xf>
    <xf numFmtId="10" fontId="20" fillId="0" borderId="2" xfId="0" applyNumberFormat="1" applyFont="1" applyFill="1" applyBorder="1" applyAlignment="1">
      <alignment horizontal="right" vertical="center"/>
    </xf>
    <xf numFmtId="0" fontId="20" fillId="0" borderId="1" xfId="27" applyFont="1" applyFill="1" applyBorder="1" applyAlignment="1">
      <alignment vertical="center" wrapText="1"/>
      <protection/>
    </xf>
    <xf numFmtId="10" fontId="20" fillId="0" borderId="2" xfId="28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13" xfId="27" applyFont="1" applyFill="1" applyBorder="1" applyAlignment="1">
      <alignment vertical="center" wrapText="1"/>
      <protection/>
    </xf>
    <xf numFmtId="3" fontId="20" fillId="0" borderId="14" xfId="0" applyNumberFormat="1" applyFont="1" applyFill="1" applyBorder="1" applyAlignment="1">
      <alignment horizontal="right" vertical="center"/>
    </xf>
    <xf numFmtId="0" fontId="21" fillId="0" borderId="7" xfId="0" applyFont="1" applyBorder="1" applyAlignment="1">
      <alignment horizontal="left"/>
    </xf>
    <xf numFmtId="3" fontId="20" fillId="0" borderId="8" xfId="0" applyNumberFormat="1" applyFont="1" applyBorder="1" applyAlignment="1">
      <alignment horizontal="right" vertical="center"/>
    </xf>
    <xf numFmtId="10" fontId="20" fillId="0" borderId="8" xfId="28" applyNumberFormat="1" applyFont="1" applyBorder="1" applyAlignment="1">
      <alignment horizontal="right" vertical="center"/>
    </xf>
    <xf numFmtId="3" fontId="20" fillId="0" borderId="8" xfId="0" applyNumberFormat="1" applyFont="1" applyFill="1" applyBorder="1" applyAlignment="1">
      <alignment horizontal="right" vertical="center"/>
    </xf>
    <xf numFmtId="10" fontId="20" fillId="0" borderId="9" xfId="28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/>
    </xf>
    <xf numFmtId="0" fontId="19" fillId="0" borderId="7" xfId="0" applyFont="1" applyBorder="1" applyAlignment="1">
      <alignment horizontal="center" vertical="center"/>
    </xf>
    <xf numFmtId="3" fontId="29" fillId="0" borderId="8" xfId="0" applyNumberFormat="1" applyFont="1" applyBorder="1" applyAlignment="1">
      <alignment horizontal="center" vertical="center" wrapText="1"/>
    </xf>
    <xf numFmtId="3" fontId="29" fillId="0" borderId="9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3" fontId="33" fillId="0" borderId="2" xfId="0" applyNumberFormat="1" applyFont="1" applyFill="1" applyBorder="1" applyAlignment="1" applyProtection="1">
      <alignment horizontal="right" vertical="center"/>
      <protection/>
    </xf>
    <xf numFmtId="10" fontId="33" fillId="0" borderId="11" xfId="28" applyNumberFormat="1" applyFont="1" applyFill="1" applyBorder="1" applyAlignment="1" applyProtection="1">
      <alignment horizontal="right"/>
      <protection/>
    </xf>
    <xf numFmtId="10" fontId="33" fillId="0" borderId="11" xfId="28" applyNumberFormat="1" applyFont="1" applyFill="1" applyBorder="1" applyAlignment="1" applyProtection="1">
      <alignment horizontal="right" vertical="center"/>
      <protection/>
    </xf>
    <xf numFmtId="10" fontId="33" fillId="0" borderId="2" xfId="28" applyNumberFormat="1" applyFont="1" applyFill="1" applyBorder="1" applyAlignment="1" applyProtection="1">
      <alignment horizontal="right" vertical="center" wrapText="1"/>
      <protection/>
    </xf>
    <xf numFmtId="10" fontId="20" fillId="0" borderId="2" xfId="28" applyNumberFormat="1" applyFont="1" applyFill="1" applyBorder="1" applyAlignment="1" applyProtection="1">
      <alignment horizontal="right" vertical="center" wrapText="1"/>
      <protection/>
    </xf>
    <xf numFmtId="3" fontId="33" fillId="0" borderId="2" xfId="27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1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3" fontId="33" fillId="0" borderId="11" xfId="0" applyNumberFormat="1" applyFont="1" applyFill="1" applyBorder="1" applyAlignment="1" applyProtection="1">
      <alignment horizontal="right" vertical="center"/>
      <protection/>
    </xf>
    <xf numFmtId="3" fontId="32" fillId="0" borderId="12" xfId="0" applyNumberFormat="1" applyFont="1" applyFill="1" applyBorder="1" applyAlignment="1" applyProtection="1">
      <alignment horizontal="right" vertical="center"/>
      <protection/>
    </xf>
    <xf numFmtId="10" fontId="20" fillId="0" borderId="0" xfId="0" applyNumberFormat="1" applyFont="1" applyAlignment="1">
      <alignment/>
    </xf>
    <xf numFmtId="0" fontId="20" fillId="0" borderId="1" xfId="0" applyFont="1" applyBorder="1" applyAlignment="1">
      <alignment vertical="center" wrapText="1"/>
    </xf>
    <xf numFmtId="3" fontId="32" fillId="0" borderId="5" xfId="0" applyNumberFormat="1" applyFont="1" applyFill="1" applyBorder="1" applyAlignment="1" applyProtection="1">
      <alignment horizontal="right" vertical="center"/>
      <protection/>
    </xf>
    <xf numFmtId="3" fontId="33" fillId="0" borderId="14" xfId="0" applyNumberFormat="1" applyFont="1" applyFill="1" applyBorder="1" applyAlignment="1" applyProtection="1">
      <alignment horizontal="right" vertical="center"/>
      <protection/>
    </xf>
    <xf numFmtId="3" fontId="32" fillId="0" borderId="15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Fill="1" applyAlignment="1">
      <alignment/>
    </xf>
    <xf numFmtId="0" fontId="34" fillId="0" borderId="16" xfId="0" applyFont="1" applyBorder="1" applyAlignment="1">
      <alignment/>
    </xf>
    <xf numFmtId="3" fontId="24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0" fillId="0" borderId="17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 wrapText="1"/>
    </xf>
    <xf numFmtId="0" fontId="20" fillId="0" borderId="1" xfId="23" applyNumberFormat="1" applyFont="1" applyFill="1" applyBorder="1" applyAlignment="1">
      <alignment horizontal="center" vertical="center"/>
      <protection/>
    </xf>
    <xf numFmtId="0" fontId="20" fillId="0" borderId="2" xfId="24" applyFont="1" applyFill="1" applyBorder="1" applyAlignment="1">
      <alignment horizontal="left" vertical="center" wrapText="1"/>
      <protection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20" fillId="0" borderId="1" xfId="23" applyNumberFormat="1" applyFont="1" applyFill="1" applyBorder="1" applyAlignment="1">
      <alignment horizontal="center"/>
      <protection/>
    </xf>
    <xf numFmtId="0" fontId="20" fillId="0" borderId="2" xfId="25" applyFont="1" applyFill="1" applyBorder="1" applyAlignment="1">
      <alignment/>
      <protection/>
    </xf>
    <xf numFmtId="3" fontId="22" fillId="0" borderId="0" xfId="26" applyNumberFormat="1" applyFont="1" applyFill="1" applyBorder="1" applyAlignment="1" applyProtection="1">
      <alignment vertical="center" wrapText="1"/>
      <protection/>
    </xf>
    <xf numFmtId="3" fontId="22" fillId="0" borderId="0" xfId="26" applyNumberFormat="1" applyFont="1" applyFill="1" applyBorder="1" applyAlignment="1" applyProtection="1">
      <alignment/>
      <protection locked="0"/>
    </xf>
    <xf numFmtId="3" fontId="20" fillId="0" borderId="3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0" fillId="0" borderId="17" xfId="27" applyFont="1" applyFill="1" applyBorder="1" applyAlignment="1">
      <alignment vertical="center" wrapText="1"/>
      <protection/>
    </xf>
    <xf numFmtId="10" fontId="33" fillId="0" borderId="18" xfId="28" applyNumberFormat="1" applyFont="1" applyFill="1" applyBorder="1" applyAlignment="1" applyProtection="1">
      <alignment horizontal="right"/>
      <protection/>
    </xf>
    <xf numFmtId="10" fontId="33" fillId="0" borderId="19" xfId="28" applyNumberFormat="1" applyFont="1" applyFill="1" applyBorder="1" applyAlignment="1" applyProtection="1">
      <alignment horizontal="right"/>
      <protection/>
    </xf>
    <xf numFmtId="10" fontId="33" fillId="0" borderId="12" xfId="28" applyNumberFormat="1" applyFont="1" applyFill="1" applyBorder="1" applyAlignment="1" applyProtection="1">
      <alignment horizontal="right"/>
      <protection/>
    </xf>
    <xf numFmtId="0" fontId="20" fillId="0" borderId="3" xfId="27" applyFont="1" applyFill="1" applyBorder="1" applyAlignment="1">
      <alignment horizontal="left" vertical="center" wrapText="1"/>
      <protection/>
    </xf>
    <xf numFmtId="10" fontId="33" fillId="0" borderId="20" xfId="28" applyNumberFormat="1" applyFont="1" applyFill="1" applyBorder="1" applyAlignment="1" applyProtection="1">
      <alignment horizontal="right"/>
      <protection/>
    </xf>
    <xf numFmtId="10" fontId="33" fillId="0" borderId="21" xfId="28" applyNumberFormat="1" applyFont="1" applyFill="1" applyBorder="1" applyAlignment="1" applyProtection="1">
      <alignment horizontal="right"/>
      <protection/>
    </xf>
    <xf numFmtId="0" fontId="21" fillId="0" borderId="7" xfId="0" applyFont="1" applyBorder="1" applyAlignment="1">
      <alignment horizontal="right"/>
    </xf>
    <xf numFmtId="10" fontId="33" fillId="0" borderId="8" xfId="28" applyNumberFormat="1" applyFont="1" applyFill="1" applyBorder="1" applyAlignment="1" applyProtection="1">
      <alignment horizontal="right"/>
      <protection/>
    </xf>
    <xf numFmtId="10" fontId="33" fillId="0" borderId="9" xfId="28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right" vertical="center" wrapText="1"/>
    </xf>
    <xf numFmtId="10" fontId="32" fillId="0" borderId="11" xfId="28" applyNumberFormat="1" applyFont="1" applyFill="1" applyBorder="1" applyAlignment="1" applyProtection="1">
      <alignment horizontal="right" vertical="center"/>
      <protection/>
    </xf>
    <xf numFmtId="0" fontId="20" fillId="0" borderId="13" xfId="27" applyFont="1" applyFill="1" applyBorder="1" applyAlignment="1">
      <alignment horizontal="left" vertical="center" wrapText="1"/>
      <protection/>
    </xf>
    <xf numFmtId="10" fontId="33" fillId="0" borderId="24" xfId="28" applyNumberFormat="1" applyFont="1" applyFill="1" applyBorder="1" applyAlignment="1" applyProtection="1">
      <alignment horizontal="right" vertical="center"/>
      <protection/>
    </xf>
    <xf numFmtId="10" fontId="32" fillId="0" borderId="24" xfId="28" applyNumberFormat="1" applyFont="1" applyFill="1" applyBorder="1" applyAlignment="1" applyProtection="1">
      <alignment horizontal="right" vertical="center"/>
      <protection/>
    </xf>
    <xf numFmtId="10" fontId="32" fillId="0" borderId="8" xfId="28" applyNumberFormat="1" applyFont="1" applyFill="1" applyBorder="1" applyAlignment="1" applyProtection="1">
      <alignment horizontal="right" vertical="center"/>
      <protection/>
    </xf>
    <xf numFmtId="10" fontId="32" fillId="0" borderId="9" xfId="28" applyNumberFormat="1" applyFont="1" applyFill="1" applyBorder="1" applyAlignment="1" applyProtection="1">
      <alignment horizontal="right" vertical="center"/>
      <protection/>
    </xf>
    <xf numFmtId="0" fontId="19" fillId="0" borderId="25" xfId="21" applyFont="1" applyFill="1" applyBorder="1" applyAlignment="1">
      <alignment horizontal="right"/>
      <protection/>
    </xf>
    <xf numFmtId="1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" xfId="27" applyFont="1" applyFill="1" applyBorder="1" applyAlignment="1">
      <alignment vertical="center" wrapText="1"/>
      <protection/>
    </xf>
    <xf numFmtId="10" fontId="33" fillId="0" borderId="5" xfId="28" applyNumberFormat="1" applyFont="1" applyFill="1" applyBorder="1" applyAlignment="1" applyProtection="1">
      <alignment horizontal="right" vertical="center" wrapText="1"/>
      <protection/>
    </xf>
    <xf numFmtId="0" fontId="21" fillId="0" borderId="3" xfId="0" applyFont="1" applyBorder="1" applyAlignment="1">
      <alignment horizontal="left"/>
    </xf>
    <xf numFmtId="10" fontId="33" fillId="0" borderId="4" xfId="28" applyNumberFormat="1" applyFont="1" applyFill="1" applyBorder="1" applyAlignment="1" applyProtection="1">
      <alignment horizontal="right" vertical="center" wrapText="1"/>
      <protection/>
    </xf>
    <xf numFmtId="10" fontId="33" fillId="0" borderId="6" xfId="28" applyNumberFormat="1" applyFont="1" applyFill="1" applyBorder="1" applyAlignment="1" applyProtection="1">
      <alignment horizontal="right" vertical="center" wrapText="1"/>
      <protection/>
    </xf>
    <xf numFmtId="10" fontId="21" fillId="0" borderId="5" xfId="28" applyNumberFormat="1" applyFont="1" applyFill="1" applyBorder="1" applyAlignment="1" applyProtection="1">
      <alignment horizontal="right" vertical="center" wrapText="1"/>
      <protection/>
    </xf>
    <xf numFmtId="10" fontId="20" fillId="0" borderId="4" xfId="28" applyNumberFormat="1" applyFont="1" applyFill="1" applyBorder="1" applyAlignment="1" applyProtection="1">
      <alignment horizontal="right" vertical="center" wrapText="1"/>
      <protection/>
    </xf>
    <xf numFmtId="10" fontId="21" fillId="0" borderId="6" xfId="28" applyNumberFormat="1" applyFont="1" applyFill="1" applyBorder="1" applyAlignment="1" applyProtection="1">
      <alignment horizontal="right" vertical="center" wrapText="1"/>
      <protection/>
    </xf>
    <xf numFmtId="0" fontId="21" fillId="0" borderId="25" xfId="21" applyFont="1" applyFill="1" applyBorder="1" applyAlignment="1">
      <alignment horizontal="center"/>
      <protection/>
    </xf>
    <xf numFmtId="9" fontId="18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6" fillId="2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8" fillId="3" borderId="1" xfId="0" applyFont="1" applyFill="1" applyBorder="1" applyAlignment="1">
      <alignment/>
    </xf>
    <xf numFmtId="0" fontId="18" fillId="3" borderId="2" xfId="0" applyFont="1" applyFill="1" applyBorder="1" applyAlignment="1">
      <alignment/>
    </xf>
    <xf numFmtId="0" fontId="19" fillId="3" borderId="2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4" fontId="20" fillId="3" borderId="5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164" fontId="21" fillId="0" borderId="5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164" fontId="24" fillId="0" borderId="5" xfId="0" applyNumberFormat="1" applyFont="1" applyBorder="1" applyAlignment="1">
      <alignment horizontal="right" vertical="center"/>
    </xf>
    <xf numFmtId="164" fontId="21" fillId="3" borderId="5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vertical="top"/>
    </xf>
    <xf numFmtId="164" fontId="20" fillId="0" borderId="2" xfId="0" applyNumberFormat="1" applyFont="1" applyBorder="1" applyAlignment="1">
      <alignment horizontal="right" vertical="center"/>
    </xf>
    <xf numFmtId="164" fontId="20" fillId="0" borderId="2" xfId="0" applyNumberFormat="1" applyFont="1" applyFill="1" applyBorder="1" applyAlignment="1">
      <alignment horizontal="right" vertical="center"/>
    </xf>
    <xf numFmtId="164" fontId="18" fillId="0" borderId="0" xfId="0" applyNumberFormat="1" applyFont="1" applyBorder="1" applyAlignment="1">
      <alignment/>
    </xf>
    <xf numFmtId="4" fontId="19" fillId="0" borderId="0" xfId="0" applyNumberFormat="1" applyFont="1" applyFill="1" applyBorder="1" applyAlignment="1" applyProtection="1">
      <alignment/>
      <protection/>
    </xf>
    <xf numFmtId="0" fontId="21" fillId="0" borderId="10" xfId="27" applyFont="1" applyFill="1" applyBorder="1" applyAlignment="1">
      <alignment vertical="center" wrapText="1"/>
      <protection/>
    </xf>
    <xf numFmtId="3" fontId="33" fillId="0" borderId="11" xfId="27" applyNumberFormat="1" applyFont="1" applyFill="1" applyBorder="1" applyAlignment="1" applyProtection="1">
      <alignment horizontal="right" vertical="center" wrapText="1"/>
      <protection/>
    </xf>
    <xf numFmtId="3" fontId="21" fillId="0" borderId="12" xfId="0" applyNumberFormat="1" applyFont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3" fontId="33" fillId="0" borderId="14" xfId="27" applyNumberFormat="1" applyFont="1" applyFill="1" applyBorder="1" applyAlignment="1" applyProtection="1">
      <alignment horizontal="right" vertical="center" wrapText="1"/>
      <protection/>
    </xf>
    <xf numFmtId="3" fontId="21" fillId="0" borderId="15" xfId="0" applyNumberFormat="1" applyFont="1" applyBorder="1" applyAlignment="1">
      <alignment horizontal="right" vertical="center"/>
    </xf>
    <xf numFmtId="3" fontId="32" fillId="0" borderId="8" xfId="27" applyNumberFormat="1" applyFont="1" applyFill="1" applyBorder="1" applyAlignment="1" applyProtection="1">
      <alignment horizontal="right" vertical="center" wrapText="1"/>
      <protection locked="0"/>
    </xf>
    <xf numFmtId="3" fontId="21" fillId="0" borderId="9" xfId="0" applyNumberFormat="1" applyFont="1" applyBorder="1" applyAlignment="1">
      <alignment horizontal="right" vertical="center"/>
    </xf>
    <xf numFmtId="10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3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4" fontId="21" fillId="0" borderId="5" xfId="22" applyNumberFormat="1" applyFont="1" applyBorder="1" applyAlignment="1">
      <alignment horizontal="right" vertical="center"/>
      <protection/>
    </xf>
    <xf numFmtId="164" fontId="21" fillId="0" borderId="5" xfId="28" applyNumberFormat="1" applyFont="1" applyBorder="1" applyAlignment="1">
      <alignment horizontal="right" vertical="center"/>
    </xf>
    <xf numFmtId="164" fontId="24" fillId="0" borderId="6" xfId="0" applyNumberFormat="1" applyFont="1" applyBorder="1" applyAlignment="1">
      <alignment horizontal="right" vertical="center"/>
    </xf>
    <xf numFmtId="3" fontId="21" fillId="0" borderId="4" xfId="25" applyNumberFormat="1" applyFont="1" applyFill="1" applyBorder="1" applyAlignment="1">
      <alignment horizontal="right"/>
      <protection/>
    </xf>
    <xf numFmtId="3" fontId="21" fillId="0" borderId="4" xfId="25" applyNumberFormat="1" applyFont="1" applyFill="1" applyBorder="1" applyAlignment="1">
      <alignment horizontal="right" vertical="center"/>
      <protection/>
    </xf>
    <xf numFmtId="3" fontId="21" fillId="0" borderId="6" xfId="25" applyNumberFormat="1" applyFont="1" applyFill="1" applyBorder="1" applyAlignment="1">
      <alignment horizontal="right" vertical="center"/>
      <protection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5" xfId="25" applyNumberFormat="1" applyFont="1" applyFill="1" applyBorder="1" applyAlignment="1">
      <alignment horizontal="right" vertical="center"/>
      <protection/>
    </xf>
    <xf numFmtId="10" fontId="20" fillId="0" borderId="0" xfId="28" applyNumberFormat="1" applyFont="1" applyFill="1" applyAlignment="1">
      <alignment/>
    </xf>
    <xf numFmtId="0" fontId="21" fillId="0" borderId="26" xfId="0" applyFont="1" applyBorder="1" applyAlignment="1">
      <alignment horizontal="left"/>
    </xf>
    <xf numFmtId="3" fontId="32" fillId="0" borderId="27" xfId="0" applyNumberFormat="1" applyFont="1" applyFill="1" applyBorder="1" applyAlignment="1" applyProtection="1">
      <alignment horizontal="right" vertical="center"/>
      <protection/>
    </xf>
    <xf numFmtId="3" fontId="32" fillId="0" borderId="28" xfId="0" applyNumberFormat="1" applyFont="1" applyFill="1" applyBorder="1" applyAlignment="1" applyProtection="1">
      <alignment horizontal="right" vertical="center"/>
      <protection/>
    </xf>
    <xf numFmtId="3" fontId="20" fillId="0" borderId="24" xfId="0" applyNumberFormat="1" applyFont="1" applyFill="1" applyBorder="1" applyAlignment="1">
      <alignment horizontal="right" vertical="center"/>
    </xf>
    <xf numFmtId="10" fontId="20" fillId="0" borderId="29" xfId="28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Fill="1" applyBorder="1" applyAlignment="1" applyProtection="1">
      <alignment horizontal="center"/>
      <protection/>
    </xf>
    <xf numFmtId="2" fontId="30" fillId="3" borderId="1" xfId="26" applyNumberFormat="1" applyFont="1" applyFill="1" applyBorder="1" applyAlignment="1" applyProtection="1">
      <alignment horizontal="center" vertical="center" wrapText="1"/>
      <protection/>
    </xf>
    <xf numFmtId="2" fontId="30" fillId="3" borderId="2" xfId="26" applyNumberFormat="1" applyFont="1" applyFill="1" applyBorder="1" applyAlignment="1" applyProtection="1">
      <alignment horizontal="center" vertical="center" wrapText="1"/>
      <protection/>
    </xf>
    <xf numFmtId="0" fontId="30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9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29" fillId="0" borderId="28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FORMI" xfId="22"/>
    <cellStyle name="Normal_P&amp;L" xfId="23"/>
    <cellStyle name="Normal_ratio" xfId="24"/>
    <cellStyle name="Normal_Reserves" xfId="25"/>
    <cellStyle name="Normal_Spravki_NonLIfe_New" xfId="26"/>
    <cellStyle name="Normal_Spravki_NonLIfe1999" xfId="27"/>
    <cellStyle name="Percent" xfId="28"/>
    <cellStyle name="spravki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'2.3.1.7.4'!$A$1:$M$1</c:f>
              <c:strCache>
                <c:ptCount val="1"/>
                <c:pt idx="0">
                  <c:v>Премиен приход по видове застраховки за 2003 г. - животозастраховане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('2.3.1.7.4'!$A$4,'2.3.1.7.4'!$A$7:$A$12)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('2.3.1.7.4'!$M$4,'2.3.1.7.4'!$M$7:$M$12)</c:f>
              <c:numCache>
                <c:ptCount val="7"/>
                <c:pt idx="0">
                  <c:v>51536404.58651155</c:v>
                </c:pt>
                <c:pt idx="1">
                  <c:v>2514961.198166666</c:v>
                </c:pt>
                <c:pt idx="2">
                  <c:v>4807879.0138008995</c:v>
                </c:pt>
                <c:pt idx="3">
                  <c:v>2366244.11</c:v>
                </c:pt>
                <c:pt idx="4">
                  <c:v>0</c:v>
                </c:pt>
                <c:pt idx="5">
                  <c:v>8055237.120539701</c:v>
                </c:pt>
                <c:pt idx="6">
                  <c:v>5510651.653118713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Отстъпени премии на презастрахователи за периода 1999 г. - 2003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'2.3.7'!$A$1:$I$1</c:f>
              <c:strCache>
                <c:ptCount val="1"/>
                <c:pt idx="0">
                  <c:v>Отстъпени премии на презастрахователи по видове застраховки за периода 1999 г. - 2003 г. 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('2.3.7'!$B$3,'2.3.7'!$D$3,'2.3.7'!$F$3,'2.3.7'!$H$3,'2.3.7'!$J$3)</c:f>
              <c:multiLvlStrCache>
                <c:ptCount val="5"/>
                <c:lvl>
                  <c:pt idx="0">
                    <c:v>1999 г. </c:v>
                  </c:pt>
                  <c:pt idx="1">
                    <c:v>2000 г. </c:v>
                  </c:pt>
                  <c:pt idx="2">
                    <c:v>2001 г. </c:v>
                  </c:pt>
                  <c:pt idx="3">
                    <c:v>2002 г. </c:v>
                  </c:pt>
                  <c:pt idx="4">
                    <c:v>2003 г. </c:v>
                  </c:pt>
                </c:lvl>
                <c:lvl/>
              </c:multiLvlStrCache>
            </c:multiLvlStrRef>
          </c:cat>
          <c:val>
            <c:numRef>
              <c:f>('2.3.7'!$B$14,'2.3.7'!$D$14,'2.3.7'!$F$14,'2.3.7'!$H$14,'2.3.7'!$J$14)</c:f>
              <c:numCache>
                <c:ptCount val="5"/>
                <c:pt idx="0">
                  <c:v>401845</c:v>
                </c:pt>
                <c:pt idx="1">
                  <c:v>2897771</c:v>
                </c:pt>
                <c:pt idx="2">
                  <c:v>5213721</c:v>
                </c:pt>
                <c:pt idx="3">
                  <c:v>11762430.250000002</c:v>
                </c:pt>
                <c:pt idx="4">
                  <c:v>16398568.301714078</c:v>
                </c:pt>
              </c:numCache>
            </c:numRef>
          </c:val>
        </c:ser>
        <c:axId val="33218185"/>
        <c:axId val="30528210"/>
      </c:barChart>
      <c:catAx>
        <c:axId val="3321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28210"/>
        <c:crosses val="autoZero"/>
        <c:auto val="1"/>
        <c:lblOffset val="100"/>
        <c:noMultiLvlLbl val="0"/>
      </c:catAx>
      <c:valAx>
        <c:axId val="30528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1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25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Застрахователни плащания по видове застраховки за 2003 г. - животозастраховане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('2.4.1.7.4'!$A$4,'2.4.1.7.4'!$A$7:$A$12)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('2.4.1.7.4'!$M$4,'2.4.1.7.4'!$M$7:$M$12)</c:f>
              <c:numCache>
                <c:ptCount val="7"/>
                <c:pt idx="0">
                  <c:v>25920431.319999997</c:v>
                </c:pt>
                <c:pt idx="1">
                  <c:v>9358144.86</c:v>
                </c:pt>
                <c:pt idx="2">
                  <c:v>1744597.55</c:v>
                </c:pt>
                <c:pt idx="3">
                  <c:v>1493816.8950349</c:v>
                </c:pt>
                <c:pt idx="4">
                  <c:v>0</c:v>
                </c:pt>
                <c:pt idx="5">
                  <c:v>4031806.3749651</c:v>
                </c:pt>
                <c:pt idx="6">
                  <c:v>1082319.8399999999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'2.4.4'!$A$1:$F$1</c:f>
              <c:strCache>
                <c:ptCount val="1"/>
                <c:pt idx="0">
                  <c:v>Възстановени обезщетения от презастрахователи по видове застраховки за периода 1999 г. - 2003 г.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'2.4.4'!$B$3:$F$3</c:f>
              <c:strCache>
                <c:ptCount val="5"/>
                <c:pt idx="0">
                  <c:v>1999 г. 
</c:v>
                </c:pt>
                <c:pt idx="1">
                  <c:v>2000 г. 
</c:v>
                </c:pt>
                <c:pt idx="2">
                  <c:v>2001 г. 
</c:v>
                </c:pt>
                <c:pt idx="3">
                  <c:v>2002 г. 
</c:v>
                </c:pt>
                <c:pt idx="4">
                  <c:v>2003 г. 
</c:v>
                </c:pt>
              </c:strCache>
            </c:strRef>
          </c:cat>
          <c:val>
            <c:numRef>
              <c:f>'2.4.4'!$B$14:$F$14</c:f>
              <c:numCache>
                <c:ptCount val="5"/>
                <c:pt idx="0">
                  <c:v>54043</c:v>
                </c:pt>
                <c:pt idx="1">
                  <c:v>1327214</c:v>
                </c:pt>
                <c:pt idx="2">
                  <c:v>1394831</c:v>
                </c:pt>
                <c:pt idx="3">
                  <c:v>2920456.1799999997</c:v>
                </c:pt>
                <c:pt idx="4">
                  <c:v>2432121.83575</c:v>
                </c:pt>
              </c:numCache>
            </c:numRef>
          </c:val>
        </c:ser>
        <c:axId val="57576911"/>
        <c:axId val="48430152"/>
      </c:barChart>
      <c:catAx>
        <c:axId val="575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30152"/>
        <c:crosses val="autoZero"/>
        <c:auto val="1"/>
        <c:lblOffset val="100"/>
        <c:noMultiLvlLbl val="0"/>
      </c:catAx>
      <c:valAx>
        <c:axId val="48430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76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66675</xdr:rowOff>
    </xdr:from>
    <xdr:to>
      <xdr:col>12</xdr:col>
      <xdr:colOff>800100</xdr:colOff>
      <xdr:row>55</xdr:row>
      <xdr:rowOff>66675</xdr:rowOff>
    </xdr:to>
    <xdr:graphicFrame>
      <xdr:nvGraphicFramePr>
        <xdr:cNvPr id="1" name="Chart 3"/>
        <xdr:cNvGraphicFramePr/>
      </xdr:nvGraphicFramePr>
      <xdr:xfrm>
        <a:off x="142875" y="4572000"/>
        <a:ext cx="115062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28575</xdr:rowOff>
    </xdr:from>
    <xdr:to>
      <xdr:col>12</xdr:col>
      <xdr:colOff>762000</xdr:colOff>
      <xdr:row>57</xdr:row>
      <xdr:rowOff>38100</xdr:rowOff>
    </xdr:to>
    <xdr:graphicFrame>
      <xdr:nvGraphicFramePr>
        <xdr:cNvPr id="1" name="Chart 2"/>
        <xdr:cNvGraphicFramePr/>
      </xdr:nvGraphicFramePr>
      <xdr:xfrm>
        <a:off x="104775" y="4333875"/>
        <a:ext cx="120300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14425" y="4010025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17</xdr:row>
      <xdr:rowOff>0</xdr:rowOff>
    </xdr:from>
    <xdr:to>
      <xdr:col>9</xdr:col>
      <xdr:colOff>28575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114425" y="4429125"/>
        <a:ext cx="8543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14425" y="3810000"/>
        <a:ext cx="8543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17</xdr:row>
      <xdr:rowOff>0</xdr:rowOff>
    </xdr:from>
    <xdr:to>
      <xdr:col>6</xdr:col>
      <xdr:colOff>542925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552575" y="4067175"/>
        <a:ext cx="681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16</xdr:row>
      <xdr:rowOff>0</xdr:rowOff>
    </xdr:from>
    <xdr:to>
      <xdr:col>6</xdr:col>
      <xdr:colOff>542925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552575" y="392430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23975" y="361950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104775</xdr:rowOff>
    </xdr:from>
    <xdr:to>
      <xdr:col>5</xdr:col>
      <xdr:colOff>1028700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28575" y="4457700"/>
        <a:ext cx="1048702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1323975" y="361950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23975" y="36004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15</xdr:row>
      <xdr:rowOff>66675</xdr:rowOff>
    </xdr:from>
    <xdr:to>
      <xdr:col>10</xdr:col>
      <xdr:colOff>381000</xdr:colOff>
      <xdr:row>48</xdr:row>
      <xdr:rowOff>85725</xdr:rowOff>
    </xdr:to>
    <xdr:graphicFrame>
      <xdr:nvGraphicFramePr>
        <xdr:cNvPr id="2" name="Chart 2"/>
        <xdr:cNvGraphicFramePr/>
      </xdr:nvGraphicFramePr>
      <xdr:xfrm>
        <a:off x="38100" y="4381500"/>
        <a:ext cx="101822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ferences\New_references\OTHER\SITE\99_01\life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n\zk_files_2\2001\4\Life\Stat_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n\zk_files_2\2001\4\Nonlife\Stat_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NAYO~1\LOCALS~1\Temp\Rar$DI01.313\2003_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5.2."/>
      <sheetName val="2.5.1."/>
      <sheetName val="2.4.4."/>
      <sheetName val="2.4.3.5."/>
      <sheetName val="2.4.3.4."/>
      <sheetName val="2.4.3.3."/>
      <sheetName val="2.4.2.5."/>
      <sheetName val="2.4.2.4."/>
      <sheetName val="2.4.2.3."/>
      <sheetName val="2.4.2.1."/>
      <sheetName val="2.4.1.5.4."/>
      <sheetName val="2.4.1.5.3."/>
      <sheetName val="2.4.1.5.2."/>
      <sheetName val="2.4.1.5.1."/>
      <sheetName val="2.4.1.4."/>
      <sheetName val="2.4.1.3"/>
      <sheetName val="2.4.1.1."/>
      <sheetName val="2.3.5."/>
      <sheetName val="2.3.3.5."/>
      <sheetName val="2.3.3.4."/>
      <sheetName val="2.3.3.3."/>
      <sheetName val="2.3.2.5."/>
      <sheetName val="2.3.2.4."/>
      <sheetName val="2.3.2.3."/>
      <sheetName val="2.3.2.1."/>
      <sheetName val="2.3.1.5.4"/>
      <sheetName val="2.3.1.5.3"/>
      <sheetName val="2.3.1.5.2"/>
      <sheetName val="2.3.1.5.1"/>
      <sheetName val="2.3.1.4."/>
      <sheetName val="2.3.1.3"/>
      <sheetName val="2.3.1.1."/>
      <sheetName val="2.2.5.4"/>
      <sheetName val="2.2.5.3"/>
      <sheetName val="2.2.5.2"/>
      <sheetName val="2.2.5.1"/>
      <sheetName val="2.2.4."/>
      <sheetName val="2.2.3."/>
      <sheetName val="2.2.1."/>
      <sheetName val="2.1.5.4."/>
      <sheetName val="2.1.5.3."/>
      <sheetName val="2.1.5.2."/>
      <sheetName val="2.1.5.1."/>
      <sheetName val="2.1.4."/>
      <sheetName val="2.1.3."/>
      <sheetName val="2.1.1."/>
    </sheetNames>
    <sheetDataSet>
      <sheetData sheetId="23">
        <row r="7">
          <cell r="A7" t="str">
            <v>а) Застраховка "Живот"</v>
          </cell>
          <cell r="N7">
            <v>1</v>
          </cell>
        </row>
        <row r="8">
          <cell r="A8" t="str">
            <v>б) Застраховка за пенсия</v>
          </cell>
          <cell r="N8">
            <v>1</v>
          </cell>
        </row>
        <row r="9">
          <cell r="A9" t="str">
            <v>в) Дългосрочна здравна застраховка</v>
          </cell>
          <cell r="N9">
            <v>1</v>
          </cell>
        </row>
        <row r="10">
          <cell r="A10" t="str">
            <v>г) Допълнителна застраховка</v>
          </cell>
          <cell r="N10">
            <v>1</v>
          </cell>
        </row>
        <row r="11">
          <cell r="A11" t="str">
            <v>2. Женитбена и детска застраховка</v>
          </cell>
          <cell r="N11">
            <v>1</v>
          </cell>
        </row>
        <row r="12">
          <cell r="A12" t="str">
            <v>3. Застраховка "Живот", ако е свързана с инвестиционен фонд</v>
          </cell>
          <cell r="N12">
            <v>1</v>
          </cell>
        </row>
        <row r="13">
          <cell r="A13" t="str">
            <v>4.  Застраховка "Злополука"</v>
          </cell>
          <cell r="N1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r_person2"/>
      <sheetName val="Insur_person"/>
      <sheetName val="ZS2"/>
      <sheetName val="ZS"/>
      <sheetName val="Contracts2"/>
      <sheetName val="Contracts"/>
      <sheetName val="EXP"/>
      <sheetName val="OthR"/>
      <sheetName val="ER"/>
      <sheetName val="OUR"/>
      <sheetName val="UPR"/>
      <sheetName val="PR"/>
      <sheetName val="MthR"/>
      <sheetName val="Reserves"/>
      <sheetName val="Obez_2(%)"/>
      <sheetName val="Obez_1(%)"/>
      <sheetName val="Premi_2(%)"/>
      <sheetName val="Premi_1(%)"/>
      <sheetName val="Premi"/>
      <sheetName val="Obez"/>
      <sheetName val="ObezPASIV"/>
      <sheetName val="PremiumPASIV"/>
      <sheetName val="Balans00"/>
      <sheetName val="Balans01"/>
      <sheetName val="Otchet00"/>
      <sheetName val="Otchet01"/>
    </sheetNames>
    <sheetDataSet>
      <sheetData sheetId="18">
        <row r="50">
          <cell r="A50" t="str">
            <v>СТРУКТУРА НА ПРЕМИЙНИЯ ПРИХОД ПО ВИДОВЕ ЗАСТРАХОВКИ ПО ЖИВОТОЗАСТРАХОВАНЕ ЗА 2001 ГОДИНА</v>
          </cell>
        </row>
        <row r="53">
          <cell r="A53" t="str">
            <v>Застраховка "Живот"</v>
          </cell>
          <cell r="O53">
            <v>0.39607955723153593</v>
          </cell>
        </row>
        <row r="54">
          <cell r="A54" t="str">
            <v>Застраховка за пенсия</v>
          </cell>
          <cell r="O54">
            <v>0.4353771862725971</v>
          </cell>
        </row>
        <row r="55">
          <cell r="A55" t="str">
            <v>Допълнитлна застраховка</v>
          </cell>
          <cell r="O55">
            <v>0.05687573444174481</v>
          </cell>
        </row>
        <row r="56">
          <cell r="A56" t="str">
            <v>Женитбена и детска застраховка</v>
          </cell>
          <cell r="O56">
            <v>0.014959953199251638</v>
          </cell>
        </row>
        <row r="57">
          <cell r="A57" t="str">
            <v>Застраховка "Живот", ако е свързана с инвестиционен фонд</v>
          </cell>
          <cell r="O57">
            <v>0.029429013306734694</v>
          </cell>
        </row>
        <row r="58">
          <cell r="A58" t="str">
            <v>Постоянна здравна застраховка</v>
          </cell>
          <cell r="O58">
            <v>0.022045467362428947</v>
          </cell>
        </row>
        <row r="59">
          <cell r="A59" t="str">
            <v>Застраховка "Злополука"</v>
          </cell>
          <cell r="O59">
            <v>0.04523308818570696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Prem"/>
      <sheetName val="Premiums"/>
      <sheetName val="str_premiums"/>
      <sheetName val="Market_share"/>
      <sheetName val="Payments"/>
      <sheetName val="Str_Payments"/>
      <sheetName val="ratio_payments"/>
      <sheetName val="RESERVES_G"/>
      <sheetName val="RESERVES_N"/>
      <sheetName val="MR"/>
      <sheetName val="CR"/>
      <sheetName val="UPR"/>
      <sheetName val="OST"/>
      <sheetName val="ER"/>
      <sheetName val="RIF"/>
      <sheetName val="OTHR"/>
      <sheetName val="RBR"/>
      <sheetName val="EXPENSES"/>
      <sheetName val="ZS"/>
      <sheetName val="PERSONS"/>
      <sheetName val="CONTRACTS"/>
      <sheetName val="REINSPAYMENTS"/>
      <sheetName val="PREMIUM_CEDED"/>
      <sheetName val="REINSCOMM"/>
      <sheetName val="reinspaym_paym"/>
      <sheetName val="premceded_prem"/>
      <sheetName val="ratiopersons"/>
      <sheetName val="prem_contr"/>
      <sheetName val="prem_person"/>
      <sheetName val="ZS_person"/>
      <sheetName val="EXP_GRATIO"/>
      <sheetName val="EXP_NRATIO"/>
      <sheetName val="INCOME_STATAMENT"/>
      <sheetName val="BALANS_SHEET"/>
      <sheetName val="Tehn_result"/>
    </sheetNames>
    <sheetDataSet>
      <sheetData sheetId="22">
        <row r="5">
          <cell r="M5">
            <v>13728902.97196818</v>
          </cell>
        </row>
        <row r="6">
          <cell r="M6">
            <v>11940357.422154851</v>
          </cell>
        </row>
        <row r="7">
          <cell r="M7">
            <v>1788545.5498133278</v>
          </cell>
        </row>
        <row r="8">
          <cell r="M8">
            <v>876708.6161479611</v>
          </cell>
        </row>
        <row r="9">
          <cell r="M9">
            <v>9566.626145289263</v>
          </cell>
        </row>
        <row r="10">
          <cell r="M10">
            <v>15878.9986137</v>
          </cell>
        </row>
        <row r="11">
          <cell r="M11">
            <v>0</v>
          </cell>
        </row>
        <row r="12">
          <cell r="M12">
            <v>1049511.3128381786</v>
          </cell>
        </row>
        <row r="13">
          <cell r="M13">
            <v>718000.7760007709</v>
          </cell>
        </row>
        <row r="14">
          <cell r="M14">
            <v>0</v>
          </cell>
        </row>
        <row r="15">
          <cell r="M15">
            <v>16398568.301714078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="60" zoomScaleNormal="75" workbookViewId="0" topLeftCell="A1">
      <pane xSplit="11895" topLeftCell="R1" activePane="topLeft" state="split"/>
      <selection pane="topLeft" activeCell="G4" sqref="G4"/>
      <selection pane="topRight" activeCell="A1" sqref="A1:IV16384"/>
    </sheetView>
  </sheetViews>
  <sheetFormatPr defaultColWidth="9.140625" defaultRowHeight="12.75"/>
  <cols>
    <col min="1" max="1" width="35.28125" style="128" customWidth="1"/>
    <col min="2" max="3" width="11.57421875" style="57" bestFit="1" customWidth="1"/>
    <col min="4" max="4" width="10.7109375" style="57" customWidth="1"/>
    <col min="5" max="5" width="10.57421875" style="57" customWidth="1"/>
    <col min="6" max="6" width="10.28125" style="57" customWidth="1"/>
    <col min="7" max="7" width="10.8515625" style="57" customWidth="1"/>
    <col min="8" max="8" width="10.7109375" style="57" customWidth="1"/>
    <col min="9" max="9" width="12.7109375" style="57" customWidth="1"/>
    <col min="10" max="10" width="13.57421875" style="57" bestFit="1" customWidth="1"/>
    <col min="11" max="11" width="11.28125" style="57" customWidth="1"/>
    <col min="12" max="12" width="13.57421875" style="57" customWidth="1"/>
    <col min="13" max="13" width="13.421875" style="57" customWidth="1"/>
    <col min="14" max="14" width="9.28125" style="57" bestFit="1" customWidth="1"/>
    <col min="15" max="16384" width="9.140625" style="57" customWidth="1"/>
  </cols>
  <sheetData>
    <row r="1" spans="1:15" ht="15.75">
      <c r="A1" s="249" t="s">
        <v>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127"/>
      <c r="O1" s="127"/>
    </row>
    <row r="2" ht="13.5" thickBot="1"/>
    <row r="3" spans="1:13" s="74" customFormat="1" ht="78" customHeight="1" thickBot="1">
      <c r="A3" s="129" t="s">
        <v>56</v>
      </c>
      <c r="B3" s="130" t="s">
        <v>57</v>
      </c>
      <c r="C3" s="130" t="s">
        <v>58</v>
      </c>
      <c r="D3" s="130" t="s">
        <v>59</v>
      </c>
      <c r="E3" s="130" t="s">
        <v>60</v>
      </c>
      <c r="F3" s="131" t="s">
        <v>61</v>
      </c>
      <c r="G3" s="131" t="s">
        <v>62</v>
      </c>
      <c r="H3" s="131" t="s">
        <v>63</v>
      </c>
      <c r="I3" s="131" t="s">
        <v>65</v>
      </c>
      <c r="J3" s="131" t="s">
        <v>64</v>
      </c>
      <c r="K3" s="131" t="s">
        <v>66</v>
      </c>
      <c r="L3" s="131" t="s">
        <v>67</v>
      </c>
      <c r="M3" s="132" t="s">
        <v>68</v>
      </c>
    </row>
    <row r="4" spans="1:14" ht="12.75">
      <c r="A4" s="92" t="s">
        <v>69</v>
      </c>
      <c r="B4" s="133">
        <v>14613382.8255</v>
      </c>
      <c r="C4" s="133">
        <v>14444365</v>
      </c>
      <c r="D4" s="133">
        <v>7695958.85</v>
      </c>
      <c r="E4" s="133">
        <v>6994870.88101155</v>
      </c>
      <c r="F4" s="133">
        <v>724810.44</v>
      </c>
      <c r="G4" s="133">
        <v>3734966</v>
      </c>
      <c r="H4" s="133">
        <v>840057</v>
      </c>
      <c r="I4" s="133">
        <v>409188</v>
      </c>
      <c r="J4" s="133">
        <v>1657046</v>
      </c>
      <c r="K4" s="133">
        <v>392120.59</v>
      </c>
      <c r="L4" s="133">
        <v>29639</v>
      </c>
      <c r="M4" s="134">
        <f aca="true" t="shared" si="0" ref="M4:M14">SUM(B4:L4)</f>
        <v>51536404.58651155</v>
      </c>
      <c r="N4" s="140"/>
    </row>
    <row r="5" spans="1:14" ht="12.75">
      <c r="A5" s="136" t="s">
        <v>70</v>
      </c>
      <c r="B5" s="120">
        <v>12688584.59</v>
      </c>
      <c r="C5" s="120">
        <v>12243566</v>
      </c>
      <c r="D5" s="120">
        <v>7695958.85</v>
      </c>
      <c r="E5" s="120">
        <v>3646615.80101155</v>
      </c>
      <c r="F5" s="120">
        <v>724810.44</v>
      </c>
      <c r="G5" s="120">
        <v>3734966</v>
      </c>
      <c r="H5" s="120">
        <v>815640</v>
      </c>
      <c r="I5" s="120">
        <v>407446</v>
      </c>
      <c r="J5" s="120">
        <v>1647108</v>
      </c>
      <c r="K5" s="120">
        <v>392120.59</v>
      </c>
      <c r="L5" s="120">
        <v>29639</v>
      </c>
      <c r="M5" s="137">
        <f t="shared" si="0"/>
        <v>44026455.271011546</v>
      </c>
      <c r="N5" s="140"/>
    </row>
    <row r="6" spans="1:14" ht="12.75">
      <c r="A6" s="100" t="s">
        <v>71</v>
      </c>
      <c r="B6" s="120">
        <v>1924798.2354999997</v>
      </c>
      <c r="C6" s="120">
        <v>2200799</v>
      </c>
      <c r="D6" s="120">
        <v>0</v>
      </c>
      <c r="E6" s="120">
        <v>3348255.08</v>
      </c>
      <c r="F6" s="120">
        <v>0</v>
      </c>
      <c r="G6" s="120">
        <v>0</v>
      </c>
      <c r="H6" s="120">
        <v>24417</v>
      </c>
      <c r="I6" s="120">
        <v>1742</v>
      </c>
      <c r="J6" s="120">
        <v>9938</v>
      </c>
      <c r="K6" s="120">
        <v>0</v>
      </c>
      <c r="L6" s="120">
        <v>0</v>
      </c>
      <c r="M6" s="137">
        <f t="shared" si="0"/>
        <v>7509949.3155</v>
      </c>
      <c r="N6" s="140"/>
    </row>
    <row r="7" spans="1:14" ht="12.75">
      <c r="A7" s="100" t="s">
        <v>10</v>
      </c>
      <c r="B7" s="120">
        <v>650048.6815</v>
      </c>
      <c r="C7" s="120">
        <v>967533</v>
      </c>
      <c r="D7" s="120">
        <v>582889</v>
      </c>
      <c r="E7" s="120">
        <v>282926.4366666662</v>
      </c>
      <c r="F7" s="120">
        <v>5774.08</v>
      </c>
      <c r="G7" s="120">
        <v>0</v>
      </c>
      <c r="H7" s="120">
        <v>4470</v>
      </c>
      <c r="I7" s="120">
        <v>17751</v>
      </c>
      <c r="J7" s="120">
        <v>3569</v>
      </c>
      <c r="K7" s="120">
        <v>0</v>
      </c>
      <c r="L7" s="120">
        <v>0</v>
      </c>
      <c r="M7" s="137">
        <f t="shared" si="0"/>
        <v>2514961.198166666</v>
      </c>
      <c r="N7" s="140"/>
    </row>
    <row r="8" spans="1:14" ht="25.5">
      <c r="A8" s="100" t="s">
        <v>28</v>
      </c>
      <c r="B8" s="120">
        <v>4426424.9174999995</v>
      </c>
      <c r="C8" s="120">
        <v>0</v>
      </c>
      <c r="D8" s="120">
        <v>0</v>
      </c>
      <c r="E8" s="120">
        <v>372848.0963009</v>
      </c>
      <c r="F8" s="120">
        <v>0</v>
      </c>
      <c r="G8" s="120">
        <v>0</v>
      </c>
      <c r="H8" s="120">
        <v>0</v>
      </c>
      <c r="I8" s="120">
        <v>0</v>
      </c>
      <c r="J8" s="120">
        <v>8606</v>
      </c>
      <c r="K8" s="120">
        <v>0</v>
      </c>
      <c r="L8" s="120">
        <v>0</v>
      </c>
      <c r="M8" s="137">
        <f t="shared" si="0"/>
        <v>4807879.0138008995</v>
      </c>
      <c r="N8" s="140"/>
    </row>
    <row r="9" spans="1:14" ht="12.75">
      <c r="A9" s="100" t="s">
        <v>11</v>
      </c>
      <c r="B9" s="120">
        <v>628378.53</v>
      </c>
      <c r="C9" s="120">
        <v>0</v>
      </c>
      <c r="D9" s="120">
        <v>0</v>
      </c>
      <c r="E9" s="120">
        <v>539129.68</v>
      </c>
      <c r="F9" s="120">
        <v>35258.9</v>
      </c>
      <c r="G9" s="120">
        <v>0</v>
      </c>
      <c r="H9" s="120">
        <v>726382</v>
      </c>
      <c r="I9" s="120">
        <v>430702</v>
      </c>
      <c r="J9" s="120">
        <v>6393</v>
      </c>
      <c r="K9" s="120">
        <v>0</v>
      </c>
      <c r="L9" s="120">
        <v>0</v>
      </c>
      <c r="M9" s="137">
        <f t="shared" si="0"/>
        <v>2366244.11</v>
      </c>
      <c r="N9" s="140"/>
    </row>
    <row r="10" spans="1:14" ht="12.75">
      <c r="A10" s="100" t="s">
        <v>72</v>
      </c>
      <c r="B10" s="120">
        <v>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37">
        <f t="shared" si="0"/>
        <v>0</v>
      </c>
      <c r="N10" s="140"/>
    </row>
    <row r="11" spans="1:14" ht="12.75">
      <c r="A11" s="100" t="s">
        <v>73</v>
      </c>
      <c r="B11" s="120">
        <v>1489825.2449999999</v>
      </c>
      <c r="C11" s="120">
        <v>0</v>
      </c>
      <c r="D11" s="120">
        <v>0</v>
      </c>
      <c r="E11" s="120">
        <v>1019901.55</v>
      </c>
      <c r="F11" s="120">
        <v>3533298.3255397</v>
      </c>
      <c r="G11" s="120">
        <v>295574</v>
      </c>
      <c r="H11" s="120">
        <v>1120421</v>
      </c>
      <c r="I11" s="120">
        <v>403691</v>
      </c>
      <c r="J11" s="120">
        <v>1214</v>
      </c>
      <c r="K11" s="120">
        <v>16720</v>
      </c>
      <c r="L11" s="120">
        <v>174592</v>
      </c>
      <c r="M11" s="137">
        <f t="shared" si="0"/>
        <v>8055237.120539701</v>
      </c>
      <c r="N11" s="140"/>
    </row>
    <row r="12" spans="1:14" ht="12.75">
      <c r="A12" s="100" t="s">
        <v>74</v>
      </c>
      <c r="B12" s="120">
        <v>1926584.57</v>
      </c>
      <c r="C12" s="120">
        <v>890226</v>
      </c>
      <c r="D12" s="120">
        <v>1163917.54</v>
      </c>
      <c r="E12" s="120">
        <v>154223.6128767125</v>
      </c>
      <c r="F12" s="120">
        <v>401161.9302419999</v>
      </c>
      <c r="G12" s="120">
        <v>0</v>
      </c>
      <c r="H12" s="120">
        <v>540179</v>
      </c>
      <c r="I12" s="120">
        <v>394166</v>
      </c>
      <c r="J12" s="120">
        <v>0</v>
      </c>
      <c r="K12" s="120">
        <v>0</v>
      </c>
      <c r="L12" s="120">
        <v>40193</v>
      </c>
      <c r="M12" s="137">
        <f t="shared" si="0"/>
        <v>5510651.653118713</v>
      </c>
      <c r="N12" s="140"/>
    </row>
    <row r="13" spans="1:14" ht="39" thickBot="1">
      <c r="A13" s="103" t="s">
        <v>75</v>
      </c>
      <c r="B13" s="138">
        <v>471389.07</v>
      </c>
      <c r="C13" s="138">
        <v>16492</v>
      </c>
      <c r="D13" s="138">
        <v>0</v>
      </c>
      <c r="E13" s="138">
        <v>114113.37</v>
      </c>
      <c r="F13" s="138">
        <v>42522</v>
      </c>
      <c r="G13" s="138">
        <v>0</v>
      </c>
      <c r="H13" s="138">
        <v>338097</v>
      </c>
      <c r="I13" s="138">
        <v>275901</v>
      </c>
      <c r="J13" s="138">
        <v>0</v>
      </c>
      <c r="K13" s="138">
        <v>0</v>
      </c>
      <c r="L13" s="138">
        <v>8711</v>
      </c>
      <c r="M13" s="139">
        <f t="shared" si="0"/>
        <v>1267225.44</v>
      </c>
      <c r="N13" s="140"/>
    </row>
    <row r="14" spans="1:14" ht="13.5" thickBot="1">
      <c r="A14" s="244" t="s">
        <v>68</v>
      </c>
      <c r="B14" s="245">
        <v>23734644.769500002</v>
      </c>
      <c r="C14" s="245">
        <v>16302124</v>
      </c>
      <c r="D14" s="245">
        <v>9442765.39</v>
      </c>
      <c r="E14" s="245">
        <v>9363900.256855829</v>
      </c>
      <c r="F14" s="245">
        <v>4700303.675781701</v>
      </c>
      <c r="G14" s="245">
        <v>4030540</v>
      </c>
      <c r="H14" s="245">
        <v>3231509</v>
      </c>
      <c r="I14" s="245">
        <v>1655498</v>
      </c>
      <c r="J14" s="245">
        <v>1676828</v>
      </c>
      <c r="K14" s="245">
        <v>408840.59</v>
      </c>
      <c r="L14" s="245">
        <v>244424</v>
      </c>
      <c r="M14" s="246">
        <f t="shared" si="0"/>
        <v>74791377.68213753</v>
      </c>
      <c r="N14" s="140"/>
    </row>
    <row r="15" spans="1:14" ht="13.5" thickBot="1">
      <c r="A15" s="105" t="s">
        <v>214</v>
      </c>
      <c r="B15" s="178">
        <f>B14/$M14</f>
        <v>0.3173446659904028</v>
      </c>
      <c r="C15" s="178">
        <f aca="true" t="shared" si="1" ref="C15:M15">C14/$M14</f>
        <v>0.21796795974642735</v>
      </c>
      <c r="D15" s="178">
        <f t="shared" si="1"/>
        <v>0.12625473259941328</v>
      </c>
      <c r="E15" s="178">
        <f t="shared" si="1"/>
        <v>0.12520026434935178</v>
      </c>
      <c r="F15" s="178">
        <f t="shared" si="1"/>
        <v>0.06284552874206885</v>
      </c>
      <c r="G15" s="178">
        <f t="shared" si="1"/>
        <v>0.05389043663735875</v>
      </c>
      <c r="H15" s="178">
        <f t="shared" si="1"/>
        <v>0.04320697251672345</v>
      </c>
      <c r="I15" s="178">
        <f t="shared" si="1"/>
        <v>0.022134877726625746</v>
      </c>
      <c r="J15" s="178">
        <f t="shared" si="1"/>
        <v>0.022420071029129844</v>
      </c>
      <c r="K15" s="178">
        <f t="shared" si="1"/>
        <v>0.005466413411149714</v>
      </c>
      <c r="L15" s="178">
        <f t="shared" si="1"/>
        <v>0.0032680772513483986</v>
      </c>
      <c r="M15" s="178">
        <f t="shared" si="1"/>
        <v>1</v>
      </c>
      <c r="N15" s="140"/>
    </row>
    <row r="16" spans="2:14" ht="12.75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3" ht="15.75">
      <c r="A17" s="141" t="s">
        <v>209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</row>
    <row r="18" spans="2:13" ht="12.75"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</row>
    <row r="19" ht="12.75">
      <c r="D19" s="110"/>
    </row>
    <row r="20" ht="12.75">
      <c r="D20" s="110"/>
    </row>
    <row r="21" ht="12.75">
      <c r="D21" s="110"/>
    </row>
    <row r="22" ht="12.75">
      <c r="D22" s="110"/>
    </row>
    <row r="23" ht="12.75">
      <c r="D23" s="110"/>
    </row>
    <row r="24" ht="12.75">
      <c r="D24" s="110"/>
    </row>
    <row r="25" ht="12.75">
      <c r="D25" s="110"/>
    </row>
    <row r="26" ht="12.75">
      <c r="D26" s="110"/>
    </row>
    <row r="27" ht="12.75">
      <c r="D27" s="110"/>
    </row>
    <row r="28" ht="12.75">
      <c r="D28" s="110"/>
    </row>
    <row r="29" ht="12.75">
      <c r="D29" s="110"/>
    </row>
    <row r="30" ht="12.75">
      <c r="D30" s="110"/>
    </row>
    <row r="31" ht="12.75">
      <c r="D31" s="110"/>
    </row>
    <row r="32" ht="12.75">
      <c r="D32" s="110"/>
    </row>
    <row r="33" ht="12.75">
      <c r="D33" s="110"/>
    </row>
    <row r="34" ht="12.75">
      <c r="D34" s="110"/>
    </row>
    <row r="35" ht="12.75">
      <c r="D35" s="110"/>
    </row>
    <row r="36" ht="12.75">
      <c r="D36" s="110"/>
    </row>
    <row r="37" ht="12.75">
      <c r="D37" s="110"/>
    </row>
    <row r="38" ht="12.75">
      <c r="D38" s="110"/>
    </row>
    <row r="39" ht="12.75">
      <c r="D39" s="110"/>
    </row>
    <row r="40" ht="12.75">
      <c r="D40" s="110"/>
    </row>
    <row r="41" ht="12.75">
      <c r="D41" s="110"/>
    </row>
    <row r="42" ht="12.75">
      <c r="D42" s="110"/>
    </row>
    <row r="43" ht="12.75">
      <c r="D43" s="110"/>
    </row>
    <row r="44" ht="12.75">
      <c r="D44" s="110"/>
    </row>
    <row r="45" ht="12.75">
      <c r="D45" s="110"/>
    </row>
    <row r="46" ht="12.75">
      <c r="D46" s="110"/>
    </row>
    <row r="47" ht="12.75">
      <c r="D47" s="110"/>
    </row>
    <row r="48" ht="12.75">
      <c r="D48" s="110"/>
    </row>
    <row r="49" ht="12.75">
      <c r="D49" s="110"/>
    </row>
  </sheetData>
  <mergeCells count="1">
    <mergeCell ref="A1:M1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65" r:id="rId2"/>
  <headerFooter alignWithMargins="0">
    <oddHeader>&amp;C&amp;"Arial,Bold"&amp;12Премиен приход по видове застраховки за 2003 г. - животозастраховане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65" zoomScaleSheetLayoutView="65" workbookViewId="0" topLeftCell="A1">
      <selection activeCell="C14" sqref="C14"/>
    </sheetView>
  </sheetViews>
  <sheetFormatPr defaultColWidth="9.140625" defaultRowHeight="12.75"/>
  <cols>
    <col min="1" max="1" width="66.421875" style="57" customWidth="1"/>
    <col min="2" max="2" width="18.421875" style="110" customWidth="1"/>
    <col min="3" max="4" width="19.28125" style="57" customWidth="1"/>
    <col min="5" max="5" width="18.8515625" style="57" customWidth="1"/>
    <col min="6" max="6" width="18.140625" style="57" customWidth="1"/>
    <col min="7" max="16384" width="9.140625" style="57" customWidth="1"/>
  </cols>
  <sheetData>
    <row r="1" spans="1:6" ht="15.75">
      <c r="A1" s="266" t="s">
        <v>204</v>
      </c>
      <c r="B1" s="266"/>
      <c r="C1" s="266"/>
      <c r="D1" s="266"/>
      <c r="E1" s="266"/>
      <c r="F1" s="266"/>
    </row>
    <row r="2" spans="2:6" s="85" customFormat="1" ht="19.5" thickBot="1">
      <c r="B2" s="142"/>
      <c r="F2" s="87" t="s">
        <v>0</v>
      </c>
    </row>
    <row r="3" spans="1:6" ht="101.25" customHeight="1" thickBot="1">
      <c r="A3" s="111" t="s">
        <v>1</v>
      </c>
      <c r="B3" s="112" t="s">
        <v>44</v>
      </c>
      <c r="C3" s="112" t="s">
        <v>45</v>
      </c>
      <c r="D3" s="112" t="s">
        <v>46</v>
      </c>
      <c r="E3" s="112" t="s">
        <v>50</v>
      </c>
      <c r="F3" s="113" t="s">
        <v>54</v>
      </c>
    </row>
    <row r="4" spans="1:6" s="96" customFormat="1" ht="16.5" customHeight="1">
      <c r="A4" s="92" t="s">
        <v>69</v>
      </c>
      <c r="B4" s="114">
        <f>SUM(B5:B7)</f>
        <v>5003</v>
      </c>
      <c r="C4" s="114">
        <f>SUM(C5:C7)</f>
        <v>1194467</v>
      </c>
      <c r="D4" s="114">
        <f>SUM(D5:D7)</f>
        <v>1137031</v>
      </c>
      <c r="E4" s="114">
        <v>2359558.9</v>
      </c>
      <c r="F4" s="115">
        <v>1843555.45</v>
      </c>
    </row>
    <row r="5" spans="1:6" ht="16.5" customHeight="1">
      <c r="A5" s="97" t="s">
        <v>70</v>
      </c>
      <c r="B5" s="45">
        <v>5003</v>
      </c>
      <c r="C5" s="45">
        <v>1194467</v>
      </c>
      <c r="D5" s="45">
        <f>324392+305412+507227</f>
        <v>1137031</v>
      </c>
      <c r="E5" s="45">
        <v>996044.62</v>
      </c>
      <c r="F5" s="116">
        <v>1449948.45</v>
      </c>
    </row>
    <row r="6" spans="1:6" ht="16.5" customHeight="1">
      <c r="A6" s="100" t="s">
        <v>71</v>
      </c>
      <c r="B6" s="45">
        <v>0</v>
      </c>
      <c r="C6" s="45">
        <v>0</v>
      </c>
      <c r="D6" s="45">
        <v>0</v>
      </c>
      <c r="E6" s="45">
        <v>1102159</v>
      </c>
      <c r="F6" s="116">
        <v>393607</v>
      </c>
    </row>
    <row r="7" spans="1:6" ht="16.5" customHeight="1">
      <c r="A7" s="100" t="s">
        <v>10</v>
      </c>
      <c r="B7" s="45">
        <v>0</v>
      </c>
      <c r="C7" s="45">
        <v>0</v>
      </c>
      <c r="D7" s="45">
        <v>0</v>
      </c>
      <c r="E7" s="45">
        <v>283688</v>
      </c>
      <c r="F7" s="116">
        <v>196911</v>
      </c>
    </row>
    <row r="8" spans="1:6" ht="16.5" customHeight="1">
      <c r="A8" s="100" t="s">
        <v>28</v>
      </c>
      <c r="B8" s="45">
        <v>0</v>
      </c>
      <c r="C8" s="45">
        <v>0</v>
      </c>
      <c r="D8" s="45">
        <v>0</v>
      </c>
      <c r="E8" s="45">
        <v>0</v>
      </c>
      <c r="F8" s="116">
        <v>0</v>
      </c>
    </row>
    <row r="9" spans="1:6" ht="16.5" customHeight="1">
      <c r="A9" s="100" t="s">
        <v>11</v>
      </c>
      <c r="B9" s="45">
        <v>0</v>
      </c>
      <c r="C9" s="45">
        <v>764</v>
      </c>
      <c r="D9" s="45">
        <v>0</v>
      </c>
      <c r="E9" s="45">
        <v>2835</v>
      </c>
      <c r="F9" s="116">
        <v>3389.1857499999996</v>
      </c>
    </row>
    <row r="10" spans="1:6" ht="16.5" customHeight="1">
      <c r="A10" s="100" t="s">
        <v>72</v>
      </c>
      <c r="B10" s="45">
        <v>0</v>
      </c>
      <c r="C10" s="45">
        <v>0</v>
      </c>
      <c r="D10" s="45">
        <v>0</v>
      </c>
      <c r="E10" s="45">
        <v>0</v>
      </c>
      <c r="F10" s="116">
        <v>0</v>
      </c>
    </row>
    <row r="11" spans="1:6" ht="16.5" customHeight="1">
      <c r="A11" s="100" t="s">
        <v>73</v>
      </c>
      <c r="B11" s="45">
        <v>2661</v>
      </c>
      <c r="C11" s="45">
        <v>42644</v>
      </c>
      <c r="D11" s="45">
        <f>150748+80+5493</f>
        <v>156321</v>
      </c>
      <c r="E11" s="45">
        <v>261355.28</v>
      </c>
      <c r="F11" s="116">
        <v>382816.2</v>
      </c>
    </row>
    <row r="12" spans="1:6" ht="16.5" customHeight="1">
      <c r="A12" s="100" t="s">
        <v>74</v>
      </c>
      <c r="B12" s="117">
        <v>46379</v>
      </c>
      <c r="C12" s="117">
        <v>89339</v>
      </c>
      <c r="D12" s="117">
        <f>101479</f>
        <v>101479</v>
      </c>
      <c r="E12" s="117">
        <v>13019</v>
      </c>
      <c r="F12" s="116">
        <v>5449</v>
      </c>
    </row>
    <row r="13" spans="1:6" ht="28.5" customHeight="1" thickBot="1">
      <c r="A13" s="103" t="s">
        <v>75</v>
      </c>
      <c r="B13" s="118" t="s">
        <v>15</v>
      </c>
      <c r="C13" s="118" t="s">
        <v>15</v>
      </c>
      <c r="D13" s="118" t="s">
        <v>15</v>
      </c>
      <c r="E13" s="118" t="s">
        <v>15</v>
      </c>
      <c r="F13" s="117">
        <v>0</v>
      </c>
    </row>
    <row r="14" spans="1:6" ht="16.5" customHeight="1" thickBot="1">
      <c r="A14" s="105" t="s">
        <v>68</v>
      </c>
      <c r="B14" s="106">
        <f>B4+B7+B8+B9+B10+B11+B12</f>
        <v>54043</v>
      </c>
      <c r="C14" s="106">
        <f>C4+C7+C8+C9+C10+C11+C12</f>
        <v>1327214</v>
      </c>
      <c r="D14" s="106">
        <f>D4+D7+D8+D9+D10+D11+D12</f>
        <v>1394831</v>
      </c>
      <c r="E14" s="106">
        <f>E4+E7+E8+E9+E10+E11+E12</f>
        <v>2920456.1799999997</v>
      </c>
      <c r="F14" s="119">
        <v>2432121.83575</v>
      </c>
    </row>
  </sheetData>
  <mergeCells count="1">
    <mergeCell ref="A1:F1"/>
  </mergeCells>
  <printOptions horizontalCentered="1"/>
  <pageMargins left="0" right="0" top="0.7874015748031497" bottom="0" header="0.7874015748031497" footer="0"/>
  <pageSetup horizontalDpi="300" verticalDpi="300" orientation="landscape" paperSize="9" scale="90" r:id="rId2"/>
  <rowBreaks count="1" manualBreakCount="1">
    <brk id="15" max="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75" zoomScaleNormal="65" zoomScaleSheetLayoutView="75" workbookViewId="0" topLeftCell="A1">
      <selection activeCell="D4" sqref="D4"/>
    </sheetView>
  </sheetViews>
  <sheetFormatPr defaultColWidth="9.140625" defaultRowHeight="12.75"/>
  <cols>
    <col min="1" max="1" width="50.421875" style="57" customWidth="1"/>
    <col min="2" max="2" width="10.8515625" style="110" customWidth="1"/>
    <col min="3" max="3" width="10.7109375" style="110" customWidth="1"/>
    <col min="4" max="6" width="10.8515625" style="57" customWidth="1"/>
    <col min="7" max="7" width="11.00390625" style="57" customWidth="1"/>
    <col min="8" max="8" width="9.7109375" style="57" bestFit="1" customWidth="1"/>
    <col min="9" max="9" width="11.00390625" style="57" customWidth="1"/>
    <col min="10" max="10" width="11.28125" style="57" customWidth="1"/>
    <col min="11" max="11" width="9.7109375" style="57" bestFit="1" customWidth="1"/>
    <col min="12" max="16384" width="9.140625" style="57" customWidth="1"/>
  </cols>
  <sheetData>
    <row r="1" spans="1:9" ht="15.75">
      <c r="A1" s="266" t="s">
        <v>205</v>
      </c>
      <c r="B1" s="266"/>
      <c r="C1" s="266"/>
      <c r="D1" s="266"/>
      <c r="E1" s="266"/>
      <c r="F1" s="266"/>
      <c r="G1" s="266"/>
      <c r="H1" s="266"/>
      <c r="I1" s="266"/>
    </row>
    <row r="2" spans="2:11" s="85" customFormat="1" ht="19.5" thickBot="1">
      <c r="B2" s="86"/>
      <c r="C2" s="86"/>
      <c r="D2" s="86"/>
      <c r="E2" s="86"/>
      <c r="F2" s="86"/>
      <c r="G2" s="87"/>
      <c r="K2" s="86" t="s">
        <v>0</v>
      </c>
    </row>
    <row r="3" spans="1:11" ht="101.25" customHeight="1" thickBot="1">
      <c r="A3" s="88" t="s">
        <v>1</v>
      </c>
      <c r="B3" s="89" t="s">
        <v>44</v>
      </c>
      <c r="C3" s="90" t="s">
        <v>48</v>
      </c>
      <c r="D3" s="89" t="s">
        <v>45</v>
      </c>
      <c r="E3" s="90" t="s">
        <v>48</v>
      </c>
      <c r="F3" s="89" t="s">
        <v>46</v>
      </c>
      <c r="G3" s="90" t="s">
        <v>48</v>
      </c>
      <c r="H3" s="89" t="s">
        <v>50</v>
      </c>
      <c r="I3" s="90" t="s">
        <v>48</v>
      </c>
      <c r="J3" s="89" t="s">
        <v>54</v>
      </c>
      <c r="K3" s="91" t="s">
        <v>48</v>
      </c>
    </row>
    <row r="4" spans="1:11" s="96" customFormat="1" ht="15" customHeight="1">
      <c r="A4" s="92" t="s">
        <v>69</v>
      </c>
      <c r="B4" s="93">
        <v>153827</v>
      </c>
      <c r="C4" s="94">
        <v>0.0061059901157481415</v>
      </c>
      <c r="D4" s="93">
        <v>2522234</v>
      </c>
      <c r="E4" s="94">
        <v>0.07028765823776817</v>
      </c>
      <c r="F4" s="93">
        <v>4455474</v>
      </c>
      <c r="G4" s="94">
        <v>0.057455695027723803</v>
      </c>
      <c r="H4" s="93">
        <v>9619195.25</v>
      </c>
      <c r="I4" s="94">
        <v>0.07880930706597349</v>
      </c>
      <c r="J4" s="93">
        <f>'[4]PREMIUM_CEDED'!M5</f>
        <v>13728902.97196818</v>
      </c>
      <c r="K4" s="95">
        <f>J4/'2.3.1.7.4'!M4</f>
        <v>0.2663923314425663</v>
      </c>
    </row>
    <row r="5" spans="1:11" ht="15" customHeight="1">
      <c r="A5" s="97" t="s">
        <v>70</v>
      </c>
      <c r="B5" s="98">
        <v>95617</v>
      </c>
      <c r="C5" s="99">
        <v>0.005482954998333042</v>
      </c>
      <c r="D5" s="98">
        <v>2264837</v>
      </c>
      <c r="E5" s="99">
        <v>0.11099173360309793</v>
      </c>
      <c r="F5" s="98">
        <v>3926073</v>
      </c>
      <c r="G5" s="99">
        <v>0.11355091861571785</v>
      </c>
      <c r="H5" s="98">
        <v>7969641.84</v>
      </c>
      <c r="I5" s="99">
        <v>0.07576361569928644</v>
      </c>
      <c r="J5" s="93">
        <f>'[4]PREMIUM_CEDED'!M6</f>
        <v>11940357.422154851</v>
      </c>
      <c r="K5" s="95">
        <f>J5/'2.3.1.7.4'!M5</f>
        <v>0.271208693696873</v>
      </c>
    </row>
    <row r="6" spans="1:11" ht="15" customHeight="1">
      <c r="A6" s="100" t="s">
        <v>71</v>
      </c>
      <c r="B6" s="98">
        <v>0</v>
      </c>
      <c r="C6" s="99">
        <v>0</v>
      </c>
      <c r="D6" s="98">
        <v>0</v>
      </c>
      <c r="E6" s="99">
        <v>0</v>
      </c>
      <c r="F6" s="98">
        <v>0</v>
      </c>
      <c r="G6" s="99">
        <v>0</v>
      </c>
      <c r="H6" s="98">
        <v>906895.49</v>
      </c>
      <c r="I6" s="99">
        <v>0.25683815591212783</v>
      </c>
      <c r="J6" s="93">
        <f>'[4]PREMIUM_CEDED'!M7</f>
        <v>1788545.5498133278</v>
      </c>
      <c r="K6" s="95">
        <f>J6/'2.3.1.7.4'!M6</f>
        <v>0.23815680701358363</v>
      </c>
    </row>
    <row r="7" spans="1:11" ht="15" customHeight="1">
      <c r="A7" s="100" t="s">
        <v>10</v>
      </c>
      <c r="B7" s="98">
        <v>4960</v>
      </c>
      <c r="C7" s="99">
        <v>0.003030978926752361</v>
      </c>
      <c r="D7" s="98">
        <v>5095</v>
      </c>
      <c r="E7" s="99">
        <v>0.003326054572441136</v>
      </c>
      <c r="F7" s="98">
        <v>5111</v>
      </c>
      <c r="G7" s="99">
        <v>0.003913725441248422</v>
      </c>
      <c r="H7" s="98">
        <v>898926.3</v>
      </c>
      <c r="I7" s="99">
        <v>0.05681382185882521</v>
      </c>
      <c r="J7" s="93">
        <f>'[4]PREMIUM_CEDED'!M8</f>
        <v>876708.6161479611</v>
      </c>
      <c r="K7" s="95">
        <f>J7/'2.3.1.7.4'!M7</f>
        <v>0.34859727330467616</v>
      </c>
    </row>
    <row r="8" spans="1:11" ht="27" customHeight="1">
      <c r="A8" s="100" t="s">
        <v>28</v>
      </c>
      <c r="B8" s="98">
        <v>0</v>
      </c>
      <c r="C8" s="99">
        <v>0</v>
      </c>
      <c r="D8" s="98">
        <v>4991</v>
      </c>
      <c r="E8" s="99">
        <v>0.004046288896401173</v>
      </c>
      <c r="F8" s="98">
        <v>11689</v>
      </c>
      <c r="G8" s="99">
        <v>0.004550052069466173</v>
      </c>
      <c r="H8" s="98">
        <v>9042.89</v>
      </c>
      <c r="I8" s="99">
        <v>0.002308245341799967</v>
      </c>
      <c r="J8" s="93">
        <f>'[4]PREMIUM_CEDED'!M9</f>
        <v>9566.626145289263</v>
      </c>
      <c r="K8" s="95">
        <f>J8/'2.3.1.7.4'!M8</f>
        <v>0.0019897809653338814</v>
      </c>
    </row>
    <row r="9" spans="1:11" ht="15" customHeight="1">
      <c r="A9" s="100" t="s">
        <v>11</v>
      </c>
      <c r="B9" s="29">
        <v>12789</v>
      </c>
      <c r="C9" s="101">
        <v>0.018278773811429488</v>
      </c>
      <c r="D9" s="102">
        <v>0</v>
      </c>
      <c r="E9" s="101">
        <v>0</v>
      </c>
      <c r="F9" s="102">
        <v>1005</v>
      </c>
      <c r="G9" s="101">
        <v>0.0005222295721199039</v>
      </c>
      <c r="H9" s="102">
        <v>9325</v>
      </c>
      <c r="I9" s="101">
        <v>0.0036509585580927375</v>
      </c>
      <c r="J9" s="93">
        <f>'[4]PREMIUM_CEDED'!M10</f>
        <v>15878.9986137</v>
      </c>
      <c r="K9" s="95">
        <f>J9/'2.3.1.7.4'!M9</f>
        <v>0.006710634184610818</v>
      </c>
    </row>
    <row r="10" spans="1:11" ht="15" customHeight="1">
      <c r="A10" s="100" t="s">
        <v>72</v>
      </c>
      <c r="B10" s="98">
        <v>0</v>
      </c>
      <c r="C10" s="98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93">
        <f>'[4]PREMIUM_CEDED'!M11</f>
        <v>0</v>
      </c>
      <c r="K10" s="95">
        <v>0</v>
      </c>
    </row>
    <row r="11" spans="1:11" ht="15" customHeight="1">
      <c r="A11" s="100" t="s">
        <v>73</v>
      </c>
      <c r="B11" s="98">
        <v>58210</v>
      </c>
      <c r="C11" s="101">
        <v>0.017114371691459133</v>
      </c>
      <c r="D11" s="98">
        <v>257397</v>
      </c>
      <c r="E11" s="101">
        <v>0.061390424174606655</v>
      </c>
      <c r="F11" s="98">
        <v>529401</v>
      </c>
      <c r="G11" s="101">
        <v>0.10662829108157683</v>
      </c>
      <c r="H11" s="98">
        <v>742657.92</v>
      </c>
      <c r="I11" s="101">
        <v>0.05569361848716846</v>
      </c>
      <c r="J11" s="93">
        <f>'[4]PREMIUM_CEDED'!M12</f>
        <v>1049511.3128381786</v>
      </c>
      <c r="K11" s="95">
        <f>J11/'2.3.1.7.4'!M11</f>
        <v>0.1302893132918552</v>
      </c>
    </row>
    <row r="12" spans="1:11" ht="15" customHeight="1">
      <c r="A12" s="100" t="s">
        <v>74</v>
      </c>
      <c r="B12" s="29">
        <v>172059</v>
      </c>
      <c r="C12" s="101">
        <v>0.04190744018485561</v>
      </c>
      <c r="D12" s="102">
        <v>108054</v>
      </c>
      <c r="E12" s="101">
        <v>0.02401512070089476</v>
      </c>
      <c r="F12" s="102">
        <v>211041</v>
      </c>
      <c r="G12" s="101">
        <v>0.053447242820773774</v>
      </c>
      <c r="H12" s="102">
        <v>483282.89</v>
      </c>
      <c r="I12" s="101">
        <v>0.11003230228361062</v>
      </c>
      <c r="J12" s="93">
        <f>'[4]PREMIUM_CEDED'!M13</f>
        <v>718000.7760007709</v>
      </c>
      <c r="K12" s="95">
        <f>J12/'2.3.1.7.4'!M12</f>
        <v>0.13029326134131952</v>
      </c>
    </row>
    <row r="13" spans="1:11" ht="27" customHeight="1" thickBot="1">
      <c r="A13" s="103" t="s">
        <v>75</v>
      </c>
      <c r="B13" s="104" t="s">
        <v>15</v>
      </c>
      <c r="C13" s="104" t="s">
        <v>15</v>
      </c>
      <c r="D13" s="104" t="s">
        <v>15</v>
      </c>
      <c r="E13" s="104" t="s">
        <v>15</v>
      </c>
      <c r="F13" s="104" t="s">
        <v>15</v>
      </c>
      <c r="G13" s="104" t="s">
        <v>15</v>
      </c>
      <c r="H13" s="104" t="s">
        <v>15</v>
      </c>
      <c r="I13" s="104" t="s">
        <v>15</v>
      </c>
      <c r="J13" s="247">
        <f>'[4]PREMIUM_CEDED'!M14</f>
        <v>0</v>
      </c>
      <c r="K13" s="248">
        <f>J13/'2.3.1.7.4'!M13</f>
        <v>0</v>
      </c>
    </row>
    <row r="14" spans="1:11" ht="16.5" customHeight="1" thickBot="1">
      <c r="A14" s="105" t="s">
        <v>68</v>
      </c>
      <c r="B14" s="106">
        <v>401845</v>
      </c>
      <c r="C14" s="107">
        <v>0.010858580384588428</v>
      </c>
      <c r="D14" s="106">
        <v>2897771</v>
      </c>
      <c r="E14" s="107">
        <v>0.059737134022653966</v>
      </c>
      <c r="F14" s="106">
        <v>5213721</v>
      </c>
      <c r="G14" s="107">
        <v>0.05366130927119781</v>
      </c>
      <c r="H14" s="106">
        <v>11762430.250000002</v>
      </c>
      <c r="I14" s="107">
        <v>0.07408605510041617</v>
      </c>
      <c r="J14" s="108">
        <f>'[4]PREMIUM_CEDED'!M15</f>
        <v>16398568.301714078</v>
      </c>
      <c r="K14" s="109">
        <f>J14/'2.3.1.7.4'!M14</f>
        <v>0.21925747071283802</v>
      </c>
    </row>
  </sheetData>
  <mergeCells count="1">
    <mergeCell ref="A1:I1"/>
  </mergeCells>
  <printOptions horizontalCentered="1"/>
  <pageMargins left="0" right="0" top="0.7874015748031497" bottom="0" header="0.7874015748031497" footer="0"/>
  <pageSetup horizontalDpi="300" verticalDpi="300" orientation="landscape" paperSize="9" scale="92" r:id="rId2"/>
  <rowBreaks count="1" manualBreakCount="1">
    <brk id="1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5" zoomScaleNormal="75" workbookViewId="0" topLeftCell="A1">
      <selection activeCell="M14" sqref="M14"/>
    </sheetView>
  </sheetViews>
  <sheetFormatPr defaultColWidth="9.140625" defaultRowHeight="12.75"/>
  <cols>
    <col min="1" max="1" width="35.57421875" style="128" customWidth="1"/>
    <col min="2" max="2" width="11.8515625" style="57" bestFit="1" customWidth="1"/>
    <col min="3" max="3" width="11.28125" style="57" customWidth="1"/>
    <col min="4" max="4" width="11.421875" style="57" customWidth="1"/>
    <col min="5" max="5" width="10.421875" style="57" bestFit="1" customWidth="1"/>
    <col min="6" max="6" width="10.57421875" style="57" customWidth="1"/>
    <col min="7" max="7" width="10.8515625" style="57" customWidth="1"/>
    <col min="8" max="8" width="12.00390625" style="57" customWidth="1"/>
    <col min="9" max="9" width="12.7109375" style="57" customWidth="1"/>
    <col min="10" max="10" width="14.57421875" style="57" customWidth="1"/>
    <col min="11" max="11" width="11.00390625" style="57" customWidth="1"/>
    <col min="12" max="12" width="18.28125" style="57" customWidth="1"/>
    <col min="13" max="13" width="12.7109375" style="74" customWidth="1"/>
    <col min="14" max="15" width="9.140625" style="57" customWidth="1"/>
    <col min="16" max="16" width="11.57421875" style="57" bestFit="1" customWidth="1"/>
    <col min="17" max="16384" width="9.140625" style="57" customWidth="1"/>
  </cols>
  <sheetData>
    <row r="1" spans="1:15" ht="15.75">
      <c r="A1" s="250" t="s">
        <v>76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22"/>
      <c r="M1" s="222"/>
      <c r="N1" s="126"/>
      <c r="O1" s="126"/>
    </row>
    <row r="2" ht="13.5" thickBot="1"/>
    <row r="3" spans="1:13" s="74" customFormat="1" ht="63" customHeight="1" thickBot="1">
      <c r="A3" s="129" t="s">
        <v>56</v>
      </c>
      <c r="B3" s="130" t="s">
        <v>34</v>
      </c>
      <c r="C3" s="130" t="s">
        <v>58</v>
      </c>
      <c r="D3" s="130" t="s">
        <v>59</v>
      </c>
      <c r="E3" s="130" t="s">
        <v>60</v>
      </c>
      <c r="F3" s="131" t="s">
        <v>61</v>
      </c>
      <c r="G3" s="131" t="s">
        <v>62</v>
      </c>
      <c r="H3" s="131" t="s">
        <v>63</v>
      </c>
      <c r="I3" s="131" t="s">
        <v>65</v>
      </c>
      <c r="J3" s="131" t="s">
        <v>64</v>
      </c>
      <c r="K3" s="131" t="s">
        <v>66</v>
      </c>
      <c r="L3" s="131" t="s">
        <v>67</v>
      </c>
      <c r="M3" s="132" t="s">
        <v>4</v>
      </c>
    </row>
    <row r="4" spans="1:13" ht="12.75">
      <c r="A4" s="223" t="s">
        <v>69</v>
      </c>
      <c r="B4" s="224">
        <v>16135252.129999999</v>
      </c>
      <c r="C4" s="224">
        <v>1982696</v>
      </c>
      <c r="D4" s="224">
        <v>209139</v>
      </c>
      <c r="E4" s="224">
        <v>3852869.47</v>
      </c>
      <c r="F4" s="224">
        <v>5849.33</v>
      </c>
      <c r="G4" s="224">
        <v>69804</v>
      </c>
      <c r="H4" s="224">
        <v>618962.48</v>
      </c>
      <c r="I4" s="224">
        <v>124381</v>
      </c>
      <c r="J4" s="224">
        <v>545236</v>
      </c>
      <c r="K4" s="224">
        <v>15654.91</v>
      </c>
      <c r="L4" s="224">
        <v>2360587</v>
      </c>
      <c r="M4" s="225">
        <f aca="true" t="shared" si="0" ref="M4:M14">SUM(B4:L4)</f>
        <v>25920431.319999997</v>
      </c>
    </row>
    <row r="5" spans="1:13" ht="12.75">
      <c r="A5" s="136" t="s">
        <v>70</v>
      </c>
      <c r="B5" s="125">
        <v>15594236.61</v>
      </c>
      <c r="C5" s="125">
        <v>1555188</v>
      </c>
      <c r="D5" s="125">
        <v>209139</v>
      </c>
      <c r="E5" s="125">
        <v>2953146.19</v>
      </c>
      <c r="F5" s="125">
        <v>5849.33</v>
      </c>
      <c r="G5" s="125">
        <v>69804</v>
      </c>
      <c r="H5" s="125">
        <v>605549.33</v>
      </c>
      <c r="I5" s="125">
        <v>124295</v>
      </c>
      <c r="J5" s="125">
        <v>522815</v>
      </c>
      <c r="K5" s="125">
        <v>15654.91</v>
      </c>
      <c r="L5" s="125">
        <v>2360587</v>
      </c>
      <c r="M5" s="226">
        <f t="shared" si="0"/>
        <v>24016264.369999997</v>
      </c>
    </row>
    <row r="6" spans="1:13" ht="12.75">
      <c r="A6" s="100" t="s">
        <v>71</v>
      </c>
      <c r="B6" s="125">
        <v>541015.52</v>
      </c>
      <c r="C6" s="125">
        <v>427508</v>
      </c>
      <c r="D6" s="125">
        <v>0</v>
      </c>
      <c r="E6" s="125">
        <v>899723.28</v>
      </c>
      <c r="F6" s="125">
        <v>0</v>
      </c>
      <c r="G6" s="125">
        <v>0</v>
      </c>
      <c r="H6" s="125">
        <v>13413.15</v>
      </c>
      <c r="I6" s="125">
        <v>86</v>
      </c>
      <c r="J6" s="125">
        <v>22421</v>
      </c>
      <c r="K6" s="125">
        <v>0</v>
      </c>
      <c r="L6" s="125">
        <v>0</v>
      </c>
      <c r="M6" s="226">
        <f t="shared" si="0"/>
        <v>1904166.95</v>
      </c>
    </row>
    <row r="7" spans="1:13" ht="12.75">
      <c r="A7" s="187" t="s">
        <v>10</v>
      </c>
      <c r="B7" s="125">
        <v>1497400.47</v>
      </c>
      <c r="C7" s="125">
        <v>180774</v>
      </c>
      <c r="D7" s="125">
        <v>0</v>
      </c>
      <c r="E7" s="125">
        <v>2247187.07</v>
      </c>
      <c r="F7" s="125">
        <v>1131.2</v>
      </c>
      <c r="G7" s="125">
        <v>0</v>
      </c>
      <c r="H7" s="125">
        <v>3332.12</v>
      </c>
      <c r="I7" s="125">
        <v>5426321</v>
      </c>
      <c r="J7" s="125">
        <v>1999</v>
      </c>
      <c r="K7" s="125">
        <v>0</v>
      </c>
      <c r="L7" s="125">
        <v>0</v>
      </c>
      <c r="M7" s="226">
        <f t="shared" si="0"/>
        <v>9358144.86</v>
      </c>
    </row>
    <row r="8" spans="1:13" ht="25.5">
      <c r="A8" s="187" t="s">
        <v>28</v>
      </c>
      <c r="B8" s="125">
        <v>1742997.55</v>
      </c>
      <c r="C8" s="125">
        <v>0</v>
      </c>
      <c r="D8" s="125">
        <v>0</v>
      </c>
      <c r="E8" s="125">
        <v>1600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226">
        <f t="shared" si="0"/>
        <v>1744597.55</v>
      </c>
    </row>
    <row r="9" spans="1:13" ht="12.75">
      <c r="A9" s="187" t="s">
        <v>11</v>
      </c>
      <c r="B9" s="125">
        <v>671982.91</v>
      </c>
      <c r="C9" s="125">
        <v>0</v>
      </c>
      <c r="D9" s="125">
        <v>0</v>
      </c>
      <c r="E9" s="125">
        <v>320255.24</v>
      </c>
      <c r="F9" s="125">
        <v>9477.485034899999</v>
      </c>
      <c r="G9" s="125">
        <v>0</v>
      </c>
      <c r="H9" s="125">
        <v>163603.26</v>
      </c>
      <c r="I9" s="125">
        <v>318401</v>
      </c>
      <c r="J9" s="125">
        <v>10097</v>
      </c>
      <c r="K9" s="125">
        <v>0</v>
      </c>
      <c r="L9" s="125">
        <v>0</v>
      </c>
      <c r="M9" s="226">
        <f t="shared" si="0"/>
        <v>1493816.8950349</v>
      </c>
    </row>
    <row r="10" spans="1:13" ht="12.75">
      <c r="A10" s="187" t="s">
        <v>72</v>
      </c>
      <c r="B10" s="125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226">
        <f t="shared" si="0"/>
        <v>0</v>
      </c>
    </row>
    <row r="11" spans="1:13" ht="12.75">
      <c r="A11" s="187" t="s">
        <v>73</v>
      </c>
      <c r="B11" s="125">
        <v>1199238.79</v>
      </c>
      <c r="C11" s="125">
        <v>0</v>
      </c>
      <c r="D11" s="125">
        <v>0</v>
      </c>
      <c r="E11" s="125">
        <v>559865.64</v>
      </c>
      <c r="F11" s="125">
        <v>1427319.0849651</v>
      </c>
      <c r="G11" s="125">
        <v>14035</v>
      </c>
      <c r="H11" s="125">
        <v>605145.86</v>
      </c>
      <c r="I11" s="125">
        <v>149500</v>
      </c>
      <c r="J11" s="125">
        <v>230</v>
      </c>
      <c r="K11" s="125">
        <v>0</v>
      </c>
      <c r="L11" s="125">
        <v>76472</v>
      </c>
      <c r="M11" s="226">
        <f t="shared" si="0"/>
        <v>4031806.3749651</v>
      </c>
    </row>
    <row r="12" spans="1:13" ht="12.75">
      <c r="A12" s="187" t="s">
        <v>74</v>
      </c>
      <c r="B12" s="125">
        <v>503526.66</v>
      </c>
      <c r="C12" s="125">
        <v>154797</v>
      </c>
      <c r="D12" s="125">
        <v>10347</v>
      </c>
      <c r="E12" s="125">
        <v>75616.76</v>
      </c>
      <c r="F12" s="125">
        <v>179576.9</v>
      </c>
      <c r="G12" s="125">
        <v>0</v>
      </c>
      <c r="H12" s="125">
        <v>141233.52</v>
      </c>
      <c r="I12" s="125">
        <v>16670</v>
      </c>
      <c r="J12" s="125">
        <v>0</v>
      </c>
      <c r="K12" s="125">
        <v>0</v>
      </c>
      <c r="L12" s="125">
        <v>552</v>
      </c>
      <c r="M12" s="226">
        <f t="shared" si="0"/>
        <v>1082319.8399999999</v>
      </c>
    </row>
    <row r="13" spans="1:13" ht="39" thickBot="1">
      <c r="A13" s="103" t="s">
        <v>75</v>
      </c>
      <c r="B13" s="227">
        <v>9516.53</v>
      </c>
      <c r="C13" s="227">
        <v>0</v>
      </c>
      <c r="D13" s="227">
        <v>0</v>
      </c>
      <c r="E13" s="227">
        <v>24960</v>
      </c>
      <c r="F13" s="227">
        <v>0</v>
      </c>
      <c r="G13" s="227">
        <v>0</v>
      </c>
      <c r="H13" s="227">
        <v>14214.87</v>
      </c>
      <c r="I13" s="227">
        <v>500</v>
      </c>
      <c r="J13" s="227">
        <v>0</v>
      </c>
      <c r="K13" s="227">
        <v>15654.91</v>
      </c>
      <c r="L13" s="227">
        <v>0</v>
      </c>
      <c r="M13" s="228">
        <f t="shared" si="0"/>
        <v>64846.31</v>
      </c>
    </row>
    <row r="14" spans="1:16" s="74" customFormat="1" ht="13.5" thickBot="1">
      <c r="A14" s="105" t="s">
        <v>68</v>
      </c>
      <c r="B14" s="229">
        <v>21750398.509999998</v>
      </c>
      <c r="C14" s="229">
        <v>2318267</v>
      </c>
      <c r="D14" s="229">
        <v>219486</v>
      </c>
      <c r="E14" s="229">
        <v>7057394.18</v>
      </c>
      <c r="F14" s="229">
        <v>1623354</v>
      </c>
      <c r="G14" s="229">
        <v>83839</v>
      </c>
      <c r="H14" s="229">
        <v>1532277.24</v>
      </c>
      <c r="I14" s="229">
        <v>6035273</v>
      </c>
      <c r="J14" s="229">
        <v>557562</v>
      </c>
      <c r="K14" s="229">
        <v>15654.91</v>
      </c>
      <c r="L14" s="229">
        <v>2437611</v>
      </c>
      <c r="M14" s="230">
        <f t="shared" si="0"/>
        <v>43631116.839999996</v>
      </c>
      <c r="O14" s="231"/>
      <c r="P14" s="232"/>
    </row>
    <row r="15" spans="2:13" ht="12.7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  <row r="16" spans="2:13" ht="12.75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232"/>
    </row>
    <row r="17" spans="1:13" ht="15.75">
      <c r="A17" s="141" t="s">
        <v>209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</sheetData>
  <mergeCells count="1">
    <mergeCell ref="A1:K1"/>
  </mergeCells>
  <printOptions/>
  <pageMargins left="0.5511811023622047" right="0.5511811023622047" top="0.5905511811023623" bottom="0.5905511811023623" header="0" footer="0"/>
  <pageSetup horizontalDpi="600" verticalDpi="600" orientation="landscape" paperSize="9" scale="90" r:id="rId2"/>
  <headerFooter alignWithMargins="0">
    <oddHeader>&amp;C&amp;14Застрахователни плащания по видове застраховки за 2003 г. - 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60" zoomScaleNormal="50" workbookViewId="0" topLeftCell="C1">
      <selection activeCell="N12" sqref="N12"/>
    </sheetView>
  </sheetViews>
  <sheetFormatPr defaultColWidth="9.140625" defaultRowHeight="12.75"/>
  <cols>
    <col min="1" max="1" width="5.28125" style="55" customWidth="1"/>
    <col min="2" max="2" width="66.28125" style="55" customWidth="1"/>
    <col min="3" max="3" width="14.28125" style="57" customWidth="1"/>
    <col min="4" max="4" width="12.140625" style="57" customWidth="1"/>
    <col min="5" max="5" width="14.7109375" style="57" customWidth="1"/>
    <col min="6" max="6" width="13.57421875" style="57" customWidth="1"/>
    <col min="7" max="7" width="11.140625" style="57" customWidth="1"/>
    <col min="8" max="8" width="11.8515625" style="57" customWidth="1"/>
    <col min="9" max="9" width="12.57421875" style="57" customWidth="1"/>
    <col min="10" max="10" width="13.57421875" style="57" customWidth="1"/>
    <col min="11" max="11" width="15.57421875" style="57" customWidth="1"/>
    <col min="12" max="12" width="14.00390625" style="57" customWidth="1"/>
    <col min="13" max="13" width="22.421875" style="57" customWidth="1"/>
    <col min="14" max="14" width="14.8515625" style="57" customWidth="1"/>
    <col min="15" max="16384" width="9.140625" style="57" customWidth="1"/>
  </cols>
  <sheetData>
    <row r="1" spans="2:14" ht="36.75" customHeight="1">
      <c r="B1" s="255" t="s">
        <v>208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2:14" ht="36.75" customHeight="1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261" t="s">
        <v>77</v>
      </c>
      <c r="N2" s="261"/>
    </row>
    <row r="3" spans="1:14" s="58" customFormat="1" ht="14.25">
      <c r="A3" s="257"/>
      <c r="B3" s="258"/>
      <c r="C3" s="256" t="s">
        <v>2</v>
      </c>
      <c r="D3" s="256"/>
      <c r="E3" s="256"/>
      <c r="F3" s="256"/>
      <c r="G3" s="256"/>
      <c r="H3" s="256"/>
      <c r="I3" s="256"/>
      <c r="J3" s="256"/>
      <c r="K3" s="256" t="s">
        <v>3</v>
      </c>
      <c r="L3" s="256"/>
      <c r="M3" s="256"/>
      <c r="N3" s="262" t="s">
        <v>78</v>
      </c>
    </row>
    <row r="4" spans="1:14" ht="76.5">
      <c r="A4" s="259"/>
      <c r="B4" s="260"/>
      <c r="C4" s="59" t="s">
        <v>34</v>
      </c>
      <c r="D4" s="59" t="s">
        <v>5</v>
      </c>
      <c r="E4" s="59" t="s">
        <v>80</v>
      </c>
      <c r="F4" s="59" t="s">
        <v>79</v>
      </c>
      <c r="G4" s="59" t="s">
        <v>6</v>
      </c>
      <c r="H4" s="59" t="s">
        <v>7</v>
      </c>
      <c r="I4" s="59" t="s">
        <v>81</v>
      </c>
      <c r="J4" s="59" t="s">
        <v>82</v>
      </c>
      <c r="K4" s="59" t="s">
        <v>83</v>
      </c>
      <c r="L4" s="59" t="s">
        <v>84</v>
      </c>
      <c r="M4" s="59" t="s">
        <v>53</v>
      </c>
      <c r="N4" s="263"/>
    </row>
    <row r="5" spans="1:14" s="62" customFormat="1" ht="30" customHeight="1">
      <c r="A5" s="253" t="s">
        <v>85</v>
      </c>
      <c r="B5" s="254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5.75">
      <c r="A6" s="63" t="s">
        <v>18</v>
      </c>
      <c r="B6" s="64" t="s">
        <v>86</v>
      </c>
      <c r="C6" s="52">
        <v>24</v>
      </c>
      <c r="D6" s="45">
        <v>46</v>
      </c>
      <c r="E6" s="52">
        <v>13</v>
      </c>
      <c r="F6" s="45">
        <v>8</v>
      </c>
      <c r="G6" s="45">
        <v>9</v>
      </c>
      <c r="H6" s="45">
        <v>1</v>
      </c>
      <c r="I6" s="52">
        <v>2</v>
      </c>
      <c r="J6" s="45">
        <v>0</v>
      </c>
      <c r="K6" s="45">
        <v>5</v>
      </c>
      <c r="L6" s="46">
        <v>3</v>
      </c>
      <c r="M6" s="45">
        <v>1</v>
      </c>
      <c r="N6" s="65">
        <v>112.14609</v>
      </c>
    </row>
    <row r="7" spans="1:14" ht="15.75">
      <c r="A7" s="66" t="s">
        <v>19</v>
      </c>
      <c r="B7" s="67" t="s">
        <v>87</v>
      </c>
      <c r="C7" s="52">
        <v>98203</v>
      </c>
      <c r="D7" s="45">
        <v>29985</v>
      </c>
      <c r="E7" s="52">
        <v>8741</v>
      </c>
      <c r="F7" s="45">
        <v>6518</v>
      </c>
      <c r="G7" s="45">
        <v>5985</v>
      </c>
      <c r="H7" s="45">
        <v>7291</v>
      </c>
      <c r="I7" s="52">
        <v>2239</v>
      </c>
      <c r="J7" s="45">
        <v>1878</v>
      </c>
      <c r="K7" s="45">
        <v>3005</v>
      </c>
      <c r="L7" s="46">
        <v>371</v>
      </c>
      <c r="M7" s="45">
        <v>65</v>
      </c>
      <c r="N7" s="65">
        <v>164280.80644</v>
      </c>
    </row>
    <row r="8" spans="1:14" ht="42.75">
      <c r="A8" s="68" t="s">
        <v>20</v>
      </c>
      <c r="B8" s="69" t="s">
        <v>88</v>
      </c>
      <c r="C8" s="52">
        <v>9567</v>
      </c>
      <c r="D8" s="45">
        <v>0</v>
      </c>
      <c r="E8" s="52">
        <v>0</v>
      </c>
      <c r="F8" s="45">
        <v>272</v>
      </c>
      <c r="G8" s="45">
        <v>0</v>
      </c>
      <c r="H8" s="45">
        <v>0</v>
      </c>
      <c r="I8" s="52">
        <v>0</v>
      </c>
      <c r="J8" s="45">
        <v>0</v>
      </c>
      <c r="K8" s="45">
        <v>0</v>
      </c>
      <c r="L8" s="46">
        <v>0</v>
      </c>
      <c r="M8" s="45">
        <v>0</v>
      </c>
      <c r="N8" s="65">
        <v>9839</v>
      </c>
    </row>
    <row r="9" spans="1:14" ht="15.75">
      <c r="A9" s="66" t="s">
        <v>21</v>
      </c>
      <c r="B9" s="67" t="s">
        <v>89</v>
      </c>
      <c r="C9" s="52">
        <v>6025</v>
      </c>
      <c r="D9" s="45">
        <v>202</v>
      </c>
      <c r="E9" s="52">
        <v>318</v>
      </c>
      <c r="F9" s="45">
        <v>4231</v>
      </c>
      <c r="G9" s="45">
        <v>501</v>
      </c>
      <c r="H9" s="45">
        <v>728</v>
      </c>
      <c r="I9" s="52">
        <v>644</v>
      </c>
      <c r="J9" s="45">
        <v>3138</v>
      </c>
      <c r="K9" s="45">
        <v>407</v>
      </c>
      <c r="L9" s="46">
        <v>35</v>
      </c>
      <c r="M9" s="45">
        <v>120</v>
      </c>
      <c r="N9" s="65">
        <v>16349.45212</v>
      </c>
    </row>
    <row r="10" spans="1:14" ht="15.75">
      <c r="A10" s="66" t="s">
        <v>22</v>
      </c>
      <c r="B10" s="67" t="s">
        <v>90</v>
      </c>
      <c r="C10" s="52">
        <v>27418</v>
      </c>
      <c r="D10" s="45">
        <v>1301</v>
      </c>
      <c r="E10" s="52">
        <v>2462</v>
      </c>
      <c r="F10" s="45">
        <v>3669</v>
      </c>
      <c r="G10" s="45">
        <v>1501</v>
      </c>
      <c r="H10" s="45">
        <v>733</v>
      </c>
      <c r="I10" s="52">
        <v>1684</v>
      </c>
      <c r="J10" s="45">
        <v>2804</v>
      </c>
      <c r="K10" s="45">
        <v>149</v>
      </c>
      <c r="L10" s="46">
        <v>109</v>
      </c>
      <c r="M10" s="45">
        <v>88</v>
      </c>
      <c r="N10" s="65">
        <v>41917.52386</v>
      </c>
    </row>
    <row r="11" spans="1:14" ht="39" customHeight="1">
      <c r="A11" s="66" t="s">
        <v>23</v>
      </c>
      <c r="B11" s="67" t="s">
        <v>91</v>
      </c>
      <c r="C11" s="53">
        <v>914</v>
      </c>
      <c r="D11" s="45">
        <v>12</v>
      </c>
      <c r="E11" s="53">
        <v>10</v>
      </c>
      <c r="F11" s="45">
        <v>0</v>
      </c>
      <c r="G11" s="45">
        <v>0</v>
      </c>
      <c r="H11" s="45">
        <v>2</v>
      </c>
      <c r="I11" s="53">
        <v>0</v>
      </c>
      <c r="J11" s="45">
        <v>43</v>
      </c>
      <c r="K11" s="45">
        <v>0</v>
      </c>
      <c r="L11" s="46">
        <v>0</v>
      </c>
      <c r="M11" s="45">
        <v>0</v>
      </c>
      <c r="N11" s="65">
        <v>981</v>
      </c>
    </row>
    <row r="12" spans="1:14" ht="15.75">
      <c r="A12" s="66"/>
      <c r="B12" s="67" t="s">
        <v>92</v>
      </c>
      <c r="C12" s="47">
        <v>142151</v>
      </c>
      <c r="D12" s="47">
        <v>31546</v>
      </c>
      <c r="E12" s="47">
        <v>11544</v>
      </c>
      <c r="F12" s="47">
        <v>14698</v>
      </c>
      <c r="G12" s="47">
        <v>7996</v>
      </c>
      <c r="H12" s="47">
        <v>8755</v>
      </c>
      <c r="I12" s="47">
        <v>4568.92851</v>
      </c>
      <c r="J12" s="47">
        <v>7863</v>
      </c>
      <c r="K12" s="47">
        <v>3566</v>
      </c>
      <c r="L12" s="48">
        <v>518</v>
      </c>
      <c r="M12" s="47">
        <v>274</v>
      </c>
      <c r="N12" s="65">
        <v>233479.92851</v>
      </c>
    </row>
    <row r="13" spans="1:14" ht="15.75">
      <c r="A13" s="66" t="s">
        <v>93</v>
      </c>
      <c r="B13" s="67" t="s">
        <v>24</v>
      </c>
      <c r="C13" s="45">
        <v>13536</v>
      </c>
      <c r="D13" s="45">
        <v>0</v>
      </c>
      <c r="E13" s="45">
        <v>0</v>
      </c>
      <c r="F13" s="45">
        <v>0</v>
      </c>
      <c r="G13" s="45">
        <v>10</v>
      </c>
      <c r="H13" s="45">
        <v>0</v>
      </c>
      <c r="I13" s="45">
        <v>64.54754</v>
      </c>
      <c r="J13" s="45">
        <v>0</v>
      </c>
      <c r="K13" s="45">
        <v>390</v>
      </c>
      <c r="L13" s="46">
        <v>0</v>
      </c>
      <c r="M13" s="45">
        <v>0</v>
      </c>
      <c r="N13" s="65">
        <v>9000.54754</v>
      </c>
    </row>
    <row r="14" spans="1:14" ht="30" customHeight="1">
      <c r="A14" s="251" t="s">
        <v>94</v>
      </c>
      <c r="B14" s="252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s="74" customFormat="1" ht="15.75">
      <c r="A15" s="72" t="s">
        <v>18</v>
      </c>
      <c r="B15" s="73" t="s">
        <v>95</v>
      </c>
      <c r="C15" s="45">
        <v>81603</v>
      </c>
      <c r="D15" s="45">
        <v>9136</v>
      </c>
      <c r="E15" s="52">
        <v>2012</v>
      </c>
      <c r="F15" s="45">
        <v>6151</v>
      </c>
      <c r="G15" s="52">
        <v>5707</v>
      </c>
      <c r="H15" s="45">
        <v>3273</v>
      </c>
      <c r="I15" s="52">
        <v>2290</v>
      </c>
      <c r="J15" s="45">
        <v>5177</v>
      </c>
      <c r="K15" s="45">
        <v>632</v>
      </c>
      <c r="L15" s="46">
        <v>186</v>
      </c>
      <c r="M15" s="45">
        <v>139</v>
      </c>
      <c r="N15" s="65">
        <v>116305.96371</v>
      </c>
    </row>
    <row r="16" spans="1:14" ht="15.75">
      <c r="A16" s="66" t="s">
        <v>19</v>
      </c>
      <c r="B16" s="67" t="s">
        <v>96</v>
      </c>
      <c r="C16" s="45">
        <v>0</v>
      </c>
      <c r="D16" s="45">
        <v>0</v>
      </c>
      <c r="E16" s="54">
        <v>0</v>
      </c>
      <c r="F16" s="45">
        <v>0</v>
      </c>
      <c r="G16" s="54">
        <v>0</v>
      </c>
      <c r="H16" s="45">
        <v>0</v>
      </c>
      <c r="I16" s="54">
        <v>0</v>
      </c>
      <c r="J16" s="45">
        <v>0</v>
      </c>
      <c r="K16" s="45">
        <v>0</v>
      </c>
      <c r="L16" s="46">
        <v>0</v>
      </c>
      <c r="M16" s="45">
        <v>0</v>
      </c>
      <c r="N16" s="65">
        <v>0</v>
      </c>
    </row>
    <row r="17" spans="1:14" ht="15.75">
      <c r="A17" s="66" t="s">
        <v>20</v>
      </c>
      <c r="B17" s="67" t="s">
        <v>97</v>
      </c>
      <c r="C17" s="45">
        <v>49317</v>
      </c>
      <c r="D17" s="45">
        <v>4433</v>
      </c>
      <c r="E17" s="52">
        <v>8178</v>
      </c>
      <c r="F17" s="45">
        <v>4851</v>
      </c>
      <c r="G17" s="52">
        <v>1840</v>
      </c>
      <c r="H17" s="45">
        <v>4356</v>
      </c>
      <c r="I17" s="52">
        <v>2166</v>
      </c>
      <c r="J17" s="45">
        <v>2365</v>
      </c>
      <c r="K17" s="45">
        <v>2236</v>
      </c>
      <c r="L17" s="46">
        <v>262</v>
      </c>
      <c r="M17" s="45">
        <v>62</v>
      </c>
      <c r="N17" s="65">
        <v>80066.28644</v>
      </c>
    </row>
    <row r="18" spans="1:14" ht="28.5">
      <c r="A18" s="68" t="s">
        <v>21</v>
      </c>
      <c r="B18" s="69" t="s">
        <v>98</v>
      </c>
      <c r="C18" s="45">
        <v>9567</v>
      </c>
      <c r="D18" s="45">
        <v>0</v>
      </c>
      <c r="E18" s="49">
        <v>0</v>
      </c>
      <c r="F18" s="45">
        <v>272</v>
      </c>
      <c r="G18" s="49">
        <v>0</v>
      </c>
      <c r="H18" s="45">
        <v>0</v>
      </c>
      <c r="I18" s="49">
        <v>0</v>
      </c>
      <c r="J18" s="45">
        <v>0</v>
      </c>
      <c r="K18" s="45">
        <v>0</v>
      </c>
      <c r="L18" s="46">
        <v>0</v>
      </c>
      <c r="M18" s="45">
        <v>0</v>
      </c>
      <c r="N18" s="65">
        <v>9839</v>
      </c>
    </row>
    <row r="19" spans="1:14" ht="15.75">
      <c r="A19" s="66" t="s">
        <v>22</v>
      </c>
      <c r="B19" s="67" t="s">
        <v>99</v>
      </c>
      <c r="C19" s="45">
        <v>0</v>
      </c>
      <c r="D19" s="45">
        <v>14862</v>
      </c>
      <c r="E19" s="49">
        <v>0</v>
      </c>
      <c r="F19" s="45">
        <v>0</v>
      </c>
      <c r="G19" s="49">
        <v>0</v>
      </c>
      <c r="H19" s="45">
        <v>1</v>
      </c>
      <c r="I19" s="49">
        <v>0</v>
      </c>
      <c r="J19" s="45">
        <v>0</v>
      </c>
      <c r="K19" s="45">
        <v>0</v>
      </c>
      <c r="L19" s="46">
        <v>0</v>
      </c>
      <c r="M19" s="45">
        <v>0</v>
      </c>
      <c r="N19" s="65">
        <v>14863</v>
      </c>
    </row>
    <row r="20" spans="1:14" s="74" customFormat="1" ht="15.75">
      <c r="A20" s="66" t="s">
        <v>23</v>
      </c>
      <c r="B20" s="67" t="s">
        <v>100</v>
      </c>
      <c r="C20" s="45">
        <v>1650</v>
      </c>
      <c r="D20" s="45">
        <v>3007</v>
      </c>
      <c r="E20" s="53">
        <v>1354</v>
      </c>
      <c r="F20" s="45">
        <v>3424</v>
      </c>
      <c r="G20" s="53">
        <v>449</v>
      </c>
      <c r="H20" s="45">
        <v>1125</v>
      </c>
      <c r="I20" s="53">
        <v>113</v>
      </c>
      <c r="J20" s="45">
        <v>321</v>
      </c>
      <c r="K20" s="45">
        <v>698</v>
      </c>
      <c r="L20" s="46">
        <v>70</v>
      </c>
      <c r="M20" s="45">
        <v>73</v>
      </c>
      <c r="N20" s="65">
        <v>12283.67836</v>
      </c>
    </row>
    <row r="21" spans="1:14" ht="15.75">
      <c r="A21" s="66" t="s">
        <v>93</v>
      </c>
      <c r="B21" s="75" t="s">
        <v>101</v>
      </c>
      <c r="C21" s="45">
        <v>14</v>
      </c>
      <c r="D21" s="45">
        <v>108</v>
      </c>
      <c r="E21" s="49">
        <v>0</v>
      </c>
      <c r="F21" s="45">
        <v>0</v>
      </c>
      <c r="G21" s="49">
        <v>0</v>
      </c>
      <c r="H21" s="45">
        <v>0</v>
      </c>
      <c r="I21" s="49">
        <v>0</v>
      </c>
      <c r="J21" s="45">
        <v>0</v>
      </c>
      <c r="K21" s="45">
        <v>0</v>
      </c>
      <c r="L21" s="46">
        <v>0</v>
      </c>
      <c r="M21" s="45">
        <v>0</v>
      </c>
      <c r="N21" s="65">
        <v>122</v>
      </c>
    </row>
    <row r="22" spans="1:14" ht="15.75">
      <c r="A22" s="76"/>
      <c r="B22" s="75" t="s">
        <v>102</v>
      </c>
      <c r="C22" s="45">
        <v>142151</v>
      </c>
      <c r="D22" s="45">
        <v>31546</v>
      </c>
      <c r="E22" s="45">
        <v>11544</v>
      </c>
      <c r="F22" s="45">
        <v>14698</v>
      </c>
      <c r="G22" s="45">
        <v>7996</v>
      </c>
      <c r="H22" s="45">
        <v>8755</v>
      </c>
      <c r="I22" s="45">
        <v>4568.92851</v>
      </c>
      <c r="J22" s="45">
        <v>7863</v>
      </c>
      <c r="K22" s="45">
        <v>3566</v>
      </c>
      <c r="L22" s="46">
        <v>518</v>
      </c>
      <c r="M22" s="45">
        <v>274</v>
      </c>
      <c r="N22" s="65">
        <v>233479.92851</v>
      </c>
    </row>
    <row r="23" spans="1:14" ht="16.5" thickBot="1">
      <c r="A23" s="77" t="s">
        <v>103</v>
      </c>
      <c r="B23" s="78" t="s">
        <v>25</v>
      </c>
      <c r="C23" s="50">
        <v>13536</v>
      </c>
      <c r="D23" s="50">
        <v>0</v>
      </c>
      <c r="E23" s="50">
        <v>0</v>
      </c>
      <c r="F23" s="50">
        <v>0</v>
      </c>
      <c r="G23" s="50">
        <v>10</v>
      </c>
      <c r="H23" s="50">
        <v>0</v>
      </c>
      <c r="I23" s="50">
        <v>64.54754</v>
      </c>
      <c r="J23" s="50">
        <v>0</v>
      </c>
      <c r="K23" s="50">
        <v>390</v>
      </c>
      <c r="L23" s="51">
        <v>0</v>
      </c>
      <c r="M23" s="50">
        <v>0</v>
      </c>
      <c r="N23" s="79">
        <v>9000.54754</v>
      </c>
    </row>
    <row r="24" spans="3:14" ht="21" customHeight="1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2" ht="18.75">
      <c r="A25" s="81"/>
      <c r="B25" s="141" t="s">
        <v>209</v>
      </c>
    </row>
  </sheetData>
  <mergeCells count="8">
    <mergeCell ref="A14:B14"/>
    <mergeCell ref="A5:B5"/>
    <mergeCell ref="B1:N1"/>
    <mergeCell ref="C3:J3"/>
    <mergeCell ref="K3:M3"/>
    <mergeCell ref="A3:B4"/>
    <mergeCell ref="M2:N2"/>
    <mergeCell ref="N3:N4"/>
  </mergeCells>
  <printOptions/>
  <pageMargins left="0.5905511811023623" right="0" top="0" bottom="0" header="0" footer="0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2"/>
  <sheetViews>
    <sheetView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4.00390625" style="182" customWidth="1"/>
    <col min="2" max="2" width="40.421875" style="182" customWidth="1"/>
    <col min="3" max="3" width="12.421875" style="182" customWidth="1"/>
    <col min="4" max="11" width="11.7109375" style="182" customWidth="1"/>
    <col min="12" max="12" width="11.28125" style="182" customWidth="1"/>
    <col min="13" max="13" width="11.140625" style="182" customWidth="1"/>
    <col min="14" max="14" width="10.28125" style="182" customWidth="1"/>
    <col min="15" max="16384" width="9.140625" style="182" customWidth="1"/>
  </cols>
  <sheetData>
    <row r="1" spans="2:14" ht="15.7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97"/>
    </row>
    <row r="2" spans="1:14" s="160" customFormat="1" ht="18.75">
      <c r="A2" s="264" t="s">
        <v>202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30" customHeight="1" thickBot="1">
      <c r="A3" s="198"/>
      <c r="B3" s="199"/>
      <c r="C3" s="233"/>
      <c r="D3" s="233"/>
      <c r="E3" s="233"/>
      <c r="F3" s="233"/>
      <c r="G3" s="234"/>
      <c r="H3" s="234"/>
      <c r="I3" s="234"/>
      <c r="J3" s="234"/>
      <c r="K3" s="234"/>
      <c r="L3" s="234"/>
      <c r="M3" s="234"/>
      <c r="N3" s="84" t="s">
        <v>13</v>
      </c>
    </row>
    <row r="4" spans="1:14" s="204" customFormat="1" ht="67.5">
      <c r="A4" s="200"/>
      <c r="B4" s="201"/>
      <c r="C4" s="202" t="s">
        <v>34</v>
      </c>
      <c r="D4" s="202" t="s">
        <v>5</v>
      </c>
      <c r="E4" s="202" t="s">
        <v>33</v>
      </c>
      <c r="F4" s="202" t="s">
        <v>29</v>
      </c>
      <c r="G4" s="202" t="s">
        <v>6</v>
      </c>
      <c r="H4" s="202" t="s">
        <v>7</v>
      </c>
      <c r="I4" s="202" t="s">
        <v>30</v>
      </c>
      <c r="J4" s="202" t="s">
        <v>31</v>
      </c>
      <c r="K4" s="202" t="s">
        <v>8</v>
      </c>
      <c r="L4" s="202" t="s">
        <v>9</v>
      </c>
      <c r="M4" s="202" t="s">
        <v>32</v>
      </c>
      <c r="N4" s="203" t="s">
        <v>4</v>
      </c>
    </row>
    <row r="5" spans="1:14" s="209" customFormat="1" ht="15.75">
      <c r="A5" s="205"/>
      <c r="B5" s="206"/>
      <c r="C5" s="207">
        <v>1</v>
      </c>
      <c r="D5" s="207">
        <v>5</v>
      </c>
      <c r="E5" s="207">
        <v>7</v>
      </c>
      <c r="F5" s="207">
        <v>3</v>
      </c>
      <c r="G5" s="207">
        <v>6</v>
      </c>
      <c r="H5" s="207">
        <v>8</v>
      </c>
      <c r="I5" s="207">
        <v>4</v>
      </c>
      <c r="J5" s="207">
        <v>2</v>
      </c>
      <c r="K5" s="207">
        <v>9</v>
      </c>
      <c r="L5" s="207">
        <v>10</v>
      </c>
      <c r="M5" s="207">
        <v>11</v>
      </c>
      <c r="N5" s="208">
        <v>12</v>
      </c>
    </row>
    <row r="6" spans="1:14" s="211" customFormat="1" ht="17.25" customHeight="1">
      <c r="A6" s="13" t="s">
        <v>14</v>
      </c>
      <c r="B6" s="4" t="s">
        <v>104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210"/>
    </row>
    <row r="7" spans="1:14" s="213" customFormat="1" ht="15.75">
      <c r="A7" s="14" t="s">
        <v>105</v>
      </c>
      <c r="B7" s="2" t="s">
        <v>106</v>
      </c>
      <c r="C7" s="25"/>
      <c r="D7" s="25"/>
      <c r="E7" s="33"/>
      <c r="F7" s="25"/>
      <c r="G7" s="25"/>
      <c r="H7" s="25"/>
      <c r="I7" s="25"/>
      <c r="J7" s="25"/>
      <c r="K7" s="25"/>
      <c r="L7" s="25"/>
      <c r="M7" s="25"/>
      <c r="N7" s="212"/>
    </row>
    <row r="8" spans="1:14" s="209" customFormat="1" ht="15.75">
      <c r="A8" s="15" t="s">
        <v>107</v>
      </c>
      <c r="B8" s="5" t="s">
        <v>108</v>
      </c>
      <c r="C8" s="26"/>
      <c r="D8" s="26"/>
      <c r="E8" s="33"/>
      <c r="F8" s="26"/>
      <c r="G8" s="26"/>
      <c r="H8" s="26"/>
      <c r="I8" s="26"/>
      <c r="J8" s="26"/>
      <c r="K8" s="26"/>
      <c r="L8" s="26"/>
      <c r="M8" s="26"/>
      <c r="N8" s="212"/>
    </row>
    <row r="9" spans="1:14" s="209" customFormat="1" ht="15.75">
      <c r="A9" s="15" t="s">
        <v>109</v>
      </c>
      <c r="B9" s="5" t="s">
        <v>110</v>
      </c>
      <c r="C9" s="26"/>
      <c r="D9" s="26"/>
      <c r="E9" s="33"/>
      <c r="F9" s="26"/>
      <c r="G9" s="26"/>
      <c r="H9" s="26"/>
      <c r="I9" s="26"/>
      <c r="J9" s="26"/>
      <c r="K9" s="26"/>
      <c r="L9" s="26"/>
      <c r="M9" s="26"/>
      <c r="N9" s="212"/>
    </row>
    <row r="10" spans="1:14" s="209" customFormat="1" ht="22.5">
      <c r="A10" s="15" t="s">
        <v>111</v>
      </c>
      <c r="B10" s="2" t="s">
        <v>112</v>
      </c>
      <c r="C10" s="26"/>
      <c r="D10" s="26"/>
      <c r="E10" s="33"/>
      <c r="F10" s="26"/>
      <c r="G10" s="26"/>
      <c r="H10" s="26"/>
      <c r="I10" s="26"/>
      <c r="J10" s="26"/>
      <c r="K10" s="26"/>
      <c r="L10" s="26"/>
      <c r="M10" s="26"/>
      <c r="N10" s="212"/>
    </row>
    <row r="11" spans="1:14" s="209" customFormat="1" ht="15.75">
      <c r="A11" s="15"/>
      <c r="B11" s="5" t="s">
        <v>113</v>
      </c>
      <c r="C11" s="26"/>
      <c r="D11" s="26"/>
      <c r="E11" s="33"/>
      <c r="F11" s="26"/>
      <c r="G11" s="26"/>
      <c r="H11" s="26"/>
      <c r="I11" s="26"/>
      <c r="J11" s="26"/>
      <c r="K11" s="26"/>
      <c r="L11" s="26"/>
      <c r="M11" s="26"/>
      <c r="N11" s="212"/>
    </row>
    <row r="12" spans="1:14" s="209" customFormat="1" ht="22.5">
      <c r="A12" s="15" t="s">
        <v>114</v>
      </c>
      <c r="B12" s="5" t="s">
        <v>115</v>
      </c>
      <c r="C12" s="26"/>
      <c r="D12" s="26"/>
      <c r="E12" s="33"/>
      <c r="F12" s="26"/>
      <c r="G12" s="26"/>
      <c r="H12" s="26"/>
      <c r="I12" s="26"/>
      <c r="J12" s="26"/>
      <c r="K12" s="26"/>
      <c r="L12" s="26"/>
      <c r="M12" s="26"/>
      <c r="N12" s="212"/>
    </row>
    <row r="13" spans="1:14" s="209" customFormat="1" ht="15.75">
      <c r="A13" s="16"/>
      <c r="B13" s="3" t="s">
        <v>183</v>
      </c>
      <c r="C13" s="35">
        <v>0</v>
      </c>
      <c r="D13" s="35">
        <v>0</v>
      </c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212">
        <f>SUM(C13:M13)</f>
        <v>0</v>
      </c>
    </row>
    <row r="14" spans="1:14" s="209" customFormat="1" ht="22.5">
      <c r="A14" s="17" t="s">
        <v>116</v>
      </c>
      <c r="B14" s="6" t="s">
        <v>117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235">
        <v>0</v>
      </c>
    </row>
    <row r="15" spans="1:14" s="209" customFormat="1" ht="15.75">
      <c r="A15" s="17" t="s">
        <v>118</v>
      </c>
      <c r="B15" s="5" t="s">
        <v>119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235">
        <v>0</v>
      </c>
    </row>
    <row r="16" spans="1:14" s="209" customFormat="1" ht="15.75">
      <c r="A16" s="14" t="s">
        <v>120</v>
      </c>
      <c r="B16" s="2" t="s">
        <v>121</v>
      </c>
      <c r="C16" s="26"/>
      <c r="D16" s="26"/>
      <c r="E16" s="33"/>
      <c r="F16" s="26"/>
      <c r="G16" s="26"/>
      <c r="H16" s="26"/>
      <c r="I16" s="26"/>
      <c r="J16" s="26"/>
      <c r="K16" s="26"/>
      <c r="L16" s="26"/>
      <c r="M16" s="26"/>
      <c r="N16" s="212"/>
    </row>
    <row r="17" spans="1:14" s="209" customFormat="1" ht="15.75">
      <c r="A17" s="15" t="s">
        <v>107</v>
      </c>
      <c r="B17" s="5" t="s">
        <v>122</v>
      </c>
      <c r="C17" s="26"/>
      <c r="D17" s="26"/>
      <c r="E17" s="33"/>
      <c r="F17" s="26"/>
      <c r="G17" s="26"/>
      <c r="H17" s="26"/>
      <c r="I17" s="26"/>
      <c r="J17" s="26"/>
      <c r="K17" s="26"/>
      <c r="L17" s="26"/>
      <c r="M17" s="26"/>
      <c r="N17" s="212"/>
    </row>
    <row r="18" spans="1:14" s="209" customFormat="1" ht="15.75">
      <c r="A18" s="15" t="s">
        <v>123</v>
      </c>
      <c r="B18" s="5" t="s">
        <v>124</v>
      </c>
      <c r="C18" s="26">
        <v>-1279</v>
      </c>
      <c r="D18" s="26"/>
      <c r="E18" s="33"/>
      <c r="F18" s="26"/>
      <c r="G18" s="26"/>
      <c r="H18" s="26"/>
      <c r="I18" s="26"/>
      <c r="J18" s="26"/>
      <c r="K18" s="26"/>
      <c r="L18" s="26"/>
      <c r="M18" s="26"/>
      <c r="N18" s="212">
        <f aca="true" t="shared" si="0" ref="N18:N23">SUM(C18:M18)</f>
        <v>-1279</v>
      </c>
    </row>
    <row r="19" spans="1:14" s="209" customFormat="1" ht="15.75">
      <c r="A19" s="15" t="s">
        <v>125</v>
      </c>
      <c r="B19" s="1" t="s">
        <v>126</v>
      </c>
      <c r="C19" s="26">
        <v>122</v>
      </c>
      <c r="D19" s="26"/>
      <c r="E19" s="33"/>
      <c r="F19" s="26"/>
      <c r="G19" s="26"/>
      <c r="H19" s="26"/>
      <c r="I19" s="26"/>
      <c r="J19" s="26"/>
      <c r="K19" s="26"/>
      <c r="L19" s="26"/>
      <c r="M19" s="26"/>
      <c r="N19" s="212">
        <f t="shared" si="0"/>
        <v>122</v>
      </c>
    </row>
    <row r="20" spans="1:14" s="209" customFormat="1" ht="15.75">
      <c r="A20" s="18"/>
      <c r="B20" s="7" t="s">
        <v>184</v>
      </c>
      <c r="C20" s="26">
        <v>-1157</v>
      </c>
      <c r="D20" s="26">
        <v>0</v>
      </c>
      <c r="E20" s="33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12">
        <f t="shared" si="0"/>
        <v>-1157</v>
      </c>
    </row>
    <row r="21" spans="1:14" s="209" customFormat="1" ht="22.5">
      <c r="A21" s="15" t="s">
        <v>109</v>
      </c>
      <c r="B21" s="1" t="s">
        <v>127</v>
      </c>
      <c r="C21" s="26">
        <v>2274</v>
      </c>
      <c r="D21" s="26"/>
      <c r="E21" s="33"/>
      <c r="F21" s="26"/>
      <c r="G21" s="26"/>
      <c r="H21" s="26"/>
      <c r="I21" s="26"/>
      <c r="J21" s="26"/>
      <c r="K21" s="26"/>
      <c r="L21" s="26"/>
      <c r="M21" s="26"/>
      <c r="N21" s="212">
        <f t="shared" si="0"/>
        <v>2274</v>
      </c>
    </row>
    <row r="22" spans="1:14" s="209" customFormat="1" ht="22.5">
      <c r="A22" s="15" t="s">
        <v>111</v>
      </c>
      <c r="B22" s="1" t="s">
        <v>128</v>
      </c>
      <c r="C22" s="26">
        <v>-63</v>
      </c>
      <c r="D22" s="26"/>
      <c r="E22" s="33"/>
      <c r="F22" s="26"/>
      <c r="G22" s="26"/>
      <c r="H22" s="26"/>
      <c r="I22" s="26"/>
      <c r="J22" s="26"/>
      <c r="K22" s="26"/>
      <c r="L22" s="26"/>
      <c r="M22" s="26"/>
      <c r="N22" s="212">
        <f t="shared" si="0"/>
        <v>-63</v>
      </c>
    </row>
    <row r="23" spans="1:14" s="209" customFormat="1" ht="15.75">
      <c r="A23" s="16"/>
      <c r="B23" s="3" t="s">
        <v>185</v>
      </c>
      <c r="C23" s="35">
        <f>C18+C19+C21+C22</f>
        <v>1054</v>
      </c>
      <c r="D23" s="35">
        <v>0</v>
      </c>
      <c r="E23" s="34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212">
        <f t="shared" si="0"/>
        <v>1054</v>
      </c>
    </row>
    <row r="24" spans="1:14" s="209" customFormat="1" ht="24.75" customHeight="1">
      <c r="A24" s="14" t="s">
        <v>129</v>
      </c>
      <c r="B24" s="2" t="s">
        <v>130</v>
      </c>
      <c r="C24" s="26"/>
      <c r="D24" s="26"/>
      <c r="E24" s="33"/>
      <c r="F24" s="26"/>
      <c r="G24" s="26"/>
      <c r="H24" s="26"/>
      <c r="I24" s="26"/>
      <c r="J24" s="26"/>
      <c r="K24" s="26"/>
      <c r="L24" s="26"/>
      <c r="M24" s="26"/>
      <c r="N24" s="212"/>
    </row>
    <row r="25" spans="1:14" s="209" customFormat="1" ht="22.5">
      <c r="A25" s="15" t="s">
        <v>107</v>
      </c>
      <c r="B25" s="2" t="s">
        <v>131</v>
      </c>
      <c r="C25" s="26"/>
      <c r="D25" s="26"/>
      <c r="E25" s="33"/>
      <c r="F25" s="26"/>
      <c r="G25" s="26"/>
      <c r="H25" s="26"/>
      <c r="I25" s="26"/>
      <c r="J25" s="26"/>
      <c r="K25" s="26"/>
      <c r="L25" s="26"/>
      <c r="M25" s="26"/>
      <c r="N25" s="212"/>
    </row>
    <row r="26" spans="1:14" s="209" customFormat="1" ht="22.5">
      <c r="A26" s="15" t="s">
        <v>109</v>
      </c>
      <c r="B26" s="2" t="s">
        <v>132</v>
      </c>
      <c r="C26" s="26"/>
      <c r="D26" s="26"/>
      <c r="E26" s="33"/>
      <c r="F26" s="26"/>
      <c r="G26" s="26"/>
      <c r="H26" s="26"/>
      <c r="I26" s="26"/>
      <c r="J26" s="26"/>
      <c r="K26" s="26"/>
      <c r="L26" s="26"/>
      <c r="M26" s="26"/>
      <c r="N26" s="212"/>
    </row>
    <row r="27" spans="1:14" s="209" customFormat="1" ht="15.75">
      <c r="A27" s="14"/>
      <c r="B27" s="3" t="s">
        <v>186</v>
      </c>
      <c r="C27" s="35">
        <v>0</v>
      </c>
      <c r="D27" s="35">
        <v>0</v>
      </c>
      <c r="E27" s="34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212">
        <f>SUM(C27:M27)</f>
        <v>0</v>
      </c>
    </row>
    <row r="28" spans="1:14" s="209" customFormat="1" ht="15.75">
      <c r="A28" s="14" t="s">
        <v>133</v>
      </c>
      <c r="B28" s="2" t="s">
        <v>134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235">
        <v>0</v>
      </c>
    </row>
    <row r="29" spans="1:14" s="209" customFormat="1" ht="15.75">
      <c r="A29" s="14" t="s">
        <v>135</v>
      </c>
      <c r="B29" s="2" t="s">
        <v>136</v>
      </c>
      <c r="C29" s="26"/>
      <c r="D29" s="26"/>
      <c r="E29" s="33"/>
      <c r="F29" s="26"/>
      <c r="G29" s="26"/>
      <c r="H29" s="26"/>
      <c r="I29" s="26"/>
      <c r="J29" s="26"/>
      <c r="K29" s="26"/>
      <c r="L29" s="26"/>
      <c r="M29" s="26"/>
      <c r="N29" s="212"/>
    </row>
    <row r="30" spans="1:14" s="214" customFormat="1" ht="15.75">
      <c r="A30" s="15" t="s">
        <v>107</v>
      </c>
      <c r="B30" s="2" t="s">
        <v>137</v>
      </c>
      <c r="C30" s="26"/>
      <c r="D30" s="26"/>
      <c r="E30" s="33"/>
      <c r="F30" s="26"/>
      <c r="G30" s="26"/>
      <c r="H30" s="26"/>
      <c r="I30" s="26"/>
      <c r="J30" s="26"/>
      <c r="K30" s="26"/>
      <c r="L30" s="26"/>
      <c r="M30" s="26"/>
      <c r="N30" s="212"/>
    </row>
    <row r="31" spans="1:14" s="209" customFormat="1" ht="15.75">
      <c r="A31" s="15" t="s">
        <v>109</v>
      </c>
      <c r="B31" s="2" t="s">
        <v>138</v>
      </c>
      <c r="C31" s="26"/>
      <c r="D31" s="26"/>
      <c r="E31" s="33"/>
      <c r="F31" s="26"/>
      <c r="G31" s="26"/>
      <c r="H31" s="26"/>
      <c r="I31" s="26"/>
      <c r="J31" s="26"/>
      <c r="K31" s="26"/>
      <c r="L31" s="26"/>
      <c r="M31" s="26"/>
      <c r="N31" s="212"/>
    </row>
    <row r="32" spans="1:14" s="209" customFormat="1" ht="15.75">
      <c r="A32" s="15" t="s">
        <v>111</v>
      </c>
      <c r="B32" s="2" t="s">
        <v>139</v>
      </c>
      <c r="C32" s="26"/>
      <c r="D32" s="26"/>
      <c r="E32" s="33"/>
      <c r="F32" s="26"/>
      <c r="G32" s="26"/>
      <c r="H32" s="26"/>
      <c r="I32" s="26"/>
      <c r="J32" s="26"/>
      <c r="K32" s="26"/>
      <c r="L32" s="26"/>
      <c r="M32" s="26"/>
      <c r="N32" s="212"/>
    </row>
    <row r="33" spans="1:14" s="209" customFormat="1" ht="15.75">
      <c r="A33" s="15" t="s">
        <v>114</v>
      </c>
      <c r="B33" s="2" t="s">
        <v>140</v>
      </c>
      <c r="C33" s="26"/>
      <c r="D33" s="26"/>
      <c r="E33" s="33"/>
      <c r="F33" s="26"/>
      <c r="G33" s="26"/>
      <c r="H33" s="26"/>
      <c r="I33" s="26"/>
      <c r="J33" s="26"/>
      <c r="K33" s="26"/>
      <c r="L33" s="26"/>
      <c r="M33" s="26"/>
      <c r="N33" s="212"/>
    </row>
    <row r="34" spans="1:14" s="209" customFormat="1" ht="15.75">
      <c r="A34" s="19"/>
      <c r="B34" s="3" t="s">
        <v>187</v>
      </c>
      <c r="C34" s="35">
        <v>0</v>
      </c>
      <c r="D34" s="35">
        <v>0</v>
      </c>
      <c r="E34" s="34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212">
        <f>SUM(C34:M34)</f>
        <v>0</v>
      </c>
    </row>
    <row r="35" spans="1:14" s="209" customFormat="1" ht="15.75">
      <c r="A35" s="14" t="s">
        <v>141</v>
      </c>
      <c r="B35" s="2" t="s">
        <v>142</v>
      </c>
      <c r="C35" s="26"/>
      <c r="D35" s="26"/>
      <c r="E35" s="33"/>
      <c r="F35" s="26"/>
      <c r="G35" s="26"/>
      <c r="H35" s="26"/>
      <c r="I35" s="26"/>
      <c r="J35" s="26"/>
      <c r="K35" s="26"/>
      <c r="L35" s="26"/>
      <c r="M35" s="26"/>
      <c r="N35" s="212"/>
    </row>
    <row r="36" spans="1:14" s="209" customFormat="1" ht="15.75">
      <c r="A36" s="14" t="s">
        <v>143</v>
      </c>
      <c r="B36" s="2" t="s">
        <v>144</v>
      </c>
      <c r="C36" s="26"/>
      <c r="D36" s="26"/>
      <c r="E36" s="33"/>
      <c r="F36" s="26"/>
      <c r="G36" s="26"/>
      <c r="H36" s="26"/>
      <c r="I36" s="26"/>
      <c r="J36" s="26"/>
      <c r="K36" s="26"/>
      <c r="L36" s="26"/>
      <c r="M36" s="26"/>
      <c r="N36" s="212"/>
    </row>
    <row r="37" spans="1:14" s="209" customFormat="1" ht="15.75">
      <c r="A37" s="14" t="s">
        <v>145</v>
      </c>
      <c r="B37" s="2" t="s">
        <v>146</v>
      </c>
      <c r="C37" s="26"/>
      <c r="D37" s="26"/>
      <c r="E37" s="33"/>
      <c r="F37" s="26"/>
      <c r="G37" s="26"/>
      <c r="H37" s="26"/>
      <c r="I37" s="26"/>
      <c r="J37" s="26"/>
      <c r="K37" s="26"/>
      <c r="L37" s="26"/>
      <c r="M37" s="26"/>
      <c r="N37" s="212"/>
    </row>
    <row r="38" spans="1:14" s="209" customFormat="1" ht="57" customHeight="1">
      <c r="A38" s="39" t="s">
        <v>147</v>
      </c>
      <c r="B38" s="38" t="s">
        <v>206</v>
      </c>
      <c r="C38" s="37">
        <v>1054</v>
      </c>
      <c r="D38" s="37">
        <v>0</v>
      </c>
      <c r="E38" s="40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215">
        <f>SUM(C38:M38)</f>
        <v>1054</v>
      </c>
    </row>
    <row r="39" spans="1:14" s="209" customFormat="1" ht="15.75">
      <c r="A39" s="20" t="s">
        <v>27</v>
      </c>
      <c r="B39" s="4" t="s">
        <v>148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16"/>
    </row>
    <row r="40" spans="1:14" s="209" customFormat="1" ht="15.75">
      <c r="A40" s="14" t="s">
        <v>105</v>
      </c>
      <c r="B40" s="2" t="s">
        <v>106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36"/>
    </row>
    <row r="41" spans="1:14" s="209" customFormat="1" ht="15.75">
      <c r="A41" s="15" t="s">
        <v>107</v>
      </c>
      <c r="B41" s="5" t="s">
        <v>108</v>
      </c>
      <c r="C41" s="26">
        <v>23735</v>
      </c>
      <c r="D41" s="26">
        <v>16302</v>
      </c>
      <c r="E41" s="26">
        <v>9437</v>
      </c>
      <c r="F41" s="26">
        <v>9364</v>
      </c>
      <c r="G41" s="26">
        <v>4700</v>
      </c>
      <c r="H41" s="26">
        <v>4031</v>
      </c>
      <c r="I41" s="26">
        <v>3232</v>
      </c>
      <c r="J41" s="26">
        <v>1655</v>
      </c>
      <c r="K41" s="26">
        <v>1677</v>
      </c>
      <c r="L41" s="26">
        <v>244</v>
      </c>
      <c r="M41" s="26">
        <v>409</v>
      </c>
      <c r="N41" s="212">
        <f aca="true" t="shared" si="1" ref="N41:N72">SUM(C41:M41)</f>
        <v>74786</v>
      </c>
    </row>
    <row r="42" spans="1:18" s="209" customFormat="1" ht="15.75" customHeight="1">
      <c r="A42" s="15" t="s">
        <v>109</v>
      </c>
      <c r="B42" s="5" t="s">
        <v>110</v>
      </c>
      <c r="C42" s="26">
        <v>-119</v>
      </c>
      <c r="D42" s="26">
        <v>-13707</v>
      </c>
      <c r="E42" s="26">
        <v>-1375</v>
      </c>
      <c r="F42" s="26">
        <v>-76</v>
      </c>
      <c r="G42" s="26">
        <v>-934</v>
      </c>
      <c r="H42" s="26">
        <v>-185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12">
        <f t="shared" si="1"/>
        <v>-16396</v>
      </c>
      <c r="P42" s="217"/>
      <c r="Q42" s="217"/>
      <c r="R42" s="217"/>
    </row>
    <row r="43" spans="1:14" s="218" customFormat="1" ht="22.5">
      <c r="A43" s="15" t="s">
        <v>111</v>
      </c>
      <c r="B43" s="2" t="s">
        <v>149</v>
      </c>
      <c r="C43" s="26">
        <v>174</v>
      </c>
      <c r="D43" s="26">
        <v>-29</v>
      </c>
      <c r="E43" s="26">
        <v>-2223</v>
      </c>
      <c r="F43" s="26">
        <v>-253</v>
      </c>
      <c r="G43" s="26">
        <v>17</v>
      </c>
      <c r="H43" s="26">
        <v>-962</v>
      </c>
      <c r="I43" s="26">
        <v>-34</v>
      </c>
      <c r="J43" s="26">
        <v>-72</v>
      </c>
      <c r="K43" s="26">
        <v>2246</v>
      </c>
      <c r="L43" s="26">
        <v>-26</v>
      </c>
      <c r="M43" s="26">
        <v>-6</v>
      </c>
      <c r="N43" s="212">
        <f t="shared" si="1"/>
        <v>-1168</v>
      </c>
    </row>
    <row r="44" spans="1:14" s="209" customFormat="1" ht="15.75">
      <c r="A44" s="16"/>
      <c r="B44" s="3" t="s">
        <v>188</v>
      </c>
      <c r="C44" s="35">
        <v>23790</v>
      </c>
      <c r="D44" s="35">
        <v>2566</v>
      </c>
      <c r="E44" s="35">
        <v>5839</v>
      </c>
      <c r="F44" s="35">
        <v>9035</v>
      </c>
      <c r="G44" s="35">
        <v>3783</v>
      </c>
      <c r="H44" s="35">
        <v>2884</v>
      </c>
      <c r="I44" s="35">
        <v>3198</v>
      </c>
      <c r="J44" s="35">
        <v>1583</v>
      </c>
      <c r="K44" s="35">
        <v>3923</v>
      </c>
      <c r="L44" s="35">
        <v>218</v>
      </c>
      <c r="M44" s="35">
        <v>403</v>
      </c>
      <c r="N44" s="212">
        <f t="shared" si="1"/>
        <v>57222</v>
      </c>
    </row>
    <row r="45" spans="1:14" s="209" customFormat="1" ht="15.75">
      <c r="A45" s="19" t="s">
        <v>116</v>
      </c>
      <c r="B45" s="2" t="s">
        <v>150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12">
        <f t="shared" si="1"/>
        <v>0</v>
      </c>
    </row>
    <row r="46" spans="1:14" s="209" customFormat="1" ht="15.75">
      <c r="A46" s="15" t="s">
        <v>107</v>
      </c>
      <c r="B46" s="1" t="s">
        <v>151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12">
        <f t="shared" si="1"/>
        <v>0</v>
      </c>
    </row>
    <row r="47" spans="1:14" s="209" customFormat="1" ht="15.75">
      <c r="A47" s="18"/>
      <c r="B47" s="1" t="s">
        <v>152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12">
        <f t="shared" si="1"/>
        <v>0</v>
      </c>
    </row>
    <row r="48" spans="1:14" s="209" customFormat="1" ht="15.75">
      <c r="A48" s="18" t="s">
        <v>109</v>
      </c>
      <c r="B48" s="1" t="s">
        <v>153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11</v>
      </c>
      <c r="N48" s="212">
        <f t="shared" si="1"/>
        <v>11</v>
      </c>
    </row>
    <row r="49" spans="1:14" s="209" customFormat="1" ht="15.75">
      <c r="A49" s="18"/>
      <c r="B49" s="1" t="s">
        <v>152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12">
        <f t="shared" si="1"/>
        <v>0</v>
      </c>
    </row>
    <row r="50" spans="1:14" s="209" customFormat="1" ht="15.75">
      <c r="A50" s="21" t="s">
        <v>154</v>
      </c>
      <c r="B50" s="2" t="s">
        <v>155</v>
      </c>
      <c r="C50" s="26">
        <v>0</v>
      </c>
      <c r="D50" s="26">
        <v>159</v>
      </c>
      <c r="E50" s="26">
        <v>0</v>
      </c>
      <c r="F50" s="26">
        <v>23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12">
        <f t="shared" si="1"/>
        <v>182</v>
      </c>
    </row>
    <row r="51" spans="1:14" s="209" customFormat="1" ht="15.75">
      <c r="A51" s="21" t="s">
        <v>156</v>
      </c>
      <c r="B51" s="2" t="s">
        <v>157</v>
      </c>
      <c r="C51" s="26">
        <v>0</v>
      </c>
      <c r="D51" s="26">
        <v>1070</v>
      </c>
      <c r="E51" s="26">
        <v>485</v>
      </c>
      <c r="F51" s="26">
        <v>235</v>
      </c>
      <c r="G51" s="26">
        <v>125</v>
      </c>
      <c r="H51" s="26">
        <v>107</v>
      </c>
      <c r="I51" s="26">
        <v>0</v>
      </c>
      <c r="J51" s="26">
        <v>0</v>
      </c>
      <c r="K51" s="26">
        <v>156</v>
      </c>
      <c r="L51" s="26">
        <v>2</v>
      </c>
      <c r="M51" s="26">
        <v>11</v>
      </c>
      <c r="N51" s="212">
        <f t="shared" si="1"/>
        <v>2191</v>
      </c>
    </row>
    <row r="52" spans="1:14" s="209" customFormat="1" ht="15.75">
      <c r="A52" s="22"/>
      <c r="B52" s="9" t="s">
        <v>189</v>
      </c>
      <c r="C52" s="26">
        <v>0</v>
      </c>
      <c r="D52" s="26">
        <v>1229</v>
      </c>
      <c r="E52" s="26">
        <v>485</v>
      </c>
      <c r="F52" s="26">
        <v>258</v>
      </c>
      <c r="G52" s="26">
        <v>125</v>
      </c>
      <c r="H52" s="26">
        <v>107</v>
      </c>
      <c r="I52" s="26">
        <v>0</v>
      </c>
      <c r="J52" s="26">
        <v>0</v>
      </c>
      <c r="K52" s="26">
        <v>156</v>
      </c>
      <c r="L52" s="26">
        <v>2</v>
      </c>
      <c r="M52" s="26">
        <v>11</v>
      </c>
      <c r="N52" s="212">
        <f t="shared" si="1"/>
        <v>2373</v>
      </c>
    </row>
    <row r="53" spans="1:14" s="209" customFormat="1" ht="22.5">
      <c r="A53" s="18" t="s">
        <v>111</v>
      </c>
      <c r="B53" s="2" t="s">
        <v>158</v>
      </c>
      <c r="C53" s="26">
        <v>0</v>
      </c>
      <c r="D53" s="26">
        <v>1409</v>
      </c>
      <c r="E53" s="26">
        <v>136</v>
      </c>
      <c r="F53" s="26">
        <v>104</v>
      </c>
      <c r="G53" s="26">
        <v>0</v>
      </c>
      <c r="H53" s="26">
        <v>0</v>
      </c>
      <c r="I53" s="26">
        <v>0</v>
      </c>
      <c r="J53" s="26">
        <v>5</v>
      </c>
      <c r="K53" s="26">
        <v>129</v>
      </c>
      <c r="L53" s="26">
        <v>0</v>
      </c>
      <c r="M53" s="26">
        <v>0</v>
      </c>
      <c r="N53" s="212">
        <f t="shared" si="1"/>
        <v>1783</v>
      </c>
    </row>
    <row r="54" spans="1:14" s="209" customFormat="1" ht="15.75">
      <c r="A54" s="18" t="s">
        <v>114</v>
      </c>
      <c r="B54" s="2" t="s">
        <v>159</v>
      </c>
      <c r="C54" s="26">
        <v>0</v>
      </c>
      <c r="D54" s="26">
        <v>213</v>
      </c>
      <c r="E54" s="26">
        <v>0</v>
      </c>
      <c r="F54" s="26">
        <v>40</v>
      </c>
      <c r="G54" s="26">
        <v>0</v>
      </c>
      <c r="H54" s="26">
        <v>0</v>
      </c>
      <c r="I54" s="26">
        <v>136</v>
      </c>
      <c r="J54" s="26">
        <v>284</v>
      </c>
      <c r="K54" s="26">
        <v>0</v>
      </c>
      <c r="L54" s="26">
        <v>0</v>
      </c>
      <c r="M54" s="26">
        <v>0</v>
      </c>
      <c r="N54" s="212">
        <f t="shared" si="1"/>
        <v>673</v>
      </c>
    </row>
    <row r="55" spans="1:14" s="209" customFormat="1" ht="15.75">
      <c r="A55" s="23"/>
      <c r="B55" s="10" t="s">
        <v>190</v>
      </c>
      <c r="C55" s="35">
        <v>0</v>
      </c>
      <c r="D55" s="35">
        <v>2851</v>
      </c>
      <c r="E55" s="35">
        <v>621</v>
      </c>
      <c r="F55" s="35">
        <v>402</v>
      </c>
      <c r="G55" s="35">
        <v>125</v>
      </c>
      <c r="H55" s="35">
        <v>107</v>
      </c>
      <c r="I55" s="35">
        <v>136</v>
      </c>
      <c r="J55" s="35">
        <v>289</v>
      </c>
      <c r="K55" s="35">
        <v>285</v>
      </c>
      <c r="L55" s="35">
        <v>2</v>
      </c>
      <c r="M55" s="35">
        <v>11</v>
      </c>
      <c r="N55" s="212">
        <f t="shared" si="1"/>
        <v>4829</v>
      </c>
    </row>
    <row r="56" spans="1:14" s="209" customFormat="1" ht="15.75">
      <c r="A56" s="19" t="s">
        <v>118</v>
      </c>
      <c r="B56" s="11" t="s">
        <v>160</v>
      </c>
      <c r="C56" s="35">
        <v>0</v>
      </c>
      <c r="D56" s="35">
        <v>0</v>
      </c>
      <c r="E56" s="35">
        <v>3</v>
      </c>
      <c r="F56" s="35">
        <v>0</v>
      </c>
      <c r="G56" s="35">
        <v>0</v>
      </c>
      <c r="H56" s="35">
        <v>0</v>
      </c>
      <c r="I56" s="35">
        <v>0</v>
      </c>
      <c r="J56" s="35">
        <v>112</v>
      </c>
      <c r="K56" s="35">
        <v>0</v>
      </c>
      <c r="L56" s="35">
        <v>0</v>
      </c>
      <c r="M56" s="35">
        <v>0</v>
      </c>
      <c r="N56" s="212">
        <f t="shared" si="1"/>
        <v>115</v>
      </c>
    </row>
    <row r="57" spans="1:14" s="209" customFormat="1" ht="15.75">
      <c r="A57" s="19" t="s">
        <v>120</v>
      </c>
      <c r="B57" s="8" t="s">
        <v>119</v>
      </c>
      <c r="C57" s="35">
        <v>0</v>
      </c>
      <c r="D57" s="35">
        <v>4750</v>
      </c>
      <c r="E57" s="35">
        <v>4</v>
      </c>
      <c r="F57" s="35">
        <v>0</v>
      </c>
      <c r="G57" s="35">
        <v>0</v>
      </c>
      <c r="H57" s="35">
        <v>107</v>
      </c>
      <c r="I57" s="35">
        <v>1</v>
      </c>
      <c r="J57" s="35">
        <v>0</v>
      </c>
      <c r="K57" s="35">
        <v>0</v>
      </c>
      <c r="L57" s="35">
        <v>0</v>
      </c>
      <c r="M57" s="35">
        <v>6</v>
      </c>
      <c r="N57" s="212">
        <f t="shared" si="1"/>
        <v>4868</v>
      </c>
    </row>
    <row r="58" spans="1:14" s="209" customFormat="1" ht="15.75">
      <c r="A58" s="14" t="s">
        <v>129</v>
      </c>
      <c r="B58" s="2" t="s">
        <v>121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12">
        <f t="shared" si="1"/>
        <v>0</v>
      </c>
    </row>
    <row r="59" spans="1:14" s="209" customFormat="1" ht="15.75">
      <c r="A59" s="15" t="s">
        <v>107</v>
      </c>
      <c r="B59" s="5" t="s">
        <v>122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12">
        <f t="shared" si="1"/>
        <v>0</v>
      </c>
    </row>
    <row r="60" spans="1:14" s="209" customFormat="1" ht="15.75">
      <c r="A60" s="15" t="s">
        <v>123</v>
      </c>
      <c r="B60" s="5" t="s">
        <v>124</v>
      </c>
      <c r="C60" s="26">
        <v>-21789</v>
      </c>
      <c r="D60" s="26">
        <v>-2318</v>
      </c>
      <c r="E60" s="26">
        <v>-279</v>
      </c>
      <c r="F60" s="26">
        <v>-7057</v>
      </c>
      <c r="G60" s="26">
        <v>-1625</v>
      </c>
      <c r="H60" s="26">
        <v>-84</v>
      </c>
      <c r="I60" s="26">
        <v>-1532</v>
      </c>
      <c r="J60" s="26">
        <v>-6041</v>
      </c>
      <c r="K60" s="26">
        <v>-558</v>
      </c>
      <c r="L60" s="26">
        <v>-77</v>
      </c>
      <c r="M60" s="26">
        <v>-20</v>
      </c>
      <c r="N60" s="212">
        <f t="shared" si="1"/>
        <v>-41380</v>
      </c>
    </row>
    <row r="61" spans="1:14" s="209" customFormat="1" ht="15.75">
      <c r="A61" s="15" t="s">
        <v>125</v>
      </c>
      <c r="B61" s="1" t="s">
        <v>126</v>
      </c>
      <c r="C61" s="26">
        <v>20</v>
      </c>
      <c r="D61" s="26">
        <v>1999</v>
      </c>
      <c r="E61" s="26">
        <v>22</v>
      </c>
      <c r="F61" s="26">
        <v>20</v>
      </c>
      <c r="G61" s="26">
        <v>372</v>
      </c>
      <c r="H61" s="26">
        <v>13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12">
        <f t="shared" si="1"/>
        <v>2446</v>
      </c>
    </row>
    <row r="62" spans="1:14" s="214" customFormat="1" ht="15.75">
      <c r="A62" s="18"/>
      <c r="B62" s="7" t="s">
        <v>191</v>
      </c>
      <c r="C62" s="26">
        <v>-21769</v>
      </c>
      <c r="D62" s="26">
        <v>-319</v>
      </c>
      <c r="E62" s="26">
        <v>-257</v>
      </c>
      <c r="F62" s="26">
        <v>-7037</v>
      </c>
      <c r="G62" s="26">
        <v>-1253</v>
      </c>
      <c r="H62" s="26">
        <v>-71</v>
      </c>
      <c r="I62" s="26">
        <v>-1532</v>
      </c>
      <c r="J62" s="26">
        <v>-6041</v>
      </c>
      <c r="K62" s="26">
        <v>-558</v>
      </c>
      <c r="L62" s="26">
        <v>-77</v>
      </c>
      <c r="M62" s="26">
        <v>-20</v>
      </c>
      <c r="N62" s="212">
        <f t="shared" si="1"/>
        <v>-38934</v>
      </c>
    </row>
    <row r="63" spans="1:14" s="209" customFormat="1" ht="15.75">
      <c r="A63" s="18" t="s">
        <v>109</v>
      </c>
      <c r="B63" s="1" t="s">
        <v>161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2">
        <f t="shared" si="1"/>
        <v>0</v>
      </c>
    </row>
    <row r="64" spans="1:14" s="209" customFormat="1" ht="15.75">
      <c r="A64" s="21" t="s">
        <v>154</v>
      </c>
      <c r="B64" s="5" t="s">
        <v>124</v>
      </c>
      <c r="C64" s="26">
        <v>-701</v>
      </c>
      <c r="D64" s="26">
        <v>-746</v>
      </c>
      <c r="E64" s="26">
        <v>-150</v>
      </c>
      <c r="F64" s="26">
        <v>113</v>
      </c>
      <c r="G64" s="26">
        <v>-464</v>
      </c>
      <c r="H64" s="26">
        <v>99</v>
      </c>
      <c r="I64" s="26">
        <v>-154</v>
      </c>
      <c r="J64" s="26">
        <v>-11</v>
      </c>
      <c r="K64" s="26">
        <v>-1</v>
      </c>
      <c r="L64" s="26">
        <v>-10</v>
      </c>
      <c r="M64" s="26">
        <v>2</v>
      </c>
      <c r="N64" s="212">
        <f t="shared" si="1"/>
        <v>-2023</v>
      </c>
    </row>
    <row r="65" spans="1:14" s="209" customFormat="1" ht="15.75">
      <c r="A65" s="21" t="s">
        <v>156</v>
      </c>
      <c r="B65" s="1" t="s">
        <v>126</v>
      </c>
      <c r="C65" s="26">
        <v>7</v>
      </c>
      <c r="D65" s="26">
        <v>-43</v>
      </c>
      <c r="E65" s="26">
        <v>110</v>
      </c>
      <c r="F65" s="26">
        <v>0</v>
      </c>
      <c r="G65" s="26">
        <v>109</v>
      </c>
      <c r="H65" s="26">
        <v>-30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12">
        <f t="shared" si="1"/>
        <v>153</v>
      </c>
    </row>
    <row r="66" spans="1:14" s="209" customFormat="1" ht="15.75">
      <c r="A66" s="18"/>
      <c r="B66" s="9" t="s">
        <v>192</v>
      </c>
      <c r="C66" s="26">
        <v>-694</v>
      </c>
      <c r="D66" s="26">
        <v>-789</v>
      </c>
      <c r="E66" s="26">
        <v>-40</v>
      </c>
      <c r="F66" s="26">
        <v>113</v>
      </c>
      <c r="G66" s="26">
        <v>-355</v>
      </c>
      <c r="H66" s="26">
        <v>69</v>
      </c>
      <c r="I66" s="26">
        <f>I64+I65</f>
        <v>-154</v>
      </c>
      <c r="J66" s="26">
        <f>-11</f>
        <v>-11</v>
      </c>
      <c r="K66" s="26">
        <v>-1</v>
      </c>
      <c r="L66" s="26">
        <v>-10</v>
      </c>
      <c r="M66" s="26">
        <v>2</v>
      </c>
      <c r="N66" s="212">
        <f t="shared" si="1"/>
        <v>-1870</v>
      </c>
    </row>
    <row r="67" spans="1:14" s="209" customFormat="1" ht="15.75">
      <c r="A67" s="19"/>
      <c r="B67" s="12" t="s">
        <v>186</v>
      </c>
      <c r="C67" s="34">
        <v>-22463</v>
      </c>
      <c r="D67" s="34">
        <v>-1108</v>
      </c>
      <c r="E67" s="34">
        <v>-297</v>
      </c>
      <c r="F67" s="34">
        <v>-6924</v>
      </c>
      <c r="G67" s="34">
        <v>-1608</v>
      </c>
      <c r="H67" s="34">
        <v>-2</v>
      </c>
      <c r="I67" s="34">
        <v>-1686</v>
      </c>
      <c r="J67" s="34">
        <v>-6052</v>
      </c>
      <c r="K67" s="34">
        <v>-559</v>
      </c>
      <c r="L67" s="34">
        <v>-87</v>
      </c>
      <c r="M67" s="34">
        <v>-18</v>
      </c>
      <c r="N67" s="212">
        <f t="shared" si="1"/>
        <v>-40804</v>
      </c>
    </row>
    <row r="68" spans="1:14" s="209" customFormat="1" ht="22.5">
      <c r="A68" s="14" t="s">
        <v>133</v>
      </c>
      <c r="B68" s="2" t="s">
        <v>130</v>
      </c>
      <c r="C68" s="220"/>
      <c r="D68" s="220"/>
      <c r="E68" s="219"/>
      <c r="F68" s="219"/>
      <c r="G68" s="219"/>
      <c r="H68" s="219"/>
      <c r="I68" s="219"/>
      <c r="J68" s="219"/>
      <c r="K68" s="219"/>
      <c r="L68" s="219"/>
      <c r="M68" s="220"/>
      <c r="N68" s="212">
        <f t="shared" si="1"/>
        <v>0</v>
      </c>
    </row>
    <row r="69" spans="1:14" s="209" customFormat="1" ht="15.75">
      <c r="A69" s="15" t="s">
        <v>107</v>
      </c>
      <c r="B69" s="11" t="s">
        <v>162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12">
        <f t="shared" si="1"/>
        <v>0</v>
      </c>
    </row>
    <row r="70" spans="1:14" s="209" customFormat="1" ht="15.75">
      <c r="A70" s="15" t="s">
        <v>123</v>
      </c>
      <c r="B70" s="5" t="s">
        <v>124</v>
      </c>
      <c r="C70" s="24">
        <v>2086</v>
      </c>
      <c r="D70" s="24">
        <v>-6433</v>
      </c>
      <c r="E70" s="24">
        <v>-1656</v>
      </c>
      <c r="F70" s="24">
        <v>9547</v>
      </c>
      <c r="G70" s="24">
        <v>-302</v>
      </c>
      <c r="H70" s="24">
        <v>-1551</v>
      </c>
      <c r="I70" s="24">
        <v>-81</v>
      </c>
      <c r="J70" s="24">
        <v>5207</v>
      </c>
      <c r="K70" s="24">
        <v>19</v>
      </c>
      <c r="L70" s="24">
        <v>2340</v>
      </c>
      <c r="M70" s="24">
        <v>-16</v>
      </c>
      <c r="N70" s="212">
        <f t="shared" si="1"/>
        <v>9160</v>
      </c>
    </row>
    <row r="71" spans="1:14" s="214" customFormat="1" ht="15.75">
      <c r="A71" s="15" t="s">
        <v>125</v>
      </c>
      <c r="B71" s="1" t="s">
        <v>126</v>
      </c>
      <c r="C71" s="24"/>
      <c r="D71" s="24">
        <v>5764</v>
      </c>
      <c r="E71" s="24">
        <v>-206</v>
      </c>
      <c r="F71" s="24">
        <v>11</v>
      </c>
      <c r="G71" s="24">
        <v>3</v>
      </c>
      <c r="H71" s="24"/>
      <c r="I71" s="24"/>
      <c r="J71" s="24">
        <v>0</v>
      </c>
      <c r="K71" s="24"/>
      <c r="L71" s="24"/>
      <c r="M71" s="24"/>
      <c r="N71" s="212">
        <f t="shared" si="1"/>
        <v>5572</v>
      </c>
    </row>
    <row r="72" spans="1:14" s="209" customFormat="1" ht="15.75">
      <c r="A72" s="18"/>
      <c r="B72" s="7" t="s">
        <v>193</v>
      </c>
      <c r="C72" s="24">
        <v>2086</v>
      </c>
      <c r="D72" s="24">
        <v>-669</v>
      </c>
      <c r="E72" s="24">
        <v>-1862</v>
      </c>
      <c r="F72" s="24">
        <v>9558</v>
      </c>
      <c r="G72" s="24">
        <v>-299</v>
      </c>
      <c r="H72" s="24">
        <v>-1551</v>
      </c>
      <c r="I72" s="24">
        <v>-81</v>
      </c>
      <c r="J72" s="24">
        <v>5207</v>
      </c>
      <c r="K72" s="24">
        <v>19</v>
      </c>
      <c r="L72" s="24">
        <v>2340</v>
      </c>
      <c r="M72" s="24">
        <v>-16</v>
      </c>
      <c r="N72" s="212">
        <f t="shared" si="1"/>
        <v>14732</v>
      </c>
    </row>
    <row r="73" spans="1:14" s="214" customFormat="1" ht="22.5">
      <c r="A73" s="18" t="s">
        <v>109</v>
      </c>
      <c r="B73" s="1" t="s">
        <v>163</v>
      </c>
      <c r="C73" s="24">
        <v>17</v>
      </c>
      <c r="D73" s="24">
        <v>0</v>
      </c>
      <c r="E73" s="24">
        <v>0</v>
      </c>
      <c r="F73" s="24">
        <v>-10</v>
      </c>
      <c r="G73" s="24">
        <v>-11</v>
      </c>
      <c r="H73" s="24">
        <v>41</v>
      </c>
      <c r="I73" s="24">
        <v>-9</v>
      </c>
      <c r="J73" s="24">
        <v>0</v>
      </c>
      <c r="K73" s="26">
        <v>-5</v>
      </c>
      <c r="L73" s="24">
        <v>-1</v>
      </c>
      <c r="M73" s="24"/>
      <c r="N73" s="212">
        <f aca="true" t="shared" si="2" ref="N73:N91">SUM(C73:M73)</f>
        <v>22</v>
      </c>
    </row>
    <row r="74" spans="1:14" s="214" customFormat="1" ht="15.75">
      <c r="A74" s="18"/>
      <c r="B74" s="9" t="s">
        <v>194</v>
      </c>
      <c r="C74" s="30">
        <v>2103</v>
      </c>
      <c r="D74" s="30">
        <v>-669</v>
      </c>
      <c r="E74" s="30">
        <v>-1862</v>
      </c>
      <c r="F74" s="30">
        <v>9548</v>
      </c>
      <c r="G74" s="30">
        <v>-310</v>
      </c>
      <c r="H74" s="30">
        <v>-1510</v>
      </c>
      <c r="I74" s="30">
        <v>-90</v>
      </c>
      <c r="J74" s="30">
        <v>5207</v>
      </c>
      <c r="K74" s="30">
        <v>14</v>
      </c>
      <c r="L74" s="30">
        <v>2339</v>
      </c>
      <c r="M74" s="30">
        <v>-16</v>
      </c>
      <c r="N74" s="212">
        <f t="shared" si="2"/>
        <v>14754</v>
      </c>
    </row>
    <row r="75" spans="1:14" s="214" customFormat="1" ht="15.75">
      <c r="A75" s="14" t="s">
        <v>135</v>
      </c>
      <c r="B75" s="2" t="s">
        <v>164</v>
      </c>
      <c r="C75" s="30">
        <v>0</v>
      </c>
      <c r="D75" s="30">
        <v>-935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212">
        <f t="shared" si="2"/>
        <v>-935</v>
      </c>
    </row>
    <row r="76" spans="1:14" s="214" customFormat="1" ht="12.75" customHeight="1">
      <c r="A76" s="14" t="s">
        <v>141</v>
      </c>
      <c r="B76" s="2" t="s">
        <v>136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12">
        <f t="shared" si="2"/>
        <v>0</v>
      </c>
    </row>
    <row r="77" spans="1:14" s="214" customFormat="1" ht="15.75">
      <c r="A77" s="15" t="s">
        <v>107</v>
      </c>
      <c r="B77" s="2" t="s">
        <v>137</v>
      </c>
      <c r="C77" s="24">
        <v>-1383</v>
      </c>
      <c r="D77" s="24">
        <v>-4146</v>
      </c>
      <c r="E77" s="24">
        <v>-2555</v>
      </c>
      <c r="F77" s="24">
        <v>-725</v>
      </c>
      <c r="G77" s="24">
        <v>-738</v>
      </c>
      <c r="H77" s="24">
        <v>-1294</v>
      </c>
      <c r="I77" s="24">
        <v>-429</v>
      </c>
      <c r="J77" s="24">
        <v>-542</v>
      </c>
      <c r="K77" s="24">
        <v>0</v>
      </c>
      <c r="L77" s="24">
        <v>-99</v>
      </c>
      <c r="M77" s="24">
        <v>-131</v>
      </c>
      <c r="N77" s="212">
        <f t="shared" si="2"/>
        <v>-12042</v>
      </c>
    </row>
    <row r="78" spans="1:14" s="209" customFormat="1" ht="15.75">
      <c r="A78" s="15" t="s">
        <v>109</v>
      </c>
      <c r="B78" s="2" t="s">
        <v>138</v>
      </c>
      <c r="C78" s="24">
        <v>874</v>
      </c>
      <c r="D78" s="24"/>
      <c r="E78" s="24">
        <v>0</v>
      </c>
      <c r="F78" s="24"/>
      <c r="G78" s="24"/>
      <c r="H78" s="24"/>
      <c r="I78" s="24"/>
      <c r="J78" s="24"/>
      <c r="K78" s="24"/>
      <c r="L78" s="24"/>
      <c r="M78" s="24"/>
      <c r="N78" s="212">
        <f t="shared" si="2"/>
        <v>874</v>
      </c>
    </row>
    <row r="79" spans="1:14" s="209" customFormat="1" ht="15.75">
      <c r="A79" s="15" t="s">
        <v>111</v>
      </c>
      <c r="B79" s="2" t="s">
        <v>139</v>
      </c>
      <c r="C79" s="24">
        <v>-6345</v>
      </c>
      <c r="D79" s="24">
        <v>-840</v>
      </c>
      <c r="E79" s="24">
        <v>-2864</v>
      </c>
      <c r="F79" s="24">
        <v>-2308</v>
      </c>
      <c r="G79" s="24">
        <v>-1074</v>
      </c>
      <c r="H79" s="24">
        <v>-321</v>
      </c>
      <c r="I79" s="24">
        <v>-712</v>
      </c>
      <c r="J79" s="24">
        <v>-530</v>
      </c>
      <c r="K79" s="24">
        <v>-165</v>
      </c>
      <c r="L79" s="24">
        <v>-89</v>
      </c>
      <c r="M79" s="24">
        <v>-188</v>
      </c>
      <c r="N79" s="212">
        <f t="shared" si="2"/>
        <v>-15436</v>
      </c>
    </row>
    <row r="80" spans="1:14" s="209" customFormat="1" ht="15.75">
      <c r="A80" s="15" t="s">
        <v>114</v>
      </c>
      <c r="B80" s="2" t="s">
        <v>140</v>
      </c>
      <c r="C80" s="24">
        <v>19</v>
      </c>
      <c r="D80" s="24"/>
      <c r="E80" s="24">
        <v>636</v>
      </c>
      <c r="F80" s="24"/>
      <c r="G80" s="24">
        <v>154</v>
      </c>
      <c r="H80" s="24"/>
      <c r="I80" s="24">
        <v>-188</v>
      </c>
      <c r="J80" s="24"/>
      <c r="K80" s="24"/>
      <c r="L80" s="24"/>
      <c r="M80" s="24"/>
      <c r="N80" s="212">
        <f t="shared" si="2"/>
        <v>621</v>
      </c>
    </row>
    <row r="81" spans="1:14" s="209" customFormat="1" ht="15.75">
      <c r="A81" s="19"/>
      <c r="B81" s="3" t="s">
        <v>195</v>
      </c>
      <c r="C81" s="30">
        <v>-6835</v>
      </c>
      <c r="D81" s="30">
        <v>-4986</v>
      </c>
      <c r="E81" s="30">
        <v>-4783</v>
      </c>
      <c r="F81" s="30">
        <v>-3033</v>
      </c>
      <c r="G81" s="30">
        <v>-1658</v>
      </c>
      <c r="H81" s="30">
        <v>-1615</v>
      </c>
      <c r="I81" s="30">
        <v>-1329</v>
      </c>
      <c r="J81" s="30">
        <v>-1072</v>
      </c>
      <c r="K81" s="30">
        <v>-165</v>
      </c>
      <c r="L81" s="30">
        <v>-188</v>
      </c>
      <c r="M81" s="30">
        <v>-319</v>
      </c>
      <c r="N81" s="212">
        <f t="shared" si="2"/>
        <v>-25983</v>
      </c>
    </row>
    <row r="82" spans="1:14" s="209" customFormat="1" ht="15.75">
      <c r="A82" s="14" t="s">
        <v>143</v>
      </c>
      <c r="B82" s="2" t="s">
        <v>165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2">
        <f t="shared" si="2"/>
        <v>0</v>
      </c>
    </row>
    <row r="83" spans="1:14" s="209" customFormat="1" ht="22.5">
      <c r="A83" s="15" t="s">
        <v>107</v>
      </c>
      <c r="B83" s="2" t="s">
        <v>166</v>
      </c>
      <c r="C83" s="24">
        <v>0</v>
      </c>
      <c r="D83" s="24">
        <v>-3</v>
      </c>
      <c r="E83" s="24">
        <v>0</v>
      </c>
      <c r="F83" s="24">
        <v>-56</v>
      </c>
      <c r="G83" s="24">
        <v>-3</v>
      </c>
      <c r="H83" s="24">
        <v>0</v>
      </c>
      <c r="I83" s="24">
        <v>0</v>
      </c>
      <c r="J83" s="24">
        <v>0</v>
      </c>
      <c r="K83" s="24">
        <v>-18</v>
      </c>
      <c r="L83" s="24">
        <v>0</v>
      </c>
      <c r="M83" s="24">
        <v>0</v>
      </c>
      <c r="N83" s="212">
        <f t="shared" si="2"/>
        <v>-80</v>
      </c>
    </row>
    <row r="84" spans="1:14" s="209" customFormat="1" ht="22.5">
      <c r="A84" s="15" t="s">
        <v>109</v>
      </c>
      <c r="B84" s="2" t="s">
        <v>167</v>
      </c>
      <c r="C84" s="24">
        <v>0</v>
      </c>
      <c r="D84" s="24">
        <v>-2164</v>
      </c>
      <c r="E84" s="24">
        <v>-322</v>
      </c>
      <c r="F84" s="24">
        <v>-54</v>
      </c>
      <c r="G84" s="24">
        <v>0</v>
      </c>
      <c r="H84" s="24">
        <v>0</v>
      </c>
      <c r="I84" s="24">
        <v>0</v>
      </c>
      <c r="J84" s="24">
        <v>-10</v>
      </c>
      <c r="K84" s="24">
        <v>-47</v>
      </c>
      <c r="L84" s="24">
        <v>0</v>
      </c>
      <c r="M84" s="24">
        <v>-1</v>
      </c>
      <c r="N84" s="212">
        <f t="shared" si="2"/>
        <v>-2598</v>
      </c>
    </row>
    <row r="85" spans="1:14" s="209" customFormat="1" ht="15.75">
      <c r="A85" s="15" t="s">
        <v>111</v>
      </c>
      <c r="B85" s="2" t="s">
        <v>168</v>
      </c>
      <c r="C85" s="24">
        <v>0</v>
      </c>
      <c r="D85" s="24">
        <v>-4</v>
      </c>
      <c r="E85" s="24">
        <v>0</v>
      </c>
      <c r="F85" s="24">
        <v>-25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12">
        <f t="shared" si="2"/>
        <v>-29</v>
      </c>
    </row>
    <row r="86" spans="1:14" s="209" customFormat="1" ht="15.75">
      <c r="A86" s="15"/>
      <c r="B86" s="10" t="s">
        <v>196</v>
      </c>
      <c r="C86" s="30">
        <v>0</v>
      </c>
      <c r="D86" s="30">
        <v>-2171</v>
      </c>
      <c r="E86" s="30">
        <v>-322</v>
      </c>
      <c r="F86" s="30">
        <v>-135</v>
      </c>
      <c r="G86" s="30">
        <v>-3</v>
      </c>
      <c r="H86" s="30">
        <v>0</v>
      </c>
      <c r="I86" s="30">
        <v>0</v>
      </c>
      <c r="J86" s="30">
        <v>-10</v>
      </c>
      <c r="K86" s="30">
        <v>-65</v>
      </c>
      <c r="L86" s="30">
        <v>0</v>
      </c>
      <c r="M86" s="30">
        <v>-1</v>
      </c>
      <c r="N86" s="212">
        <f t="shared" si="2"/>
        <v>-2707</v>
      </c>
    </row>
    <row r="87" spans="1:14" s="209" customFormat="1" ht="15.75">
      <c r="A87" s="14" t="s">
        <v>145</v>
      </c>
      <c r="B87" s="1" t="s">
        <v>169</v>
      </c>
      <c r="C87" s="30">
        <v>0</v>
      </c>
      <c r="D87" s="30">
        <v>0</v>
      </c>
      <c r="E87" s="30">
        <v>-33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212">
        <f t="shared" si="2"/>
        <v>-33</v>
      </c>
    </row>
    <row r="88" spans="1:14" s="209" customFormat="1" ht="15.75">
      <c r="A88" s="14" t="s">
        <v>147</v>
      </c>
      <c r="B88" s="1" t="s">
        <v>142</v>
      </c>
      <c r="C88" s="30">
        <v>-335</v>
      </c>
      <c r="D88" s="30">
        <v>-380</v>
      </c>
      <c r="E88" s="30">
        <v>-43</v>
      </c>
      <c r="F88" s="30">
        <v>-8820</v>
      </c>
      <c r="G88" s="30">
        <v>0</v>
      </c>
      <c r="H88" s="30">
        <v>0</v>
      </c>
      <c r="I88" s="30">
        <v>-159</v>
      </c>
      <c r="J88" s="30">
        <v>-9</v>
      </c>
      <c r="K88" s="30">
        <v>-7535</v>
      </c>
      <c r="L88" s="30">
        <v>-2361</v>
      </c>
      <c r="M88" s="30">
        <v>0</v>
      </c>
      <c r="N88" s="212">
        <f t="shared" si="2"/>
        <v>-19642</v>
      </c>
    </row>
    <row r="89" spans="1:14" s="209" customFormat="1" ht="22.5">
      <c r="A89" s="14" t="s">
        <v>170</v>
      </c>
      <c r="B89" s="1" t="s">
        <v>171</v>
      </c>
      <c r="C89" s="30">
        <v>2238</v>
      </c>
      <c r="D89" s="30">
        <v>-391</v>
      </c>
      <c r="E89" s="30">
        <v>0</v>
      </c>
      <c r="F89" s="30">
        <v>-261</v>
      </c>
      <c r="G89" s="30">
        <v>0</v>
      </c>
      <c r="H89" s="30">
        <v>-107</v>
      </c>
      <c r="I89" s="30">
        <v>0</v>
      </c>
      <c r="J89" s="30">
        <v>0</v>
      </c>
      <c r="K89" s="30">
        <v>0</v>
      </c>
      <c r="L89" s="30">
        <v>0</v>
      </c>
      <c r="M89" s="30">
        <v>-10</v>
      </c>
      <c r="N89" s="212">
        <f t="shared" si="2"/>
        <v>1469</v>
      </c>
    </row>
    <row r="90" spans="1:14" s="209" customFormat="1" ht="15.75">
      <c r="A90" s="14" t="s">
        <v>172</v>
      </c>
      <c r="B90" s="1" t="s">
        <v>144</v>
      </c>
      <c r="C90" s="30">
        <v>-460</v>
      </c>
      <c r="D90" s="30">
        <v>-109</v>
      </c>
      <c r="E90" s="30">
        <v>-185</v>
      </c>
      <c r="F90" s="30">
        <v>-125</v>
      </c>
      <c r="G90" s="30">
        <v>-93</v>
      </c>
      <c r="H90" s="30">
        <v>-89</v>
      </c>
      <c r="I90" s="30">
        <v>-65</v>
      </c>
      <c r="J90" s="30">
        <v>-39</v>
      </c>
      <c r="K90" s="30">
        <v>-33</v>
      </c>
      <c r="L90" s="30">
        <v>-5</v>
      </c>
      <c r="M90" s="30">
        <v>-8</v>
      </c>
      <c r="N90" s="212">
        <f t="shared" si="2"/>
        <v>-1211</v>
      </c>
    </row>
    <row r="91" spans="1:14" s="209" customFormat="1" ht="46.5" customHeight="1">
      <c r="A91" s="39" t="s">
        <v>173</v>
      </c>
      <c r="B91" s="38" t="s">
        <v>197</v>
      </c>
      <c r="C91" s="36">
        <v>-1962</v>
      </c>
      <c r="D91" s="36">
        <v>-582</v>
      </c>
      <c r="E91" s="36">
        <v>-1058</v>
      </c>
      <c r="F91" s="36">
        <v>-313</v>
      </c>
      <c r="G91" s="36">
        <v>236</v>
      </c>
      <c r="H91" s="36">
        <v>-225</v>
      </c>
      <c r="I91" s="36">
        <v>6</v>
      </c>
      <c r="J91" s="36">
        <v>9</v>
      </c>
      <c r="K91" s="37">
        <v>-4135</v>
      </c>
      <c r="L91" s="36">
        <v>-82</v>
      </c>
      <c r="M91" s="36">
        <v>48</v>
      </c>
      <c r="N91" s="215">
        <f t="shared" si="2"/>
        <v>-8058</v>
      </c>
    </row>
    <row r="92" spans="1:14" s="209" customFormat="1" ht="15.75">
      <c r="A92" s="13" t="s">
        <v>26</v>
      </c>
      <c r="B92" s="4" t="s">
        <v>174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16"/>
    </row>
    <row r="93" spans="1:14" s="209" customFormat="1" ht="22.5">
      <c r="A93" s="14" t="s">
        <v>105</v>
      </c>
      <c r="B93" s="2" t="s">
        <v>175</v>
      </c>
      <c r="C93" s="35">
        <v>1054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212">
        <f aca="true" t="shared" si="3" ref="N93:N120">SUM(C93:M93)</f>
        <v>1054</v>
      </c>
    </row>
    <row r="94" spans="1:14" s="209" customFormat="1" ht="22.5">
      <c r="A94" s="14" t="s">
        <v>116</v>
      </c>
      <c r="B94" s="5" t="s">
        <v>176</v>
      </c>
      <c r="C94" s="35">
        <v>-1962</v>
      </c>
      <c r="D94" s="35">
        <v>-582</v>
      </c>
      <c r="E94" s="35">
        <v>-1058</v>
      </c>
      <c r="F94" s="35">
        <v>-313</v>
      </c>
      <c r="G94" s="35">
        <v>236</v>
      </c>
      <c r="H94" s="35">
        <v>-225</v>
      </c>
      <c r="I94" s="35">
        <v>6</v>
      </c>
      <c r="J94" s="35">
        <v>9</v>
      </c>
      <c r="K94" s="35">
        <v>-4135</v>
      </c>
      <c r="L94" s="35">
        <v>-82</v>
      </c>
      <c r="M94" s="35">
        <v>48</v>
      </c>
      <c r="N94" s="212">
        <f t="shared" si="3"/>
        <v>-8058</v>
      </c>
    </row>
    <row r="95" spans="1:14" s="209" customFormat="1" ht="15.75">
      <c r="A95" s="19" t="s">
        <v>118</v>
      </c>
      <c r="B95" s="2" t="s">
        <v>177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12">
        <f t="shared" si="3"/>
        <v>0</v>
      </c>
    </row>
    <row r="96" spans="1:14" s="209" customFormat="1" ht="15.75">
      <c r="A96" s="15" t="s">
        <v>107</v>
      </c>
      <c r="B96" s="1" t="s">
        <v>151</v>
      </c>
      <c r="C96" s="26">
        <v>208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22</v>
      </c>
      <c r="J96" s="26">
        <v>0</v>
      </c>
      <c r="K96" s="26">
        <v>0</v>
      </c>
      <c r="L96" s="26">
        <v>0</v>
      </c>
      <c r="M96" s="26">
        <v>0</v>
      </c>
      <c r="N96" s="212">
        <f t="shared" si="3"/>
        <v>230</v>
      </c>
    </row>
    <row r="97" spans="1:14" s="209" customFormat="1" ht="15.75">
      <c r="A97" s="18"/>
      <c r="B97" s="1" t="s">
        <v>152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12">
        <f t="shared" si="3"/>
        <v>0</v>
      </c>
    </row>
    <row r="98" spans="1:14" s="209" customFormat="1" ht="15.75">
      <c r="A98" s="18" t="s">
        <v>109</v>
      </c>
      <c r="B98" s="1" t="s">
        <v>153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12">
        <f t="shared" si="3"/>
        <v>0</v>
      </c>
    </row>
    <row r="99" spans="1:14" s="209" customFormat="1" ht="15.75">
      <c r="A99" s="18"/>
      <c r="B99" s="1" t="s">
        <v>152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12">
        <f t="shared" si="3"/>
        <v>0</v>
      </c>
    </row>
    <row r="100" spans="1:14" s="209" customFormat="1" ht="15.75">
      <c r="A100" s="21" t="s">
        <v>154</v>
      </c>
      <c r="B100" s="2" t="s">
        <v>155</v>
      </c>
      <c r="C100" s="26">
        <v>0</v>
      </c>
      <c r="D100" s="26">
        <v>0</v>
      </c>
      <c r="E100" s="26">
        <v>0</v>
      </c>
      <c r="F100" s="26">
        <v>0</v>
      </c>
      <c r="G100" s="26">
        <v>9</v>
      </c>
      <c r="H100" s="26">
        <v>16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12">
        <f t="shared" si="3"/>
        <v>25</v>
      </c>
    </row>
    <row r="101" spans="1:14" s="209" customFormat="1" ht="15.75">
      <c r="A101" s="21" t="s">
        <v>156</v>
      </c>
      <c r="B101" s="2" t="s">
        <v>157</v>
      </c>
      <c r="C101" s="26">
        <v>0</v>
      </c>
      <c r="D101" s="26">
        <v>0</v>
      </c>
      <c r="E101" s="26">
        <v>0</v>
      </c>
      <c r="F101" s="26">
        <v>111</v>
      </c>
      <c r="G101" s="26">
        <v>116</v>
      </c>
      <c r="H101" s="26">
        <v>328</v>
      </c>
      <c r="I101" s="26">
        <v>0</v>
      </c>
      <c r="J101" s="26">
        <v>11</v>
      </c>
      <c r="K101" s="26">
        <v>0</v>
      </c>
      <c r="L101" s="26">
        <v>0</v>
      </c>
      <c r="M101" s="26">
        <v>0</v>
      </c>
      <c r="N101" s="212">
        <f t="shared" si="3"/>
        <v>566</v>
      </c>
    </row>
    <row r="102" spans="1:14" s="209" customFormat="1" ht="15.75">
      <c r="A102" s="22"/>
      <c r="B102" s="9" t="s">
        <v>189</v>
      </c>
      <c r="C102" s="26">
        <v>0</v>
      </c>
      <c r="D102" s="26">
        <v>0</v>
      </c>
      <c r="E102" s="26">
        <v>0</v>
      </c>
      <c r="F102" s="26">
        <v>111</v>
      </c>
      <c r="G102" s="26">
        <v>125</v>
      </c>
      <c r="H102" s="26">
        <v>344</v>
      </c>
      <c r="I102" s="26">
        <v>0</v>
      </c>
      <c r="J102" s="26">
        <v>11</v>
      </c>
      <c r="K102" s="26">
        <v>0</v>
      </c>
      <c r="L102" s="26">
        <v>0</v>
      </c>
      <c r="M102" s="26">
        <v>0</v>
      </c>
      <c r="N102" s="212">
        <f t="shared" si="3"/>
        <v>591</v>
      </c>
    </row>
    <row r="103" spans="1:14" s="209" customFormat="1" ht="22.5">
      <c r="A103" s="18" t="s">
        <v>111</v>
      </c>
      <c r="B103" s="2" t="s">
        <v>158</v>
      </c>
      <c r="C103" s="26">
        <v>33</v>
      </c>
      <c r="D103" s="26">
        <v>0</v>
      </c>
      <c r="E103" s="26">
        <v>0</v>
      </c>
      <c r="F103" s="26">
        <v>0</v>
      </c>
      <c r="G103" s="26">
        <v>48</v>
      </c>
      <c r="H103" s="26">
        <v>0</v>
      </c>
      <c r="I103" s="26">
        <v>4</v>
      </c>
      <c r="J103" s="26">
        <v>0</v>
      </c>
      <c r="K103" s="26">
        <v>0</v>
      </c>
      <c r="L103" s="26">
        <v>0</v>
      </c>
      <c r="M103" s="26">
        <v>0</v>
      </c>
      <c r="N103" s="212">
        <f t="shared" si="3"/>
        <v>85</v>
      </c>
    </row>
    <row r="104" spans="1:14" s="209" customFormat="1" ht="15.75">
      <c r="A104" s="18" t="s">
        <v>114</v>
      </c>
      <c r="B104" s="2" t="s">
        <v>159</v>
      </c>
      <c r="C104" s="26">
        <v>5103</v>
      </c>
      <c r="D104" s="26"/>
      <c r="E104" s="26"/>
      <c r="F104" s="26">
        <v>1</v>
      </c>
      <c r="G104" s="26"/>
      <c r="H104" s="26">
        <v>13</v>
      </c>
      <c r="I104" s="26">
        <v>0</v>
      </c>
      <c r="J104" s="26"/>
      <c r="K104" s="26"/>
      <c r="L104" s="26"/>
      <c r="M104" s="26"/>
      <c r="N104" s="212">
        <f t="shared" si="3"/>
        <v>5117</v>
      </c>
    </row>
    <row r="105" spans="1:14" s="209" customFormat="1" ht="15.75">
      <c r="A105" s="23"/>
      <c r="B105" s="10" t="s">
        <v>198</v>
      </c>
      <c r="C105" s="35">
        <v>5344</v>
      </c>
      <c r="D105" s="35">
        <v>0</v>
      </c>
      <c r="E105" s="35">
        <v>0</v>
      </c>
      <c r="F105" s="35">
        <v>112</v>
      </c>
      <c r="G105" s="35">
        <v>173</v>
      </c>
      <c r="H105" s="35">
        <v>357</v>
      </c>
      <c r="I105" s="35">
        <v>26</v>
      </c>
      <c r="J105" s="35">
        <v>11</v>
      </c>
      <c r="K105" s="35">
        <v>0</v>
      </c>
      <c r="L105" s="35">
        <v>0</v>
      </c>
      <c r="M105" s="35">
        <v>0</v>
      </c>
      <c r="N105" s="212">
        <f t="shared" si="3"/>
        <v>6023</v>
      </c>
    </row>
    <row r="106" spans="1:14" s="209" customFormat="1" ht="33.75">
      <c r="A106" s="19" t="s">
        <v>120</v>
      </c>
      <c r="B106" s="1" t="s">
        <v>178</v>
      </c>
      <c r="C106" s="34">
        <v>-2238</v>
      </c>
      <c r="D106" s="35">
        <v>391</v>
      </c>
      <c r="E106" s="35">
        <v>0</v>
      </c>
      <c r="F106" s="35">
        <v>261</v>
      </c>
      <c r="G106" s="35">
        <v>0</v>
      </c>
      <c r="H106" s="35">
        <v>107</v>
      </c>
      <c r="I106" s="35">
        <v>0</v>
      </c>
      <c r="J106" s="35">
        <v>0</v>
      </c>
      <c r="K106" s="35">
        <v>0</v>
      </c>
      <c r="L106" s="35">
        <v>0</v>
      </c>
      <c r="M106" s="35">
        <v>10</v>
      </c>
      <c r="N106" s="212">
        <f t="shared" si="3"/>
        <v>-1469</v>
      </c>
    </row>
    <row r="107" spans="1:14" s="209" customFormat="1" ht="15.75">
      <c r="A107" s="14" t="s">
        <v>129</v>
      </c>
      <c r="B107" s="2" t="s">
        <v>165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12">
        <f t="shared" si="3"/>
        <v>0</v>
      </c>
    </row>
    <row r="108" spans="1:14" s="209" customFormat="1" ht="22.5">
      <c r="A108" s="15" t="s">
        <v>107</v>
      </c>
      <c r="B108" s="2" t="s">
        <v>166</v>
      </c>
      <c r="C108" s="26">
        <v>-1</v>
      </c>
      <c r="D108" s="26">
        <v>0</v>
      </c>
      <c r="E108" s="26">
        <v>0</v>
      </c>
      <c r="F108" s="26">
        <v>-22</v>
      </c>
      <c r="G108" s="26">
        <v>-7</v>
      </c>
      <c r="H108" s="26">
        <v>-72</v>
      </c>
      <c r="I108" s="26">
        <v>0</v>
      </c>
      <c r="J108" s="26">
        <v>-10</v>
      </c>
      <c r="K108" s="26">
        <v>0</v>
      </c>
      <c r="L108" s="26">
        <v>0</v>
      </c>
      <c r="M108" s="26">
        <v>0</v>
      </c>
      <c r="N108" s="212">
        <f t="shared" si="3"/>
        <v>-112</v>
      </c>
    </row>
    <row r="109" spans="1:14" s="209" customFormat="1" ht="22.5">
      <c r="A109" s="15" t="s">
        <v>109</v>
      </c>
      <c r="B109" s="2" t="s">
        <v>167</v>
      </c>
      <c r="C109" s="26">
        <v>-67</v>
      </c>
      <c r="D109" s="26">
        <v>0</v>
      </c>
      <c r="E109" s="26">
        <v>0</v>
      </c>
      <c r="F109" s="26">
        <v>-15</v>
      </c>
      <c r="G109" s="26">
        <v>-263</v>
      </c>
      <c r="H109" s="26">
        <v>0</v>
      </c>
      <c r="I109" s="26">
        <v>-5</v>
      </c>
      <c r="J109" s="26">
        <v>0</v>
      </c>
      <c r="K109" s="26">
        <v>0</v>
      </c>
      <c r="L109" s="26">
        <v>0</v>
      </c>
      <c r="M109" s="26">
        <v>0</v>
      </c>
      <c r="N109" s="212">
        <f t="shared" si="3"/>
        <v>-350</v>
      </c>
    </row>
    <row r="110" spans="1:14" s="209" customFormat="1" ht="15.75">
      <c r="A110" s="15" t="s">
        <v>111</v>
      </c>
      <c r="B110" s="2" t="s">
        <v>168</v>
      </c>
      <c r="C110" s="26">
        <v>-44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-5</v>
      </c>
      <c r="J110" s="26">
        <v>0</v>
      </c>
      <c r="K110" s="26">
        <v>0</v>
      </c>
      <c r="L110" s="26">
        <v>0</v>
      </c>
      <c r="M110" s="26">
        <v>0</v>
      </c>
      <c r="N110" s="212">
        <f t="shared" si="3"/>
        <v>-49</v>
      </c>
    </row>
    <row r="111" spans="1:14" s="209" customFormat="1" ht="15.75">
      <c r="A111" s="15"/>
      <c r="B111" s="10" t="s">
        <v>199</v>
      </c>
      <c r="C111" s="35">
        <v>-112</v>
      </c>
      <c r="D111" s="35">
        <v>0</v>
      </c>
      <c r="E111" s="35">
        <v>0</v>
      </c>
      <c r="F111" s="35">
        <v>-37</v>
      </c>
      <c r="G111" s="35">
        <v>-270</v>
      </c>
      <c r="H111" s="35">
        <v>-72</v>
      </c>
      <c r="I111" s="35">
        <v>-10</v>
      </c>
      <c r="J111" s="35">
        <v>-10</v>
      </c>
      <c r="K111" s="35">
        <v>0</v>
      </c>
      <c r="L111" s="35">
        <v>0</v>
      </c>
      <c r="M111" s="35">
        <v>0</v>
      </c>
      <c r="N111" s="212">
        <f t="shared" si="3"/>
        <v>-511</v>
      </c>
    </row>
    <row r="112" spans="1:14" s="209" customFormat="1" ht="22.5">
      <c r="A112" s="19" t="s">
        <v>133</v>
      </c>
      <c r="B112" s="1" t="s">
        <v>179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212">
        <f t="shared" si="3"/>
        <v>0</v>
      </c>
    </row>
    <row r="113" spans="1:14" s="209" customFormat="1" ht="15.75">
      <c r="A113" s="19" t="s">
        <v>135</v>
      </c>
      <c r="B113" s="1" t="s">
        <v>180</v>
      </c>
      <c r="C113" s="35">
        <v>0</v>
      </c>
      <c r="D113" s="35">
        <v>1212</v>
      </c>
      <c r="E113" s="35">
        <v>0</v>
      </c>
      <c r="F113" s="35">
        <v>4</v>
      </c>
      <c r="G113" s="35">
        <v>27</v>
      </c>
      <c r="H113" s="35">
        <v>4</v>
      </c>
      <c r="I113" s="35">
        <v>57</v>
      </c>
      <c r="J113" s="35">
        <v>14</v>
      </c>
      <c r="K113" s="35">
        <v>0</v>
      </c>
      <c r="L113" s="35">
        <v>116</v>
      </c>
      <c r="M113" s="35">
        <v>0</v>
      </c>
      <c r="N113" s="212">
        <f t="shared" si="3"/>
        <v>1434</v>
      </c>
    </row>
    <row r="114" spans="1:14" s="209" customFormat="1" ht="15.75">
      <c r="A114" s="19" t="s">
        <v>141</v>
      </c>
      <c r="B114" s="1" t="s">
        <v>181</v>
      </c>
      <c r="C114" s="35">
        <v>0</v>
      </c>
      <c r="D114" s="35">
        <v>-185</v>
      </c>
      <c r="E114" s="35">
        <v>0</v>
      </c>
      <c r="F114" s="35">
        <v>0</v>
      </c>
      <c r="G114" s="35">
        <v>0</v>
      </c>
      <c r="H114" s="35">
        <v>-9</v>
      </c>
      <c r="I114" s="35">
        <v>-19</v>
      </c>
      <c r="J114" s="35">
        <v>-20</v>
      </c>
      <c r="K114" s="35">
        <v>0</v>
      </c>
      <c r="L114" s="35">
        <v>0</v>
      </c>
      <c r="M114" s="35">
        <v>0</v>
      </c>
      <c r="N114" s="212">
        <f t="shared" si="3"/>
        <v>-233</v>
      </c>
    </row>
    <row r="115" spans="1:14" s="209" customFormat="1" ht="15.75">
      <c r="A115" s="19" t="s">
        <v>143</v>
      </c>
      <c r="B115" s="1" t="s">
        <v>200</v>
      </c>
      <c r="C115" s="35">
        <v>2086</v>
      </c>
      <c r="D115" s="35">
        <v>836</v>
      </c>
      <c r="E115" s="35">
        <v>-1058</v>
      </c>
      <c r="F115" s="35">
        <v>27</v>
      </c>
      <c r="G115" s="35">
        <v>166</v>
      </c>
      <c r="H115" s="35">
        <v>162</v>
      </c>
      <c r="I115" s="35">
        <v>60</v>
      </c>
      <c r="J115" s="35">
        <v>4</v>
      </c>
      <c r="K115" s="35">
        <v>-4135</v>
      </c>
      <c r="L115" s="35">
        <v>34</v>
      </c>
      <c r="M115" s="35">
        <v>58</v>
      </c>
      <c r="N115" s="212">
        <f t="shared" si="3"/>
        <v>-1760</v>
      </c>
    </row>
    <row r="116" spans="1:14" s="209" customFormat="1" ht="15.75">
      <c r="A116" s="19" t="s">
        <v>145</v>
      </c>
      <c r="B116" s="1" t="s">
        <v>17</v>
      </c>
      <c r="C116" s="35">
        <v>2024</v>
      </c>
      <c r="D116" s="35">
        <v>8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212">
        <f t="shared" si="3"/>
        <v>2032</v>
      </c>
    </row>
    <row r="117" spans="1:14" s="209" customFormat="1" ht="15.75">
      <c r="A117" s="19" t="s">
        <v>147</v>
      </c>
      <c r="B117" s="1" t="s">
        <v>16</v>
      </c>
      <c r="C117" s="35">
        <v>-347</v>
      </c>
      <c r="D117" s="35">
        <v>-29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212">
        <f t="shared" si="3"/>
        <v>-376</v>
      </c>
    </row>
    <row r="118" spans="1:14" s="209" customFormat="1" ht="15.75">
      <c r="A118" s="19" t="s">
        <v>170</v>
      </c>
      <c r="B118" s="1" t="s">
        <v>201</v>
      </c>
      <c r="C118" s="35">
        <v>1677</v>
      </c>
      <c r="D118" s="35">
        <v>-21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212">
        <f t="shared" si="3"/>
        <v>1656</v>
      </c>
    </row>
    <row r="119" spans="1:14" s="209" customFormat="1" ht="15.75">
      <c r="A119" s="19" t="s">
        <v>172</v>
      </c>
      <c r="B119" s="2" t="s">
        <v>182</v>
      </c>
      <c r="C119" s="35">
        <v>-102</v>
      </c>
      <c r="D119" s="35">
        <v>-24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212">
        <f t="shared" si="3"/>
        <v>-126</v>
      </c>
    </row>
    <row r="120" spans="1:14" s="209" customFormat="1" ht="32.25" thickBot="1">
      <c r="A120" s="41" t="s">
        <v>173</v>
      </c>
      <c r="B120" s="42" t="s">
        <v>207</v>
      </c>
      <c r="C120" s="43">
        <v>3661</v>
      </c>
      <c r="D120" s="43">
        <v>791</v>
      </c>
      <c r="E120" s="43">
        <v>-1058</v>
      </c>
      <c r="F120" s="43">
        <v>27</v>
      </c>
      <c r="G120" s="43">
        <v>166</v>
      </c>
      <c r="H120" s="43">
        <v>162</v>
      </c>
      <c r="I120" s="43">
        <v>60</v>
      </c>
      <c r="J120" s="43">
        <v>4</v>
      </c>
      <c r="K120" s="43">
        <v>-4135</v>
      </c>
      <c r="L120" s="43">
        <v>34</v>
      </c>
      <c r="M120" s="43">
        <v>58</v>
      </c>
      <c r="N120" s="237">
        <f t="shared" si="3"/>
        <v>-230</v>
      </c>
    </row>
    <row r="121" spans="3:14" s="209" customFormat="1" ht="15.75"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</row>
    <row r="122" s="209" customFormat="1" ht="16.5">
      <c r="A122" s="141" t="s">
        <v>209</v>
      </c>
    </row>
    <row r="123" s="209" customFormat="1" ht="15.75"/>
    <row r="124" s="209" customFormat="1" ht="15.75"/>
    <row r="125" s="209" customFormat="1" ht="15.75"/>
    <row r="126" s="209" customFormat="1" ht="15.75"/>
    <row r="127" s="209" customFormat="1" ht="15.75"/>
    <row r="128" s="209" customFormat="1" ht="15.75"/>
    <row r="129" s="209" customFormat="1" ht="15.75"/>
    <row r="130" s="209" customFormat="1" ht="15.75"/>
    <row r="131" s="209" customFormat="1" ht="15.75"/>
    <row r="132" s="209" customFormat="1" ht="15.75"/>
    <row r="133" s="209" customFormat="1" ht="15.75"/>
    <row r="134" s="209" customFormat="1" ht="15.75"/>
    <row r="135" s="209" customFormat="1" ht="15.75"/>
    <row r="136" s="209" customFormat="1" ht="15.75"/>
    <row r="137" s="209" customFormat="1" ht="15.75"/>
    <row r="138" s="209" customFormat="1" ht="15.75"/>
    <row r="139" s="209" customFormat="1" ht="15.75"/>
    <row r="140" s="209" customFormat="1" ht="15.75"/>
    <row r="141" s="209" customFormat="1" ht="15.75"/>
    <row r="142" s="209" customFormat="1" ht="15.75"/>
    <row r="143" s="209" customFormat="1" ht="15.75"/>
    <row r="144" s="209" customFormat="1" ht="15.75"/>
    <row r="145" s="209" customFormat="1" ht="15.75"/>
    <row r="146" s="209" customFormat="1" ht="15.75"/>
    <row r="147" s="209" customFormat="1" ht="15.75"/>
    <row r="148" s="209" customFormat="1" ht="15.75"/>
    <row r="149" s="209" customFormat="1" ht="15.75"/>
    <row r="150" s="209" customFormat="1" ht="15.75"/>
    <row r="151" s="209" customFormat="1" ht="15.75"/>
    <row r="152" s="209" customFormat="1" ht="15.75"/>
    <row r="153" s="209" customFormat="1" ht="15.75"/>
    <row r="154" s="209" customFormat="1" ht="15.75"/>
    <row r="155" s="209" customFormat="1" ht="15.75"/>
    <row r="156" s="209" customFormat="1" ht="15.75"/>
    <row r="157" s="209" customFormat="1" ht="15.75"/>
    <row r="158" s="209" customFormat="1" ht="15.75"/>
    <row r="159" s="209" customFormat="1" ht="15.75"/>
    <row r="160" s="209" customFormat="1" ht="15.75"/>
    <row r="161" s="209" customFormat="1" ht="15.75"/>
    <row r="162" s="209" customFormat="1" ht="15.75"/>
    <row r="163" s="209" customFormat="1" ht="15.75"/>
    <row r="164" s="209" customFormat="1" ht="15.75"/>
    <row r="165" s="209" customFormat="1" ht="15.75"/>
    <row r="166" s="209" customFormat="1" ht="15.75"/>
    <row r="167" s="209" customFormat="1" ht="15.75"/>
    <row r="168" s="209" customFormat="1" ht="15.75"/>
    <row r="169" s="209" customFormat="1" ht="15.75"/>
    <row r="170" s="209" customFormat="1" ht="15.75"/>
    <row r="171" s="209" customFormat="1" ht="15.75"/>
    <row r="172" s="209" customFormat="1" ht="15.75"/>
    <row r="173" s="209" customFormat="1" ht="15.75"/>
  </sheetData>
  <mergeCells count="1">
    <mergeCell ref="A2:N2"/>
  </mergeCells>
  <printOptions horizontalCentered="1" verticalCentered="1"/>
  <pageMargins left="0.1968503937007874" right="0.35433070866141736" top="0.3937007874015748" bottom="0.3937007874015748" header="0.7086614173228347" footer="0.5118110236220472"/>
  <pageSetup horizontalDpi="300" verticalDpi="300" orientation="portrait" paperSize="9" scale="54" r:id="rId1"/>
  <rowBreaks count="1" manualBreakCount="1">
    <brk id="9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Normal="120" zoomScaleSheetLayoutView="100" workbookViewId="0" topLeftCell="A1">
      <selection activeCell="A17" sqref="A17"/>
    </sheetView>
  </sheetViews>
  <sheetFormatPr defaultColWidth="9.140625" defaultRowHeight="12.75"/>
  <cols>
    <col min="1" max="1" width="52.28125" style="171" customWidth="1"/>
    <col min="2" max="2" width="11.140625" style="171" customWidth="1"/>
    <col min="3" max="4" width="10.57421875" style="171" customWidth="1"/>
    <col min="5" max="5" width="10.140625" style="171" customWidth="1"/>
    <col min="6" max="6" width="10.57421875" style="171" customWidth="1"/>
    <col min="7" max="7" width="11.00390625" style="171" customWidth="1"/>
    <col min="8" max="8" width="10.57421875" style="171" customWidth="1"/>
    <col min="9" max="9" width="10.8515625" style="171" customWidth="1"/>
    <col min="10" max="10" width="14.00390625" style="171" customWidth="1"/>
    <col min="11" max="11" width="11.8515625" style="171" customWidth="1"/>
    <col min="12" max="12" width="13.7109375" style="171" customWidth="1"/>
    <col min="13" max="13" width="22.140625" style="171" customWidth="1"/>
    <col min="14" max="14" width="15.28125" style="171" hidden="1" customWidth="1"/>
    <col min="15" max="16384" width="9.140625" style="171" customWidth="1"/>
  </cols>
  <sheetData>
    <row r="1" spans="1:13" ht="15.7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4" s="85" customFormat="1" ht="21.75">
      <c r="A2" s="264" t="s">
        <v>213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3" s="85" customFormat="1" ht="19.5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s="57" customFormat="1" ht="85.5" customHeight="1">
      <c r="A4" s="183" t="s">
        <v>56</v>
      </c>
      <c r="B4" s="184" t="s">
        <v>57</v>
      </c>
      <c r="C4" s="184" t="s">
        <v>58</v>
      </c>
      <c r="D4" s="184" t="s">
        <v>59</v>
      </c>
      <c r="E4" s="184" t="s">
        <v>60</v>
      </c>
      <c r="F4" s="185" t="s">
        <v>61</v>
      </c>
      <c r="G4" s="185" t="s">
        <v>62</v>
      </c>
      <c r="H4" s="185" t="s">
        <v>63</v>
      </c>
      <c r="I4" s="185" t="s">
        <v>65</v>
      </c>
      <c r="J4" s="185" t="s">
        <v>64</v>
      </c>
      <c r="K4" s="185" t="s">
        <v>66</v>
      </c>
      <c r="L4" s="185" t="s">
        <v>67</v>
      </c>
      <c r="M4" s="186" t="s">
        <v>49</v>
      </c>
    </row>
    <row r="5" spans="1:13" s="96" customFormat="1" ht="12.75">
      <c r="A5" s="187" t="s">
        <v>69</v>
      </c>
      <c r="B5" s="124">
        <v>0.7418370804829911</v>
      </c>
      <c r="C5" s="124">
        <v>0.8552492012352331</v>
      </c>
      <c r="D5" s="124">
        <v>0.9528580410595664</v>
      </c>
      <c r="E5" s="124">
        <v>0.5459337216728909</v>
      </c>
      <c r="F5" s="124">
        <v>0.0036032374947177264</v>
      </c>
      <c r="G5" s="124">
        <v>0.8325958086332137</v>
      </c>
      <c r="H5" s="124">
        <v>0.40394940539611485</v>
      </c>
      <c r="I5" s="124">
        <v>0.02060900973327967</v>
      </c>
      <c r="J5" s="124">
        <v>0.9778930414913498</v>
      </c>
      <c r="K5" s="124">
        <v>1</v>
      </c>
      <c r="L5" s="124">
        <v>0.9684018491875858</v>
      </c>
      <c r="M5" s="192">
        <v>0.5940813162095532</v>
      </c>
    </row>
    <row r="6" spans="1:13" s="57" customFormat="1" ht="15" customHeight="1">
      <c r="A6" s="136" t="s">
        <v>70</v>
      </c>
      <c r="B6" s="124">
        <v>0.7169632594469645</v>
      </c>
      <c r="C6" s="124">
        <v>0.6708407616551502</v>
      </c>
      <c r="D6" s="124">
        <v>0.9528580410595664</v>
      </c>
      <c r="E6" s="124">
        <v>0.41844710875990776</v>
      </c>
      <c r="F6" s="124">
        <v>0.0036032374947177264</v>
      </c>
      <c r="G6" s="124">
        <v>0.8325958086332137</v>
      </c>
      <c r="H6" s="124">
        <v>0.3951956696818129</v>
      </c>
      <c r="I6" s="124">
        <v>0.020594760170749526</v>
      </c>
      <c r="J6" s="124">
        <v>0.9376804732029801</v>
      </c>
      <c r="K6" s="124">
        <v>1</v>
      </c>
      <c r="L6" s="124">
        <v>0.9684018491875858</v>
      </c>
      <c r="M6" s="192">
        <v>0.5504389094157325</v>
      </c>
    </row>
    <row r="7" spans="1:13" s="57" customFormat="1" ht="15" customHeight="1">
      <c r="A7" s="100" t="s">
        <v>71</v>
      </c>
      <c r="B7" s="124">
        <v>0.02487382103602662</v>
      </c>
      <c r="C7" s="124">
        <v>0.18440843958008288</v>
      </c>
      <c r="D7" s="124">
        <v>0</v>
      </c>
      <c r="E7" s="124">
        <v>0.12748661291298313</v>
      </c>
      <c r="F7" s="124">
        <v>0</v>
      </c>
      <c r="G7" s="124">
        <v>0</v>
      </c>
      <c r="H7" s="124">
        <v>0.008753735714301936</v>
      </c>
      <c r="I7" s="124">
        <v>1.4249562530145695E-05</v>
      </c>
      <c r="J7" s="124">
        <v>0.04021256828836972</v>
      </c>
      <c r="K7" s="124">
        <v>0</v>
      </c>
      <c r="L7" s="124">
        <v>0</v>
      </c>
      <c r="M7" s="192">
        <v>0.043642406793820684</v>
      </c>
    </row>
    <row r="8" spans="1:13" s="57" customFormat="1" ht="15" customHeight="1">
      <c r="A8" s="187" t="s">
        <v>10</v>
      </c>
      <c r="B8" s="124">
        <v>0.0688447372268399</v>
      </c>
      <c r="C8" s="124">
        <v>0.07797807586442804</v>
      </c>
      <c r="D8" s="124">
        <v>0</v>
      </c>
      <c r="E8" s="124">
        <v>0.3184159780062051</v>
      </c>
      <c r="F8" s="124">
        <v>0.0006968289110077039</v>
      </c>
      <c r="G8" s="124">
        <v>0</v>
      </c>
      <c r="H8" s="124">
        <v>0.002174619522508864</v>
      </c>
      <c r="I8" s="124">
        <v>0.8991011674202641</v>
      </c>
      <c r="J8" s="124">
        <v>0.0035852515056621504</v>
      </c>
      <c r="K8" s="124">
        <v>0</v>
      </c>
      <c r="L8" s="124">
        <v>0</v>
      </c>
      <c r="M8" s="192">
        <v>0.21448327564745417</v>
      </c>
    </row>
    <row r="9" spans="1:13" s="57" customFormat="1" ht="30" customHeight="1">
      <c r="A9" s="187" t="s">
        <v>28</v>
      </c>
      <c r="B9" s="124">
        <v>0.08013635010864913</v>
      </c>
      <c r="C9" s="124">
        <v>0</v>
      </c>
      <c r="D9" s="124">
        <v>0</v>
      </c>
      <c r="E9" s="124">
        <v>0.0002267125739602659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92">
        <v>0.039985168300816755</v>
      </c>
    </row>
    <row r="10" spans="1:13" s="57" customFormat="1" ht="15" customHeight="1">
      <c r="A10" s="187" t="s">
        <v>11</v>
      </c>
      <c r="B10" s="124">
        <v>0.030895199905925774</v>
      </c>
      <c r="C10" s="124">
        <v>0</v>
      </c>
      <c r="D10" s="124">
        <v>0</v>
      </c>
      <c r="E10" s="124">
        <v>0.04537868111541419</v>
      </c>
      <c r="F10" s="124">
        <v>0.005838212142822822</v>
      </c>
      <c r="G10" s="124">
        <v>0</v>
      </c>
      <c r="H10" s="124">
        <v>0.10677131770227169</v>
      </c>
      <c r="I10" s="124">
        <v>0.052756685571638595</v>
      </c>
      <c r="J10" s="124">
        <v>0.01810919682474774</v>
      </c>
      <c r="K10" s="124">
        <v>0</v>
      </c>
      <c r="L10" s="124">
        <v>0</v>
      </c>
      <c r="M10" s="192">
        <v>0.03423742052060889</v>
      </c>
    </row>
    <row r="11" spans="1:13" s="57" customFormat="1" ht="15" customHeight="1">
      <c r="A11" s="187" t="s">
        <v>72</v>
      </c>
      <c r="B11" s="124">
        <v>0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92">
        <v>0</v>
      </c>
    </row>
    <row r="12" spans="1:13" s="57" customFormat="1" ht="15" customHeight="1">
      <c r="A12" s="187" t="s">
        <v>73</v>
      </c>
      <c r="B12" s="124">
        <v>0.05513640540648651</v>
      </c>
      <c r="C12" s="124">
        <v>0</v>
      </c>
      <c r="D12" s="124">
        <v>0</v>
      </c>
      <c r="E12" s="124">
        <v>0.07933036269769475</v>
      </c>
      <c r="F12" s="124">
        <v>0.879240809438422</v>
      </c>
      <c r="G12" s="124">
        <v>0.16740419136678633</v>
      </c>
      <c r="H12" s="124">
        <v>0.3949323557139046</v>
      </c>
      <c r="I12" s="124">
        <v>0.024771041840195133</v>
      </c>
      <c r="J12" s="124">
        <v>0.00041251017824026743</v>
      </c>
      <c r="K12" s="124">
        <v>0</v>
      </c>
      <c r="L12" s="124">
        <v>0.0313716995861932</v>
      </c>
      <c r="M12" s="192">
        <v>0.09240667365335084</v>
      </c>
    </row>
    <row r="13" spans="1:13" s="57" customFormat="1" ht="15" customHeight="1">
      <c r="A13" s="187" t="s">
        <v>74</v>
      </c>
      <c r="B13" s="124">
        <v>0.023150226869107605</v>
      </c>
      <c r="C13" s="124">
        <v>0.06677272290033892</v>
      </c>
      <c r="D13" s="124">
        <v>0.047141958940433555</v>
      </c>
      <c r="E13" s="124">
        <v>0.010714543933834796</v>
      </c>
      <c r="F13" s="124">
        <v>0.11062091201302982</v>
      </c>
      <c r="G13" s="124">
        <v>0</v>
      </c>
      <c r="H13" s="124">
        <v>0.09217230166519995</v>
      </c>
      <c r="I13" s="124">
        <v>0.002762095434622427</v>
      </c>
      <c r="J13" s="124">
        <v>0</v>
      </c>
      <c r="K13" s="124">
        <v>0</v>
      </c>
      <c r="L13" s="124">
        <v>0.00022645122622108285</v>
      </c>
      <c r="M13" s="192">
        <v>0.02480614566821618</v>
      </c>
    </row>
    <row r="14" spans="1:13" s="57" customFormat="1" ht="25.5" customHeight="1">
      <c r="A14" s="100" t="s">
        <v>75</v>
      </c>
      <c r="B14" s="124">
        <v>0.00043753359257416204</v>
      </c>
      <c r="C14" s="124">
        <v>0</v>
      </c>
      <c r="D14" s="124">
        <v>0</v>
      </c>
      <c r="E14" s="124">
        <v>0.003536716153780148</v>
      </c>
      <c r="F14" s="124">
        <v>0</v>
      </c>
      <c r="G14" s="124">
        <v>0</v>
      </c>
      <c r="H14" s="124">
        <v>0.009276956955909625</v>
      </c>
      <c r="I14" s="124">
        <v>8.284629377991683E-05</v>
      </c>
      <c r="J14" s="124">
        <v>0</v>
      </c>
      <c r="K14" s="124">
        <v>1</v>
      </c>
      <c r="L14" s="124">
        <v>0</v>
      </c>
      <c r="M14" s="192">
        <v>0.0014862399749655366</v>
      </c>
    </row>
    <row r="15" spans="1:13" ht="16.5" thickBot="1">
      <c r="A15" s="189" t="s">
        <v>68</v>
      </c>
      <c r="B15" s="193">
        <v>1</v>
      </c>
      <c r="C15" s="193">
        <v>1</v>
      </c>
      <c r="D15" s="193">
        <v>1</v>
      </c>
      <c r="E15" s="193">
        <v>1</v>
      </c>
      <c r="F15" s="193">
        <v>1</v>
      </c>
      <c r="G15" s="193">
        <v>1</v>
      </c>
      <c r="H15" s="193">
        <v>1</v>
      </c>
      <c r="I15" s="193">
        <v>1</v>
      </c>
      <c r="J15" s="193">
        <v>1</v>
      </c>
      <c r="K15" s="193">
        <v>1</v>
      </c>
      <c r="L15" s="193">
        <v>1</v>
      </c>
      <c r="M15" s="194">
        <v>1</v>
      </c>
    </row>
    <row r="16" spans="1:13" ht="15.75">
      <c r="A16" s="19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</row>
    <row r="17" ht="16.5">
      <c r="A17" s="141" t="s">
        <v>209</v>
      </c>
    </row>
  </sheetData>
  <mergeCells count="2">
    <mergeCell ref="A2:N2"/>
    <mergeCell ref="A1:M1"/>
  </mergeCells>
  <printOptions horizontalCentered="1"/>
  <pageMargins left="0" right="0" top="0.7086614173228347" bottom="0" header="0" footer="0"/>
  <pageSetup horizontalDpi="300" verticalDpi="3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Normal="120" zoomScaleSheetLayoutView="100" workbookViewId="0" topLeftCell="A1">
      <selection activeCell="A17" sqref="A17"/>
    </sheetView>
  </sheetViews>
  <sheetFormatPr defaultColWidth="9.140625" defaultRowHeight="12.75"/>
  <cols>
    <col min="1" max="1" width="55.28125" style="57" customWidth="1"/>
    <col min="2" max="2" width="13.28125" style="57" customWidth="1"/>
    <col min="3" max="3" width="11.57421875" style="57" customWidth="1"/>
    <col min="4" max="4" width="11.00390625" style="57" customWidth="1"/>
    <col min="5" max="5" width="10.140625" style="57" customWidth="1"/>
    <col min="6" max="6" width="11.140625" style="57" customWidth="1"/>
    <col min="7" max="8" width="10.7109375" style="57" customWidth="1"/>
    <col min="9" max="9" width="10.57421875" style="57" customWidth="1"/>
    <col min="10" max="10" width="11.421875" style="57" customWidth="1"/>
    <col min="11" max="11" width="11.8515625" style="57" customWidth="1"/>
    <col min="12" max="12" width="14.28125" style="57" customWidth="1"/>
    <col min="13" max="13" width="9.140625" style="57" customWidth="1"/>
    <col min="14" max="14" width="10.57421875" style="57" bestFit="1" customWidth="1"/>
    <col min="15" max="16384" width="9.140625" style="57" customWidth="1"/>
  </cols>
  <sheetData>
    <row r="1" spans="1:14" ht="15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 s="85" customFormat="1" ht="19.5">
      <c r="A2" s="266" t="s">
        <v>212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84"/>
      <c r="N2" s="84"/>
    </row>
    <row r="3" spans="1:14" s="85" customFormat="1" ht="19.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2" ht="71.25" customHeight="1">
      <c r="A4" s="183" t="s">
        <v>56</v>
      </c>
      <c r="B4" s="184" t="s">
        <v>57</v>
      </c>
      <c r="C4" s="184" t="s">
        <v>58</v>
      </c>
      <c r="D4" s="184" t="s">
        <v>59</v>
      </c>
      <c r="E4" s="184" t="s">
        <v>60</v>
      </c>
      <c r="F4" s="185" t="s">
        <v>61</v>
      </c>
      <c r="G4" s="185" t="s">
        <v>62</v>
      </c>
      <c r="H4" s="185" t="s">
        <v>63</v>
      </c>
      <c r="I4" s="185" t="s">
        <v>65</v>
      </c>
      <c r="J4" s="185" t="s">
        <v>64</v>
      </c>
      <c r="K4" s="185" t="s">
        <v>66</v>
      </c>
      <c r="L4" s="186" t="s">
        <v>67</v>
      </c>
    </row>
    <row r="5" spans="1:12" s="96" customFormat="1" ht="12.75">
      <c r="A5" s="187" t="s">
        <v>69</v>
      </c>
      <c r="B5" s="123">
        <v>0.6224916526581935</v>
      </c>
      <c r="C5" s="123">
        <v>0.07649162838081972</v>
      </c>
      <c r="D5" s="123">
        <v>0.008068499995932938</v>
      </c>
      <c r="E5" s="123">
        <v>0.14864218200825838</v>
      </c>
      <c r="F5" s="123">
        <v>0.00022566484051855665</v>
      </c>
      <c r="G5" s="123">
        <v>0.002693010742693151</v>
      </c>
      <c r="H5" s="123">
        <v>0.023879327946306723</v>
      </c>
      <c r="I5" s="123">
        <v>0.004798569841082414</v>
      </c>
      <c r="J5" s="123">
        <v>0.021034989474858788</v>
      </c>
      <c r="K5" s="123">
        <v>0.0006039602430504618</v>
      </c>
      <c r="L5" s="188">
        <v>0.09107051386828544</v>
      </c>
    </row>
    <row r="6" spans="1:12" ht="15" customHeight="1">
      <c r="A6" s="136" t="s">
        <v>70</v>
      </c>
      <c r="B6" s="123">
        <v>0.6493198263373381</v>
      </c>
      <c r="C6" s="123">
        <v>0.06475561627905249</v>
      </c>
      <c r="D6" s="123">
        <v>0.008708223592893437</v>
      </c>
      <c r="E6" s="123">
        <v>0.12296442712751501</v>
      </c>
      <c r="F6" s="123">
        <v>0.00024355702909844345</v>
      </c>
      <c r="G6" s="123">
        <v>0.002906530296493401</v>
      </c>
      <c r="H6" s="123">
        <v>0.02521413491585411</v>
      </c>
      <c r="I6" s="123">
        <v>0.005175451022901944</v>
      </c>
      <c r="J6" s="123">
        <v>0.021769205732639928</v>
      </c>
      <c r="K6" s="123">
        <v>0.000651846172194681</v>
      </c>
      <c r="L6" s="188">
        <v>0.09829118149401851</v>
      </c>
    </row>
    <row r="7" spans="1:12" ht="15" customHeight="1">
      <c r="A7" s="100" t="s">
        <v>71</v>
      </c>
      <c r="B7" s="123">
        <v>0.2841218938286898</v>
      </c>
      <c r="C7" s="123">
        <v>0.22451182654966256</v>
      </c>
      <c r="D7" s="123">
        <v>0</v>
      </c>
      <c r="E7" s="123">
        <v>0.4725023086867462</v>
      </c>
      <c r="F7" s="123">
        <v>0</v>
      </c>
      <c r="G7" s="123">
        <v>0</v>
      </c>
      <c r="H7" s="123">
        <v>0.007044103984684746</v>
      </c>
      <c r="I7" s="123">
        <v>4.516410706529698E-05</v>
      </c>
      <c r="J7" s="123">
        <v>0.011774702843151437</v>
      </c>
      <c r="K7" s="123">
        <v>0</v>
      </c>
      <c r="L7" s="188">
        <v>0</v>
      </c>
    </row>
    <row r="8" spans="1:12" ht="15" customHeight="1">
      <c r="A8" s="187" t="s">
        <v>10</v>
      </c>
      <c r="B8" s="123">
        <v>0.16001039654776192</v>
      </c>
      <c r="C8" s="123">
        <v>0.019317290200613544</v>
      </c>
      <c r="D8" s="123">
        <v>0</v>
      </c>
      <c r="E8" s="123">
        <v>0.24013168246681746</v>
      </c>
      <c r="F8" s="123">
        <v>0.00012087865884991228</v>
      </c>
      <c r="G8" s="123">
        <v>0</v>
      </c>
      <c r="H8" s="123">
        <v>0.00035606629837957006</v>
      </c>
      <c r="I8" s="123">
        <v>0.5798500751141397</v>
      </c>
      <c r="J8" s="123">
        <v>0.0002136107134379196</v>
      </c>
      <c r="K8" s="123">
        <v>0</v>
      </c>
      <c r="L8" s="188">
        <v>0</v>
      </c>
    </row>
    <row r="9" spans="1:12" ht="27" customHeight="1">
      <c r="A9" s="187" t="s">
        <v>28</v>
      </c>
      <c r="B9" s="123">
        <v>0.999082883040848</v>
      </c>
      <c r="C9" s="123">
        <v>0</v>
      </c>
      <c r="D9" s="123">
        <v>0</v>
      </c>
      <c r="E9" s="123">
        <v>0.0009171169591519831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88">
        <v>0</v>
      </c>
    </row>
    <row r="10" spans="1:12" ht="15" customHeight="1">
      <c r="A10" s="187" t="s">
        <v>11</v>
      </c>
      <c r="B10" s="123">
        <v>0.44984289054000864</v>
      </c>
      <c r="C10" s="123">
        <v>0</v>
      </c>
      <c r="D10" s="123">
        <v>0</v>
      </c>
      <c r="E10" s="123">
        <v>0.21438721242506625</v>
      </c>
      <c r="F10" s="123">
        <v>0.006344475729522779</v>
      </c>
      <c r="G10" s="123">
        <v>0</v>
      </c>
      <c r="H10" s="123">
        <v>0.10952029030049078</v>
      </c>
      <c r="I10" s="123">
        <v>0.21314593579594052</v>
      </c>
      <c r="J10" s="123">
        <v>0.006759195208971113</v>
      </c>
      <c r="K10" s="123">
        <v>0</v>
      </c>
      <c r="L10" s="188">
        <v>0</v>
      </c>
    </row>
    <row r="11" spans="1:12" ht="15" customHeight="1">
      <c r="A11" s="187" t="s">
        <v>72</v>
      </c>
      <c r="B11" s="123" t="s">
        <v>15</v>
      </c>
      <c r="C11" s="123" t="s">
        <v>15</v>
      </c>
      <c r="D11" s="123" t="s">
        <v>15</v>
      </c>
      <c r="E11" s="123" t="s">
        <v>15</v>
      </c>
      <c r="F11" s="123" t="s">
        <v>15</v>
      </c>
      <c r="G11" s="123" t="s">
        <v>15</v>
      </c>
      <c r="H11" s="123" t="s">
        <v>15</v>
      </c>
      <c r="I11" s="123" t="s">
        <v>15</v>
      </c>
      <c r="J11" s="123" t="s">
        <v>15</v>
      </c>
      <c r="K11" s="123" t="s">
        <v>15</v>
      </c>
      <c r="L11" s="188" t="s">
        <v>15</v>
      </c>
    </row>
    <row r="12" spans="1:12" ht="15" customHeight="1">
      <c r="A12" s="187" t="s">
        <v>73</v>
      </c>
      <c r="B12" s="123">
        <v>0.29744453936242926</v>
      </c>
      <c r="C12" s="123">
        <v>0</v>
      </c>
      <c r="D12" s="123">
        <v>0</v>
      </c>
      <c r="E12" s="123">
        <v>0.13886223392978447</v>
      </c>
      <c r="F12" s="123">
        <v>0.35401478945710907</v>
      </c>
      <c r="G12" s="123">
        <v>0.003481069946004411</v>
      </c>
      <c r="H12" s="123">
        <v>0.15009298654755915</v>
      </c>
      <c r="I12" s="123">
        <v>0.03708015368205624</v>
      </c>
      <c r="J12" s="123">
        <v>5.704639028008653E-05</v>
      </c>
      <c r="K12" s="123">
        <v>0</v>
      </c>
      <c r="L12" s="188">
        <v>0.018967180684777294</v>
      </c>
    </row>
    <row r="13" spans="1:12" ht="15" customHeight="1">
      <c r="A13" s="187" t="s">
        <v>74</v>
      </c>
      <c r="B13" s="123">
        <v>0.4652290768318541</v>
      </c>
      <c r="C13" s="123">
        <v>0.14302334141818931</v>
      </c>
      <c r="D13" s="123">
        <v>0.009560020631239653</v>
      </c>
      <c r="E13" s="123">
        <v>0.0698654475372086</v>
      </c>
      <c r="F13" s="123">
        <v>0.16591851443839375</v>
      </c>
      <c r="G13" s="123">
        <v>0</v>
      </c>
      <c r="H13" s="123">
        <v>0.13049148207428224</v>
      </c>
      <c r="I13" s="123">
        <v>0.015402101471224996</v>
      </c>
      <c r="J13" s="123">
        <v>0</v>
      </c>
      <c r="K13" s="123">
        <v>0</v>
      </c>
      <c r="L13" s="188">
        <v>0.0005100155976074503</v>
      </c>
    </row>
    <row r="14" spans="1:12" s="74" customFormat="1" ht="29.25" customHeight="1">
      <c r="A14" s="100" t="s">
        <v>75</v>
      </c>
      <c r="B14" s="123">
        <v>0.14675515075568682</v>
      </c>
      <c r="C14" s="123">
        <v>0</v>
      </c>
      <c r="D14" s="123">
        <v>0</v>
      </c>
      <c r="E14" s="123">
        <v>0.38491010513936724</v>
      </c>
      <c r="F14" s="123">
        <v>0</v>
      </c>
      <c r="G14" s="123">
        <v>0</v>
      </c>
      <c r="H14" s="123">
        <v>0.2192086180385592</v>
      </c>
      <c r="I14" s="123">
        <v>0.007710538965131555</v>
      </c>
      <c r="J14" s="123">
        <v>0</v>
      </c>
      <c r="K14" s="123">
        <v>0.24141558710125527</v>
      </c>
      <c r="L14" s="188">
        <v>0</v>
      </c>
    </row>
    <row r="15" spans="1:14" s="171" customFormat="1" ht="16.5" thickBot="1">
      <c r="A15" s="189" t="s">
        <v>68</v>
      </c>
      <c r="B15" s="190">
        <v>0.49850657249414565</v>
      </c>
      <c r="C15" s="190">
        <v>0.05313334078752407</v>
      </c>
      <c r="D15" s="190">
        <v>0.0050304923617902975</v>
      </c>
      <c r="E15" s="190">
        <v>0.16175139879825273</v>
      </c>
      <c r="F15" s="190">
        <v>0.03720633615575356</v>
      </c>
      <c r="G15" s="190">
        <v>0.0019215414610505306</v>
      </c>
      <c r="H15" s="190">
        <v>0.03511890941547579</v>
      </c>
      <c r="I15" s="190">
        <v>0.13832497165112678</v>
      </c>
      <c r="J15" s="190">
        <v>0.012778999035129903</v>
      </c>
      <c r="K15" s="190">
        <v>0.00035880149612965993</v>
      </c>
      <c r="L15" s="191">
        <v>0.05586863634362105</v>
      </c>
      <c r="N15" s="80"/>
    </row>
    <row r="16" spans="2:14" s="171" customFormat="1" ht="15.75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="171" customFormat="1" ht="16.5">
      <c r="A17" s="141" t="s">
        <v>209</v>
      </c>
    </row>
    <row r="18" s="171" customFormat="1" ht="15.75"/>
    <row r="19" s="171" customFormat="1" ht="15.75"/>
    <row r="20" s="171" customFormat="1" ht="15.75"/>
    <row r="21" s="171" customFormat="1" ht="15.75"/>
    <row r="22" s="171" customFormat="1" ht="15.75"/>
    <row r="23" s="171" customFormat="1" ht="15.75"/>
    <row r="24" s="171" customFormat="1" ht="15.75"/>
    <row r="25" s="171" customFormat="1" ht="15.75"/>
    <row r="26" s="171" customFormat="1" ht="15.75"/>
    <row r="27" s="171" customFormat="1" ht="15.75"/>
    <row r="28" s="171" customFormat="1" ht="15.75"/>
    <row r="29" s="171" customFormat="1" ht="15.75"/>
    <row r="30" s="171" customFormat="1" ht="15.75"/>
    <row r="31" s="171" customFormat="1" ht="15.75"/>
    <row r="32" s="171" customFormat="1" ht="15.75"/>
    <row r="33" s="171" customFormat="1" ht="15.75"/>
    <row r="34" s="171" customFormat="1" ht="15.75"/>
    <row r="35" s="171" customFormat="1" ht="15.75"/>
    <row r="36" s="171" customFormat="1" ht="15.75"/>
    <row r="37" s="171" customFormat="1" ht="15.75"/>
    <row r="38" s="171" customFormat="1" ht="15.75"/>
    <row r="39" s="171" customFormat="1" ht="15.75"/>
    <row r="40" s="171" customFormat="1" ht="15.75"/>
    <row r="41" s="171" customFormat="1" ht="15.75"/>
    <row r="42" s="171" customFormat="1" ht="15.75"/>
    <row r="43" s="171" customFormat="1" ht="15.75"/>
    <row r="44" s="171" customFormat="1" ht="15.75"/>
    <row r="45" s="171" customFormat="1" ht="15.75"/>
    <row r="46" s="171" customFormat="1" ht="15.75"/>
    <row r="47" s="171" customFormat="1" ht="15.75"/>
    <row r="48" s="171" customFormat="1" ht="15.75"/>
    <row r="49" s="171" customFormat="1" ht="15.75"/>
    <row r="50" s="171" customFormat="1" ht="15.75"/>
    <row r="51" s="171" customFormat="1" ht="15.75"/>
    <row r="52" s="171" customFormat="1" ht="15.75"/>
    <row r="53" s="171" customFormat="1" ht="15.75"/>
    <row r="54" s="171" customFormat="1" ht="15.75"/>
    <row r="55" s="171" customFormat="1" ht="15.75"/>
    <row r="56" s="171" customFormat="1" ht="15.75"/>
    <row r="57" s="171" customFormat="1" ht="15.75"/>
    <row r="58" s="171" customFormat="1" ht="15.75"/>
    <row r="59" s="171" customFormat="1" ht="15.75"/>
    <row r="60" s="171" customFormat="1" ht="15.75"/>
    <row r="61" s="171" customFormat="1" ht="15.75"/>
    <row r="62" s="171" customFormat="1" ht="15.75"/>
    <row r="63" s="171" customFormat="1" ht="15.75"/>
    <row r="64" s="171" customFormat="1" ht="15.75"/>
    <row r="65" s="171" customFormat="1" ht="15.75"/>
    <row r="66" s="171" customFormat="1" ht="15.75"/>
    <row r="67" s="171" customFormat="1" ht="15.75"/>
    <row r="68" s="171" customFormat="1" ht="15.75"/>
    <row r="69" s="171" customFormat="1" ht="15.75"/>
    <row r="70" s="171" customFormat="1" ht="15.75"/>
    <row r="71" s="171" customFormat="1" ht="15.75"/>
    <row r="72" s="171" customFormat="1" ht="15.75"/>
    <row r="73" s="171" customFormat="1" ht="15.75"/>
    <row r="74" s="171" customFormat="1" ht="15.75"/>
    <row r="75" s="171" customFormat="1" ht="15.75"/>
    <row r="76" s="171" customFormat="1" ht="15.75"/>
    <row r="77" s="171" customFormat="1" ht="15.75"/>
    <row r="78" s="171" customFormat="1" ht="15.75"/>
    <row r="79" s="171" customFormat="1" ht="15.75"/>
    <row r="80" s="171" customFormat="1" ht="15.75"/>
    <row r="81" s="171" customFormat="1" ht="15.75"/>
    <row r="82" s="171" customFormat="1" ht="15.75"/>
    <row r="83" s="171" customFormat="1" ht="15.75"/>
    <row r="84" s="171" customFormat="1" ht="15.75"/>
    <row r="85" s="171" customFormat="1" ht="15.75"/>
    <row r="86" s="171" customFormat="1" ht="15.75"/>
    <row r="87" s="171" customFormat="1" ht="15.75"/>
    <row r="88" s="171" customFormat="1" ht="15.75"/>
    <row r="89" s="171" customFormat="1" ht="15.75"/>
    <row r="90" s="171" customFormat="1" ht="15.75"/>
    <row r="91" s="171" customFormat="1" ht="15.75"/>
    <row r="92" s="171" customFormat="1" ht="15.75"/>
    <row r="93" s="171" customFormat="1" ht="15.75"/>
    <row r="94" s="171" customFormat="1" ht="15.75"/>
    <row r="95" s="171" customFormat="1" ht="15.75"/>
    <row r="96" s="171" customFormat="1" ht="15.75"/>
    <row r="97" s="171" customFormat="1" ht="15.75"/>
    <row r="98" s="171" customFormat="1" ht="15.75"/>
    <row r="99" s="171" customFormat="1" ht="15.75"/>
    <row r="100" s="171" customFormat="1" ht="15.75"/>
    <row r="101" s="171" customFormat="1" ht="15.75"/>
    <row r="102" s="171" customFormat="1" ht="15.75"/>
    <row r="103" s="171" customFormat="1" ht="15.75"/>
    <row r="104" s="171" customFormat="1" ht="15.75"/>
    <row r="105" s="171" customFormat="1" ht="15.75"/>
    <row r="106" s="171" customFormat="1" ht="15.75"/>
    <row r="107" s="171" customFormat="1" ht="15.75"/>
    <row r="108" s="171" customFormat="1" ht="15.75"/>
    <row r="109" s="171" customFormat="1" ht="15.75"/>
    <row r="110" s="171" customFormat="1" ht="15.75"/>
    <row r="111" s="171" customFormat="1" ht="15.75"/>
    <row r="112" s="171" customFormat="1" ht="15.75"/>
    <row r="113" s="171" customFormat="1" ht="15.75"/>
    <row r="114" s="171" customFormat="1" ht="15.75"/>
    <row r="115" s="171" customFormat="1" ht="15.75"/>
    <row r="116" s="171" customFormat="1" ht="15.75"/>
    <row r="117" s="171" customFormat="1" ht="15.75"/>
    <row r="118" s="171" customFormat="1" ht="15.75"/>
    <row r="119" s="171" customFormat="1" ht="15.75"/>
    <row r="120" s="171" customFormat="1" ht="15.75"/>
    <row r="121" s="171" customFormat="1" ht="15.75"/>
    <row r="122" s="171" customFormat="1" ht="15.75"/>
    <row r="123" s="171" customFormat="1" ht="15.75"/>
    <row r="124" s="171" customFormat="1" ht="15.75"/>
    <row r="125" s="171" customFormat="1" ht="15.75"/>
    <row r="126" s="171" customFormat="1" ht="15.75"/>
    <row r="127" s="171" customFormat="1" ht="15.75"/>
  </sheetData>
  <mergeCells count="1">
    <mergeCell ref="A2:L2"/>
  </mergeCells>
  <printOptions horizontalCentered="1"/>
  <pageMargins left="0" right="0" top="0.4330708661417323" bottom="0" header="0" footer="0"/>
  <pageSetup horizontalDpi="300" verticalDpi="3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SheetLayoutView="100" workbookViewId="0" topLeftCell="A1">
      <selection activeCell="B10" sqref="B10"/>
    </sheetView>
  </sheetViews>
  <sheetFormatPr defaultColWidth="9.140625" defaultRowHeight="12.75"/>
  <cols>
    <col min="1" max="1" width="54.57421875" style="57" customWidth="1"/>
    <col min="2" max="2" width="12.28125" style="57" customWidth="1"/>
    <col min="3" max="3" width="13.7109375" style="57" customWidth="1"/>
    <col min="4" max="4" width="14.28125" style="57" customWidth="1"/>
    <col min="5" max="5" width="10.7109375" style="57" customWidth="1"/>
    <col min="6" max="6" width="11.8515625" style="57" customWidth="1"/>
    <col min="7" max="7" width="9.7109375" style="57" customWidth="1"/>
    <col min="8" max="8" width="11.421875" style="57" customWidth="1"/>
    <col min="9" max="9" width="13.8515625" style="57" customWidth="1"/>
    <col min="10" max="10" width="14.00390625" style="57" customWidth="1"/>
    <col min="11" max="11" width="10.8515625" style="57" customWidth="1"/>
    <col min="12" max="12" width="15.00390625" style="57" customWidth="1"/>
    <col min="13" max="13" width="18.8515625" style="57" customWidth="1"/>
    <col min="14" max="14" width="10.8515625" style="57" customWidth="1"/>
    <col min="15" max="16384" width="9.140625" style="57" customWidth="1"/>
  </cols>
  <sheetData>
    <row r="1" spans="1:14" ht="15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158"/>
      <c r="N1" s="158"/>
    </row>
    <row r="2" spans="1:19" s="160" customFormat="1" ht="21.75">
      <c r="A2" s="264" t="s">
        <v>211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59"/>
      <c r="O2" s="159"/>
      <c r="P2" s="159"/>
      <c r="Q2" s="159"/>
      <c r="R2" s="159"/>
      <c r="S2" s="159"/>
    </row>
    <row r="3" spans="1:19" s="160" customFormat="1" ht="19.5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3" ht="55.5" customHeight="1" thickBot="1">
      <c r="A4" s="129" t="s">
        <v>56</v>
      </c>
      <c r="B4" s="130" t="s">
        <v>57</v>
      </c>
      <c r="C4" s="130" t="s">
        <v>58</v>
      </c>
      <c r="D4" s="130" t="s">
        <v>59</v>
      </c>
      <c r="E4" s="130" t="s">
        <v>60</v>
      </c>
      <c r="F4" s="131" t="s">
        <v>61</v>
      </c>
      <c r="G4" s="131" t="s">
        <v>62</v>
      </c>
      <c r="H4" s="131" t="s">
        <v>63</v>
      </c>
      <c r="I4" s="131" t="s">
        <v>65</v>
      </c>
      <c r="J4" s="131" t="s">
        <v>64</v>
      </c>
      <c r="K4" s="131" t="s">
        <v>66</v>
      </c>
      <c r="L4" s="131" t="s">
        <v>67</v>
      </c>
      <c r="M4" s="172" t="s">
        <v>47</v>
      </c>
    </row>
    <row r="5" spans="1:13" s="96" customFormat="1" ht="12.75">
      <c r="A5" s="92" t="s">
        <v>69</v>
      </c>
      <c r="B5" s="122">
        <v>0.6156984006888867</v>
      </c>
      <c r="C5" s="122">
        <v>0.8860419047235808</v>
      </c>
      <c r="D5" s="122">
        <v>0.8150111256761828</v>
      </c>
      <c r="E5" s="122">
        <v>0.7470039929024467</v>
      </c>
      <c r="F5" s="122">
        <v>0.15420502375933354</v>
      </c>
      <c r="G5" s="122">
        <v>0.9266664020205729</v>
      </c>
      <c r="H5" s="122">
        <v>0.2599581186374539</v>
      </c>
      <c r="I5" s="122">
        <v>0.24716912977243102</v>
      </c>
      <c r="J5" s="122">
        <v>0.9882027256224252</v>
      </c>
      <c r="K5" s="122">
        <v>0.9591038649073469</v>
      </c>
      <c r="L5" s="122">
        <v>0.12126059634078487</v>
      </c>
      <c r="M5" s="173"/>
    </row>
    <row r="6" spans="1:13" ht="15" customHeight="1">
      <c r="A6" s="136" t="s">
        <v>70</v>
      </c>
      <c r="B6" s="122">
        <v>0.5346018326048576</v>
      </c>
      <c r="C6" s="122">
        <v>0.7510411526743387</v>
      </c>
      <c r="D6" s="122">
        <v>0.8150111256761828</v>
      </c>
      <c r="E6" s="122">
        <v>0.3894334306200732</v>
      </c>
      <c r="F6" s="122">
        <v>0.15420502375933354</v>
      </c>
      <c r="G6" s="122">
        <v>0.9266664020205729</v>
      </c>
      <c r="H6" s="122">
        <v>0.2524022059044242</v>
      </c>
      <c r="I6" s="122">
        <v>0.24611687842570634</v>
      </c>
      <c r="J6" s="122">
        <v>0.9822760593215285</v>
      </c>
      <c r="K6" s="122">
        <v>0.9591038649073469</v>
      </c>
      <c r="L6" s="122">
        <v>0.12126059634078487</v>
      </c>
      <c r="M6" s="174">
        <v>0.5886568296431637</v>
      </c>
    </row>
    <row r="7" spans="1:13" ht="17.25" customHeight="1">
      <c r="A7" s="100" t="s">
        <v>71</v>
      </c>
      <c r="B7" s="122">
        <v>0.081096568084029</v>
      </c>
      <c r="C7" s="122">
        <v>0.13500075204924217</v>
      </c>
      <c r="D7" s="122">
        <v>0</v>
      </c>
      <c r="E7" s="122">
        <v>0.3575705622823735</v>
      </c>
      <c r="F7" s="122">
        <v>0</v>
      </c>
      <c r="G7" s="122">
        <v>0</v>
      </c>
      <c r="H7" s="122">
        <v>0.0075559127330296775</v>
      </c>
      <c r="I7" s="122">
        <v>0.0010522513467246715</v>
      </c>
      <c r="J7" s="122">
        <v>0.005926666300896693</v>
      </c>
      <c r="K7" s="122">
        <v>0</v>
      </c>
      <c r="L7" s="122">
        <v>0</v>
      </c>
      <c r="M7" s="174">
        <v>0.10041196656942455</v>
      </c>
    </row>
    <row r="8" spans="1:13" ht="15" customHeight="1">
      <c r="A8" s="100" t="s">
        <v>10</v>
      </c>
      <c r="B8" s="122">
        <v>0.027388178243785612</v>
      </c>
      <c r="C8" s="122">
        <v>0.059350119039703046</v>
      </c>
      <c r="D8" s="122">
        <v>0.06172863307789965</v>
      </c>
      <c r="E8" s="122">
        <v>0.030214593161596325</v>
      </c>
      <c r="F8" s="122">
        <v>0.0012284482872353393</v>
      </c>
      <c r="G8" s="122">
        <v>0</v>
      </c>
      <c r="H8" s="122">
        <v>0.0013832546961806387</v>
      </c>
      <c r="I8" s="122">
        <v>0.01072245330408131</v>
      </c>
      <c r="J8" s="122">
        <v>0.002128423428043902</v>
      </c>
      <c r="K8" s="122">
        <v>0</v>
      </c>
      <c r="L8" s="122">
        <v>0</v>
      </c>
      <c r="M8" s="174">
        <v>0.03362635207570612</v>
      </c>
    </row>
    <row r="9" spans="1:13" ht="15" customHeight="1">
      <c r="A9" s="100" t="s">
        <v>28</v>
      </c>
      <c r="B9" s="122">
        <v>0.18649636261622665</v>
      </c>
      <c r="C9" s="122">
        <v>0</v>
      </c>
      <c r="D9" s="122">
        <v>0</v>
      </c>
      <c r="E9" s="122">
        <v>0.03981760656067618</v>
      </c>
      <c r="F9" s="122">
        <v>0</v>
      </c>
      <c r="G9" s="122">
        <v>0</v>
      </c>
      <c r="H9" s="122">
        <v>0</v>
      </c>
      <c r="I9" s="122">
        <v>0</v>
      </c>
      <c r="J9" s="122">
        <v>0.005132309336437607</v>
      </c>
      <c r="K9" s="122">
        <v>0</v>
      </c>
      <c r="L9" s="122">
        <v>0</v>
      </c>
      <c r="M9" s="174">
        <v>0.06428386750989303</v>
      </c>
    </row>
    <row r="10" spans="1:13" ht="15" customHeight="1">
      <c r="A10" s="100" t="s">
        <v>11</v>
      </c>
      <c r="B10" s="122">
        <v>0.026475160513356088</v>
      </c>
      <c r="C10" s="122">
        <v>0</v>
      </c>
      <c r="D10" s="122">
        <v>0</v>
      </c>
      <c r="E10" s="122">
        <v>0.057575333484065405</v>
      </c>
      <c r="F10" s="122">
        <v>0.0075014089369738746</v>
      </c>
      <c r="G10" s="122">
        <v>0</v>
      </c>
      <c r="H10" s="122">
        <v>0.22478105430001896</v>
      </c>
      <c r="I10" s="122">
        <v>0.2601646151188343</v>
      </c>
      <c r="J10" s="122">
        <v>0.003812555610951153</v>
      </c>
      <c r="K10" s="122">
        <v>0</v>
      </c>
      <c r="L10" s="122">
        <v>0</v>
      </c>
      <c r="M10" s="174">
        <v>0.03163792650078608</v>
      </c>
    </row>
    <row r="11" spans="1:13" ht="15" customHeight="1">
      <c r="A11" s="100" t="s">
        <v>72</v>
      </c>
      <c r="B11" s="122">
        <v>0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74">
        <v>0</v>
      </c>
    </row>
    <row r="12" spans="1:13" ht="15" customHeight="1">
      <c r="A12" s="100" t="s">
        <v>73</v>
      </c>
      <c r="B12" s="122">
        <v>0.06277006710943013</v>
      </c>
      <c r="C12" s="122">
        <v>0</v>
      </c>
      <c r="D12" s="122">
        <v>0</v>
      </c>
      <c r="E12" s="122">
        <v>0.10891845513340168</v>
      </c>
      <c r="F12" s="122">
        <v>0.7517170313367215</v>
      </c>
      <c r="G12" s="122">
        <v>0.07333359797942707</v>
      </c>
      <c r="H12" s="122">
        <v>0.34671758611843567</v>
      </c>
      <c r="I12" s="122">
        <v>0.24384867876614771</v>
      </c>
      <c r="J12" s="122">
        <v>0.0007239860021421398</v>
      </c>
      <c r="K12" s="122">
        <v>0.0408961350926531</v>
      </c>
      <c r="L12" s="122">
        <v>0.7142997414329199</v>
      </c>
      <c r="M12" s="174">
        <v>0.10770275090765626</v>
      </c>
    </row>
    <row r="13" spans="1:13" ht="15" customHeight="1">
      <c r="A13" s="100" t="s">
        <v>74</v>
      </c>
      <c r="B13" s="122">
        <v>0.08117183082831476</v>
      </c>
      <c r="C13" s="122">
        <v>0.05460797623671615</v>
      </c>
      <c r="D13" s="122">
        <v>0.12326024124591747</v>
      </c>
      <c r="E13" s="122">
        <v>0.01647001875781375</v>
      </c>
      <c r="F13" s="122">
        <v>0.08534808767973555</v>
      </c>
      <c r="G13" s="122">
        <v>0</v>
      </c>
      <c r="H13" s="122">
        <v>0.1671599862479108</v>
      </c>
      <c r="I13" s="122">
        <v>0.23809512303850563</v>
      </c>
      <c r="J13" s="122">
        <v>0</v>
      </c>
      <c r="K13" s="122">
        <v>0</v>
      </c>
      <c r="L13" s="122">
        <v>0.1644396622262953</v>
      </c>
      <c r="M13" s="174">
        <v>0.07368030679337018</v>
      </c>
    </row>
    <row r="14" spans="1:13" ht="26.25" customHeight="1" thickBot="1">
      <c r="A14" s="175" t="s">
        <v>75</v>
      </c>
      <c r="B14" s="176">
        <v>0.019860801565724482</v>
      </c>
      <c r="C14" s="176">
        <v>0.0010116473166318697</v>
      </c>
      <c r="D14" s="176">
        <v>0</v>
      </c>
      <c r="E14" s="176">
        <v>0.01218652130734213</v>
      </c>
      <c r="F14" s="176">
        <v>0.009046649521624414</v>
      </c>
      <c r="G14" s="176">
        <v>0</v>
      </c>
      <c r="H14" s="176">
        <v>0.10462511476836363</v>
      </c>
      <c r="I14" s="176">
        <v>0.16665740459970355</v>
      </c>
      <c r="J14" s="176">
        <v>0</v>
      </c>
      <c r="K14" s="176">
        <v>0</v>
      </c>
      <c r="L14" s="176">
        <v>0.03563888979805584</v>
      </c>
      <c r="M14" s="177">
        <v>0.01694346967889391</v>
      </c>
    </row>
    <row r="15" spans="1:13" ht="15" customHeight="1" thickBot="1">
      <c r="A15" s="168" t="s">
        <v>68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  <c r="J15" s="178">
        <v>1</v>
      </c>
      <c r="K15" s="178">
        <v>1</v>
      </c>
      <c r="L15" s="178">
        <v>1</v>
      </c>
      <c r="M15" s="179">
        <v>1</v>
      </c>
    </row>
    <row r="16" spans="1:13" ht="15.7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</row>
    <row r="17" spans="1:9" ht="15.75">
      <c r="A17" s="141" t="s">
        <v>209</v>
      </c>
      <c r="B17" s="182"/>
      <c r="C17" s="182"/>
      <c r="D17" s="182"/>
      <c r="E17" s="182"/>
      <c r="F17" s="182"/>
      <c r="G17" s="182"/>
      <c r="H17" s="182"/>
      <c r="I17" s="182"/>
    </row>
  </sheetData>
  <mergeCells count="1">
    <mergeCell ref="A2:M2"/>
  </mergeCells>
  <printOptions/>
  <pageMargins left="0" right="0" top="0.55" bottom="0" header="0" footer="0"/>
  <pageSetup horizontalDpi="300" verticalDpi="30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workbookViewId="0" topLeftCell="B1">
      <selection activeCell="H5" sqref="H5"/>
    </sheetView>
  </sheetViews>
  <sheetFormatPr defaultColWidth="9.140625" defaultRowHeight="12.75"/>
  <cols>
    <col min="1" max="1" width="49.7109375" style="57" customWidth="1"/>
    <col min="2" max="2" width="8.7109375" style="57" customWidth="1"/>
    <col min="3" max="3" width="10.7109375" style="57" customWidth="1"/>
    <col min="4" max="4" width="11.140625" style="57" customWidth="1"/>
    <col min="5" max="5" width="8.8515625" style="57" customWidth="1"/>
    <col min="6" max="6" width="13.421875" style="57" customWidth="1"/>
    <col min="7" max="7" width="10.7109375" style="57" customWidth="1"/>
    <col min="8" max="8" width="11.140625" style="57" customWidth="1"/>
    <col min="9" max="9" width="13.421875" style="57" customWidth="1"/>
    <col min="10" max="10" width="13.8515625" style="57" customWidth="1"/>
    <col min="11" max="11" width="11.28125" style="57" customWidth="1"/>
    <col min="12" max="12" width="14.57421875" style="57" customWidth="1"/>
    <col min="13" max="16384" width="9.140625" style="57" customWidth="1"/>
  </cols>
  <sheetData>
    <row r="1" spans="1:12" ht="15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160" customFormat="1" ht="18.75">
      <c r="A2" s="264" t="s">
        <v>203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s="160" customFormat="1" ht="19.5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51.75" thickBot="1">
      <c r="A4" s="129" t="s">
        <v>56</v>
      </c>
      <c r="B4" s="130" t="s">
        <v>57</v>
      </c>
      <c r="C4" s="130" t="s">
        <v>58</v>
      </c>
      <c r="D4" s="130" t="s">
        <v>59</v>
      </c>
      <c r="E4" s="130" t="s">
        <v>60</v>
      </c>
      <c r="F4" s="131" t="s">
        <v>61</v>
      </c>
      <c r="G4" s="131" t="s">
        <v>62</v>
      </c>
      <c r="H4" s="131" t="s">
        <v>63</v>
      </c>
      <c r="I4" s="131" t="s">
        <v>65</v>
      </c>
      <c r="J4" s="131" t="s">
        <v>64</v>
      </c>
      <c r="K4" s="131" t="s">
        <v>66</v>
      </c>
      <c r="L4" s="131" t="s">
        <v>67</v>
      </c>
    </row>
    <row r="5" spans="1:12" s="96" customFormat="1" ht="12.75">
      <c r="A5" s="161" t="s">
        <v>69</v>
      </c>
      <c r="B5" s="162">
        <f>'2.3.1.7.4'!B4/'2.3.1.7.4'!$M4</f>
        <v>0.28355456580152494</v>
      </c>
      <c r="C5" s="162">
        <f>'2.3.1.7.4'!C4/'2.3.1.7.4'!$M4</f>
        <v>0.2802749845646096</v>
      </c>
      <c r="D5" s="162">
        <f>'2.3.1.7.4'!D4/'2.3.1.7.4'!$M4</f>
        <v>0.14933053463365267</v>
      </c>
      <c r="E5" s="162">
        <f>'2.3.1.7.4'!E4/'2.3.1.7.4'!$M4</f>
        <v>0.13572679229630027</v>
      </c>
      <c r="F5" s="162">
        <f>'2.3.1.7.4'!F4/'2.3.1.7.4'!$M4</f>
        <v>0.014064047459564188</v>
      </c>
      <c r="G5" s="162">
        <f>'2.3.1.7.4'!G4/'2.3.1.7.4'!$M4</f>
        <v>0.0724723819980554</v>
      </c>
      <c r="H5" s="162">
        <f>'2.3.1.7.4'!H4/'2.3.1.7.4'!$M4</f>
        <v>0.016300263992802193</v>
      </c>
      <c r="I5" s="162">
        <f>'2.3.1.7.4'!I4/'2.3.1.7.4'!$M4</f>
        <v>0.007939785541560565</v>
      </c>
      <c r="J5" s="162">
        <f>'2.3.1.7.4'!J4/'2.3.1.7.4'!$M4</f>
        <v>0.03215292206149928</v>
      </c>
      <c r="K5" s="162">
        <f>'2.3.1.7.4'!K4/'2.3.1.7.4'!$M4</f>
        <v>0.007608613622662928</v>
      </c>
      <c r="L5" s="163">
        <f>'2.3.1.7.4'!L4/'2.3.1.7.4'!$M4</f>
        <v>0.000575108027767954</v>
      </c>
    </row>
    <row r="6" spans="1:12" ht="15" customHeight="1">
      <c r="A6" s="136" t="s">
        <v>70</v>
      </c>
      <c r="B6" s="121">
        <f>'2.3.1.7.4'!B5/'2.3.1.7.4'!$M5</f>
        <v>0.2882036382873317</v>
      </c>
      <c r="C6" s="121">
        <f>'2.3.1.7.4'!C5/'2.3.1.7.4'!$M5</f>
        <v>0.27809565690975724</v>
      </c>
      <c r="D6" s="121">
        <f>'2.3.1.7.4'!D5/'2.3.1.7.4'!$M5</f>
        <v>0.1748030542687653</v>
      </c>
      <c r="E6" s="121">
        <f>'2.3.1.7.4'!E5/'2.3.1.7.4'!$M5</f>
        <v>0.0828278310975583</v>
      </c>
      <c r="F6" s="121">
        <f>'2.3.1.7.4'!F5/'2.3.1.7.4'!$M5</f>
        <v>0.01646306602560481</v>
      </c>
      <c r="G6" s="121">
        <f>'2.3.1.7.4'!G5/'2.3.1.7.4'!$M5</f>
        <v>0.08483458359317933</v>
      </c>
      <c r="H6" s="121">
        <f>'2.3.1.7.4'!H5/'2.3.1.7.4'!$M5</f>
        <v>0.018526133775231365</v>
      </c>
      <c r="I6" s="121">
        <f>'2.3.1.7.4'!I5/'2.3.1.7.4'!$M5</f>
        <v>0.009254571995222057</v>
      </c>
      <c r="J6" s="121">
        <f>'2.3.1.7.4'!J5/'2.3.1.7.4'!$M5</f>
        <v>0.03741177866491808</v>
      </c>
      <c r="K6" s="121">
        <f>'2.3.1.7.4'!K5/'2.3.1.7.4'!$M5</f>
        <v>0.008906476517045082</v>
      </c>
      <c r="L6" s="164">
        <f>'2.3.1.7.4'!L5/'2.3.1.7.4'!$M5</f>
        <v>0.0006732088653867913</v>
      </c>
    </row>
    <row r="7" spans="1:12" ht="15" customHeight="1">
      <c r="A7" s="100" t="s">
        <v>71</v>
      </c>
      <c r="B7" s="121">
        <f>'2.3.1.7.4'!B6/'2.3.1.7.4'!$M6</f>
        <v>0.256299763771688</v>
      </c>
      <c r="C7" s="121">
        <f>'2.3.1.7.4'!C6/'2.3.1.7.4'!$M6</f>
        <v>0.29305111227018643</v>
      </c>
      <c r="D7" s="121">
        <f>'2.3.1.7.4'!D6/'2.3.1.7.4'!$M6</f>
        <v>0</v>
      </c>
      <c r="E7" s="121">
        <f>'2.3.1.7.4'!E6/'2.3.1.7.4'!$M6</f>
        <v>0.445842566885164</v>
      </c>
      <c r="F7" s="121">
        <f>'2.3.1.7.4'!F6/'2.3.1.7.4'!$M6</f>
        <v>0</v>
      </c>
      <c r="G7" s="121">
        <f>'2.3.1.7.4'!G6/'2.3.1.7.4'!$M6</f>
        <v>0</v>
      </c>
      <c r="H7" s="121">
        <f>'2.3.1.7.4'!H6/'2.3.1.7.4'!$M6</f>
        <v>0.0032512869227499385</v>
      </c>
      <c r="I7" s="121">
        <f>'2.3.1.7.4'!I6/'2.3.1.7.4'!$M6</f>
        <v>0.0002319589556223284</v>
      </c>
      <c r="J7" s="121">
        <f>'2.3.1.7.4'!J6/'2.3.1.7.4'!$M6</f>
        <v>0.00132331119458938</v>
      </c>
      <c r="K7" s="121">
        <f>'2.3.1.7.4'!K6/'2.3.1.7.4'!$M6</f>
        <v>0</v>
      </c>
      <c r="L7" s="164">
        <f>'2.3.1.7.4'!L6/'2.3.1.7.4'!$M6</f>
        <v>0</v>
      </c>
    </row>
    <row r="8" spans="1:12" ht="15" customHeight="1">
      <c r="A8" s="100" t="s">
        <v>10</v>
      </c>
      <c r="B8" s="121">
        <f>'2.3.1.7.4'!B7/'2.3.1.7.4'!$M7</f>
        <v>0.25847264839468165</v>
      </c>
      <c r="C8" s="121">
        <f>'2.3.1.7.4'!C7/'2.3.1.7.4'!$M7</f>
        <v>0.3847109055620037</v>
      </c>
      <c r="D8" s="121">
        <f>'2.3.1.7.4'!D7/'2.3.1.7.4'!$M7</f>
        <v>0.23176858570418868</v>
      </c>
      <c r="E8" s="121">
        <f>'2.3.1.7.4'!E7/'2.3.1.7.4'!$M7</f>
        <v>0.11249733668770372</v>
      </c>
      <c r="F8" s="121">
        <f>'2.3.1.7.4'!F7/'2.3.1.7.4'!$M7</f>
        <v>0.0022958922802503424</v>
      </c>
      <c r="G8" s="121">
        <f>'2.3.1.7.4'!G7/'2.3.1.7.4'!$M7</f>
        <v>0</v>
      </c>
      <c r="H8" s="121">
        <f>'2.3.1.7.4'!H7/'2.3.1.7.4'!$M7</f>
        <v>0.0017773634055501535</v>
      </c>
      <c r="I8" s="121">
        <f>'2.3.1.7.4'!I7/'2.3.1.7.4'!$M7</f>
        <v>0.0070581605843223205</v>
      </c>
      <c r="J8" s="121">
        <f>'2.3.1.7.4'!J7/'2.3.1.7.4'!$M7</f>
        <v>0.0014191073812994401</v>
      </c>
      <c r="K8" s="121">
        <f>'2.3.1.7.4'!K7/'2.3.1.7.4'!$M7</f>
        <v>0</v>
      </c>
      <c r="L8" s="164">
        <f>'2.3.1.7.4'!L7/'2.3.1.7.4'!$M7</f>
        <v>0</v>
      </c>
    </row>
    <row r="9" spans="1:12" ht="25.5" customHeight="1">
      <c r="A9" s="100" t="s">
        <v>28</v>
      </c>
      <c r="B9" s="121">
        <f>'2.3.1.7.4'!B8/'2.3.1.7.4'!$M8</f>
        <v>0.920660629103614</v>
      </c>
      <c r="C9" s="121">
        <f>'2.3.1.7.4'!C8/'2.3.1.7.4'!$M8</f>
        <v>0</v>
      </c>
      <c r="D9" s="121">
        <f>'2.3.1.7.4'!D8/'2.3.1.7.4'!$M8</f>
        <v>0</v>
      </c>
      <c r="E9" s="121">
        <f>'2.3.1.7.4'!E8/'2.3.1.7.4'!$M8</f>
        <v>0.07754939240996885</v>
      </c>
      <c r="F9" s="121">
        <f>'2.3.1.7.4'!F8/'2.3.1.7.4'!$M8</f>
        <v>0</v>
      </c>
      <c r="G9" s="121">
        <f>'2.3.1.7.4'!G8/'2.3.1.7.4'!$M8</f>
        <v>0</v>
      </c>
      <c r="H9" s="121">
        <f>'2.3.1.7.4'!H8/'2.3.1.7.4'!$M8</f>
        <v>0</v>
      </c>
      <c r="I9" s="121">
        <f>'2.3.1.7.4'!I8/'2.3.1.7.4'!$M8</f>
        <v>0</v>
      </c>
      <c r="J9" s="121">
        <f>'2.3.1.7.4'!J8/'2.3.1.7.4'!$M8</f>
        <v>0.0017899784864171262</v>
      </c>
      <c r="K9" s="121">
        <f>'2.3.1.7.4'!K8/'2.3.1.7.4'!$M8</f>
        <v>0</v>
      </c>
      <c r="L9" s="164">
        <f>'2.3.1.7.4'!L8/'2.3.1.7.4'!$M8</f>
        <v>0</v>
      </c>
    </row>
    <row r="10" spans="1:12" ht="15" customHeight="1">
      <c r="A10" s="100" t="s">
        <v>11</v>
      </c>
      <c r="B10" s="121">
        <f>'2.3.1.7.4'!B9/'2.3.1.7.4'!$M9</f>
        <v>0.26555946926371854</v>
      </c>
      <c r="C10" s="121">
        <f>'2.3.1.7.4'!C9/'2.3.1.7.4'!$M9</f>
        <v>0</v>
      </c>
      <c r="D10" s="121">
        <f>'2.3.1.7.4'!D9/'2.3.1.7.4'!$M9</f>
        <v>0</v>
      </c>
      <c r="E10" s="121">
        <f>'2.3.1.7.4'!E9/'2.3.1.7.4'!$M9</f>
        <v>0.22784195329703327</v>
      </c>
      <c r="F10" s="121">
        <f>'2.3.1.7.4'!F9/'2.3.1.7.4'!$M9</f>
        <v>0.014900787222667404</v>
      </c>
      <c r="G10" s="121">
        <f>'2.3.1.7.4'!G9/'2.3.1.7.4'!$M9</f>
        <v>0</v>
      </c>
      <c r="H10" s="121">
        <f>'2.3.1.7.4'!H9/'2.3.1.7.4'!$M9</f>
        <v>0.30697678102197157</v>
      </c>
      <c r="I10" s="121">
        <f>'2.3.1.7.4'!I9/'2.3.1.7.4'!$M9</f>
        <v>0.18201925920483328</v>
      </c>
      <c r="J10" s="121">
        <f>'2.3.1.7.4'!J9/'2.3.1.7.4'!$M9</f>
        <v>0.0027017499897759915</v>
      </c>
      <c r="K10" s="121">
        <f>'2.3.1.7.4'!K9/'2.3.1.7.4'!$M9</f>
        <v>0</v>
      </c>
      <c r="L10" s="164">
        <f>'2.3.1.7.4'!L9/'2.3.1.7.4'!$M9</f>
        <v>0</v>
      </c>
    </row>
    <row r="11" spans="1:12" ht="15" customHeight="1">
      <c r="A11" s="100" t="s">
        <v>72</v>
      </c>
      <c r="B11" s="121" t="s">
        <v>15</v>
      </c>
      <c r="C11" s="121" t="s">
        <v>15</v>
      </c>
      <c r="D11" s="121" t="s">
        <v>15</v>
      </c>
      <c r="E11" s="121" t="s">
        <v>15</v>
      </c>
      <c r="F11" s="121" t="s">
        <v>15</v>
      </c>
      <c r="G11" s="121" t="s">
        <v>15</v>
      </c>
      <c r="H11" s="121" t="s">
        <v>15</v>
      </c>
      <c r="I11" s="121" t="s">
        <v>15</v>
      </c>
      <c r="J11" s="121" t="s">
        <v>15</v>
      </c>
      <c r="K11" s="121" t="s">
        <v>15</v>
      </c>
      <c r="L11" s="164" t="s">
        <v>15</v>
      </c>
    </row>
    <row r="12" spans="1:12" ht="15" customHeight="1">
      <c r="A12" s="100" t="s">
        <v>73</v>
      </c>
      <c r="B12" s="121">
        <f>'2.3.1.7.4'!B11/'2.3.1.7.4'!$M11</f>
        <v>0.18495113461044604</v>
      </c>
      <c r="C12" s="121">
        <f>'2.3.1.7.4'!C11/'2.3.1.7.4'!$M11</f>
        <v>0</v>
      </c>
      <c r="D12" s="121">
        <f>'2.3.1.7.4'!D11/'2.3.1.7.4'!$M11</f>
        <v>0</v>
      </c>
      <c r="E12" s="121">
        <f>'2.3.1.7.4'!E11/'2.3.1.7.4'!$M11</f>
        <v>0.12661347328924646</v>
      </c>
      <c r="F12" s="121">
        <f>'2.3.1.7.4'!F11/'2.3.1.7.4'!$M11</f>
        <v>0.4386336829899514</v>
      </c>
      <c r="G12" s="121">
        <f>'2.3.1.7.4'!G11/'2.3.1.7.4'!$M11</f>
        <v>0.03669339531251397</v>
      </c>
      <c r="H12" s="121">
        <f>'2.3.1.7.4'!H11/'2.3.1.7.4'!$M11</f>
        <v>0.13909224312504556</v>
      </c>
      <c r="I12" s="121">
        <f>'2.3.1.7.4'!I11/'2.3.1.7.4'!$M11</f>
        <v>0.05011534657007747</v>
      </c>
      <c r="J12" s="121">
        <f>'2.3.1.7.4'!J11/'2.3.1.7.4'!$M11</f>
        <v>0.0001507094057981824</v>
      </c>
      <c r="K12" s="121">
        <f>'2.3.1.7.4'!K11/'2.3.1.7.4'!$M11</f>
        <v>0.002075668257780568</v>
      </c>
      <c r="L12" s="164">
        <f>'2.3.1.7.4'!L11/'2.3.1.7.4'!$M11</f>
        <v>0.02167434643914025</v>
      </c>
    </row>
    <row r="13" spans="1:12" ht="15" customHeight="1">
      <c r="A13" s="100" t="s">
        <v>74</v>
      </c>
      <c r="B13" s="121">
        <f>'2.3.1.7.4'!B12/'2.3.1.7.4'!$M12</f>
        <v>0.34961102448013814</v>
      </c>
      <c r="C13" s="121">
        <f>'2.3.1.7.4'!C12/'2.3.1.7.4'!$M12</f>
        <v>0.16154641157478775</v>
      </c>
      <c r="D13" s="121">
        <f>'2.3.1.7.4'!D12/'2.3.1.7.4'!$M12</f>
        <v>0.21121232356272954</v>
      </c>
      <c r="E13" s="121">
        <f>'2.3.1.7.4'!E12/'2.3.1.7.4'!$M12</f>
        <v>0.02798645651815621</v>
      </c>
      <c r="F13" s="121">
        <f>'2.3.1.7.4'!F12/'2.3.1.7.4'!$M12</f>
        <v>0.07279754836525827</v>
      </c>
      <c r="G13" s="121">
        <f>'2.3.1.7.4'!G12/'2.3.1.7.4'!$M12</f>
        <v>0</v>
      </c>
      <c r="H13" s="121">
        <f>'2.3.1.7.4'!H12/'2.3.1.7.4'!$M12</f>
        <v>0.09802452305151418</v>
      </c>
      <c r="I13" s="121">
        <f>'2.3.1.7.4'!I12/'2.3.1.7.4'!$M12</f>
        <v>0.07152801969925365</v>
      </c>
      <c r="J13" s="121">
        <f>'2.3.1.7.4'!J12/'2.3.1.7.4'!$M12</f>
        <v>0</v>
      </c>
      <c r="K13" s="121">
        <f>'2.3.1.7.4'!K12/'2.3.1.7.4'!$M12</f>
        <v>0</v>
      </c>
      <c r="L13" s="164">
        <f>'2.3.1.7.4'!L12/'2.3.1.7.4'!$M12</f>
        <v>0.007293692748162201</v>
      </c>
    </row>
    <row r="14" spans="1:12" s="74" customFormat="1" ht="32.25" customHeight="1" thickBot="1">
      <c r="A14" s="165" t="s">
        <v>75</v>
      </c>
      <c r="B14" s="166">
        <f>'2.3.1.7.4'!B13/'2.3.1.7.4'!$M13</f>
        <v>0.3719851694265229</v>
      </c>
      <c r="C14" s="166">
        <f>'2.3.1.7.4'!C13/'2.3.1.7.4'!$M13</f>
        <v>0.013014258930912877</v>
      </c>
      <c r="D14" s="166">
        <f>'2.3.1.7.4'!D13/'2.3.1.7.4'!$M13</f>
        <v>0</v>
      </c>
      <c r="E14" s="166">
        <f>'2.3.1.7.4'!E13/'2.3.1.7.4'!$M13</f>
        <v>0.09004977835672238</v>
      </c>
      <c r="F14" s="166">
        <f>'2.3.1.7.4'!F13/'2.3.1.7.4'!$M13</f>
        <v>0.03355519756610947</v>
      </c>
      <c r="G14" s="166">
        <f>'2.3.1.7.4'!G13/'2.3.1.7.4'!$M13</f>
        <v>0</v>
      </c>
      <c r="H14" s="166">
        <f>'2.3.1.7.4'!H13/'2.3.1.7.4'!$M13</f>
        <v>0.26680098846500433</v>
      </c>
      <c r="I14" s="166">
        <f>'2.3.1.7.4'!I13/'2.3.1.7.4'!$M13</f>
        <v>0.21772053439836248</v>
      </c>
      <c r="J14" s="166">
        <f>'2.3.1.7.4'!J13/'2.3.1.7.4'!$M13</f>
        <v>0</v>
      </c>
      <c r="K14" s="166">
        <f>'2.3.1.7.4'!K13/'2.3.1.7.4'!$M13</f>
        <v>0</v>
      </c>
      <c r="L14" s="167">
        <f>'2.3.1.7.4'!L13/'2.3.1.7.4'!$M13</f>
        <v>0.0068740728563656366</v>
      </c>
    </row>
    <row r="15" spans="1:12" ht="15" customHeight="1" thickBot="1">
      <c r="A15" s="168" t="s">
        <v>68</v>
      </c>
      <c r="B15" s="169">
        <f>'2.3.1.7.4'!B14/'2.3.1.7.4'!$M14</f>
        <v>0.3173446659904028</v>
      </c>
      <c r="C15" s="169">
        <f>'2.3.1.7.4'!C14/'2.3.1.7.4'!$M14</f>
        <v>0.21796795974642735</v>
      </c>
      <c r="D15" s="169">
        <f>'2.3.1.7.4'!D14/'2.3.1.7.4'!$M14</f>
        <v>0.12625473259941328</v>
      </c>
      <c r="E15" s="169">
        <f>'2.3.1.7.4'!E14/'2.3.1.7.4'!$M14</f>
        <v>0.12520026434935178</v>
      </c>
      <c r="F15" s="169">
        <f>'2.3.1.7.4'!F14/'2.3.1.7.4'!$M14</f>
        <v>0.06284552874206885</v>
      </c>
      <c r="G15" s="169">
        <f>'2.3.1.7.4'!G14/'2.3.1.7.4'!$M14</f>
        <v>0.05389043663735875</v>
      </c>
      <c r="H15" s="169">
        <f>'2.3.1.7.4'!H14/'2.3.1.7.4'!$M14</f>
        <v>0.04320697251672345</v>
      </c>
      <c r="I15" s="169">
        <f>'2.3.1.7.4'!I14/'2.3.1.7.4'!$M14</f>
        <v>0.022134877726625746</v>
      </c>
      <c r="J15" s="169">
        <f>'2.3.1.7.4'!J14/'2.3.1.7.4'!$M14</f>
        <v>0.022420071029129844</v>
      </c>
      <c r="K15" s="169">
        <f>'2.3.1.7.4'!K14/'2.3.1.7.4'!$M14</f>
        <v>0.005466413411149714</v>
      </c>
      <c r="L15" s="170">
        <f>'2.3.1.7.4'!L14/'2.3.1.7.4'!$M14</f>
        <v>0.0032680772513483986</v>
      </c>
    </row>
    <row r="17" spans="1:2" ht="16.5">
      <c r="A17" s="141" t="s">
        <v>209</v>
      </c>
      <c r="B17" s="171"/>
    </row>
  </sheetData>
  <mergeCells count="1">
    <mergeCell ref="A2:L2"/>
  </mergeCells>
  <printOptions horizontalCentered="1"/>
  <pageMargins left="0" right="0" top="0.5511811023622047" bottom="0" header="0" footer="0"/>
  <pageSetup horizontalDpi="300" verticalDpi="300" orientation="landscape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0"/>
  <sheetViews>
    <sheetView zoomScale="75" zoomScaleNormal="75" zoomScaleSheetLayoutView="100" workbookViewId="0" topLeftCell="A1">
      <selection activeCell="J16" sqref="J16"/>
    </sheetView>
  </sheetViews>
  <sheetFormatPr defaultColWidth="9.140625" defaultRowHeight="12.75"/>
  <cols>
    <col min="1" max="1" width="5.421875" style="110" customWidth="1"/>
    <col min="2" max="2" width="38.140625" style="110" customWidth="1"/>
    <col min="3" max="3" width="13.140625" style="110" customWidth="1"/>
    <col min="4" max="4" width="14.57421875" style="144" customWidth="1"/>
    <col min="5" max="5" width="12.28125" style="110" customWidth="1"/>
    <col min="6" max="6" width="13.421875" style="110" customWidth="1"/>
    <col min="7" max="7" width="13.7109375" style="110" customWidth="1"/>
    <col min="8" max="8" width="11.140625" style="110" customWidth="1"/>
    <col min="9" max="9" width="20.140625" style="110" customWidth="1"/>
    <col min="10" max="10" width="11.421875" style="110" customWidth="1"/>
    <col min="11" max="16384" width="9.140625" style="110" customWidth="1"/>
  </cols>
  <sheetData>
    <row r="1" spans="2:9" ht="13.5" customHeight="1">
      <c r="B1" s="143"/>
      <c r="C1" s="143"/>
      <c r="D1" s="143"/>
      <c r="E1" s="143"/>
      <c r="F1" s="143"/>
      <c r="G1" s="143"/>
      <c r="H1" s="143"/>
      <c r="I1" s="143"/>
    </row>
    <row r="2" spans="1:10" s="142" customFormat="1" ht="19.5" customHeight="1">
      <c r="A2" s="267" t="s">
        <v>210</v>
      </c>
      <c r="B2" s="267"/>
      <c r="C2" s="267"/>
      <c r="D2" s="267"/>
      <c r="E2" s="267"/>
      <c r="F2" s="267"/>
      <c r="G2" s="267"/>
      <c r="H2" s="267"/>
      <c r="I2" s="267"/>
      <c r="J2" s="267"/>
    </row>
    <row r="3" ht="19.5" customHeight="1" thickBot="1">
      <c r="J3" s="143" t="s">
        <v>13</v>
      </c>
    </row>
    <row r="4" spans="1:10" s="144" customFormat="1" ht="65.25" customHeight="1">
      <c r="A4" s="145"/>
      <c r="B4" s="146" t="s">
        <v>36</v>
      </c>
      <c r="C4" s="147" t="s">
        <v>37</v>
      </c>
      <c r="D4" s="147" t="s">
        <v>38</v>
      </c>
      <c r="E4" s="147" t="s">
        <v>39</v>
      </c>
      <c r="F4" s="147" t="s">
        <v>40</v>
      </c>
      <c r="G4" s="147" t="s">
        <v>41</v>
      </c>
      <c r="H4" s="147" t="s">
        <v>43</v>
      </c>
      <c r="I4" s="147" t="s">
        <v>42</v>
      </c>
      <c r="J4" s="241" t="s">
        <v>4</v>
      </c>
    </row>
    <row r="5" spans="1:40" ht="12.75">
      <c r="A5" s="148">
        <v>1</v>
      </c>
      <c r="B5" s="149" t="s">
        <v>34</v>
      </c>
      <c r="C5" s="82">
        <v>3141</v>
      </c>
      <c r="D5" s="83">
        <v>30594</v>
      </c>
      <c r="E5" s="82">
        <v>9417</v>
      </c>
      <c r="F5" s="83">
        <v>1403</v>
      </c>
      <c r="G5" s="82">
        <v>2663</v>
      </c>
      <c r="H5" s="82">
        <v>2151</v>
      </c>
      <c r="I5" s="82">
        <v>9567</v>
      </c>
      <c r="J5" s="242">
        <v>58936</v>
      </c>
      <c r="K5" s="27"/>
      <c r="L5" s="28"/>
      <c r="M5" s="28"/>
      <c r="N5" s="28"/>
      <c r="O5" s="28"/>
      <c r="P5" s="28"/>
      <c r="Q5" s="150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</row>
    <row r="6" spans="1:40" ht="12.75">
      <c r="A6" s="152">
        <v>2</v>
      </c>
      <c r="B6" s="153" t="s">
        <v>5</v>
      </c>
      <c r="C6" s="82"/>
      <c r="D6" s="83">
        <v>15150</v>
      </c>
      <c r="E6" s="82">
        <v>857</v>
      </c>
      <c r="F6" s="83">
        <v>578</v>
      </c>
      <c r="G6" s="82">
        <v>2710</v>
      </c>
      <c r="H6" s="82"/>
      <c r="I6" s="82"/>
      <c r="J6" s="242">
        <v>19295</v>
      </c>
      <c r="K6" s="27"/>
      <c r="L6" s="28"/>
      <c r="M6" s="28"/>
      <c r="N6" s="28"/>
      <c r="O6" s="28"/>
      <c r="P6" s="28"/>
      <c r="Q6" s="150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</row>
    <row r="7" spans="1:40" ht="25.5">
      <c r="A7" s="152">
        <f>A6+1</f>
        <v>3</v>
      </c>
      <c r="B7" s="149" t="s">
        <v>52</v>
      </c>
      <c r="C7" s="82">
        <v>0</v>
      </c>
      <c r="D7" s="83">
        <v>5267</v>
      </c>
      <c r="E7" s="82">
        <v>633</v>
      </c>
      <c r="F7" s="83">
        <v>3174</v>
      </c>
      <c r="G7" s="82">
        <v>0</v>
      </c>
      <c r="H7" s="82">
        <v>0</v>
      </c>
      <c r="I7" s="82">
        <v>0</v>
      </c>
      <c r="J7" s="242">
        <v>9074</v>
      </c>
      <c r="K7" s="27"/>
      <c r="L7" s="28"/>
      <c r="M7" s="28"/>
      <c r="N7" s="28"/>
      <c r="O7" s="28"/>
      <c r="P7" s="28"/>
      <c r="Q7" s="150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</row>
    <row r="8" spans="1:40" ht="12.75">
      <c r="A8" s="152">
        <f aca="true" t="shared" si="0" ref="A8:A15">A7+1</f>
        <v>4</v>
      </c>
      <c r="B8" s="149" t="s">
        <v>51</v>
      </c>
      <c r="C8" s="82">
        <v>10</v>
      </c>
      <c r="D8" s="83">
        <v>2885</v>
      </c>
      <c r="E8" s="82">
        <v>94</v>
      </c>
      <c r="F8" s="82">
        <v>562</v>
      </c>
      <c r="G8" s="82">
        <v>1353</v>
      </c>
      <c r="H8" s="82"/>
      <c r="I8" s="82">
        <v>273</v>
      </c>
      <c r="J8" s="242">
        <v>5177</v>
      </c>
      <c r="K8" s="27"/>
      <c r="L8" s="28"/>
      <c r="M8" s="28"/>
      <c r="N8" s="28"/>
      <c r="O8" s="28"/>
      <c r="P8" s="28"/>
      <c r="Q8" s="150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</row>
    <row r="9" spans="1:40" ht="12.75">
      <c r="A9" s="152">
        <f t="shared" si="0"/>
        <v>5</v>
      </c>
      <c r="B9" s="153" t="s">
        <v>6</v>
      </c>
      <c r="C9" s="82">
        <v>157</v>
      </c>
      <c r="D9" s="83">
        <v>559</v>
      </c>
      <c r="E9" s="82">
        <v>1092</v>
      </c>
      <c r="F9" s="83">
        <v>282</v>
      </c>
      <c r="G9" s="82"/>
      <c r="H9" s="82">
        <v>17</v>
      </c>
      <c r="I9" s="82"/>
      <c r="J9" s="242">
        <v>2107</v>
      </c>
      <c r="K9" s="27"/>
      <c r="L9" s="28"/>
      <c r="M9" s="28"/>
      <c r="N9" s="28"/>
      <c r="O9" s="28"/>
      <c r="P9" s="28"/>
      <c r="Q9" s="150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12.75">
      <c r="A10" s="152">
        <f t="shared" si="0"/>
        <v>6</v>
      </c>
      <c r="B10" s="149" t="s">
        <v>7</v>
      </c>
      <c r="C10" s="82"/>
      <c r="D10" s="83">
        <v>2358</v>
      </c>
      <c r="E10" s="82">
        <v>79</v>
      </c>
      <c r="F10" s="82">
        <v>1868</v>
      </c>
      <c r="G10" s="82"/>
      <c r="H10" s="82">
        <v>109</v>
      </c>
      <c r="I10" s="82"/>
      <c r="J10" s="242">
        <v>4414</v>
      </c>
      <c r="K10" s="27"/>
      <c r="L10" s="28"/>
      <c r="M10" s="28"/>
      <c r="N10" s="28"/>
      <c r="O10" s="28"/>
      <c r="P10" s="28"/>
      <c r="Q10" s="150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</row>
    <row r="11" spans="1:40" ht="25.5">
      <c r="A11" s="152">
        <f t="shared" si="0"/>
        <v>7</v>
      </c>
      <c r="B11" s="149" t="s">
        <v>35</v>
      </c>
      <c r="C11" s="82">
        <v>0</v>
      </c>
      <c r="D11" s="83">
        <v>1115</v>
      </c>
      <c r="E11" s="82">
        <v>282</v>
      </c>
      <c r="F11" s="83">
        <v>737</v>
      </c>
      <c r="G11" s="82">
        <v>32</v>
      </c>
      <c r="H11" s="82">
        <v>0</v>
      </c>
      <c r="I11" s="82">
        <v>0</v>
      </c>
      <c r="J11" s="242">
        <v>2166</v>
      </c>
      <c r="K11" s="154"/>
      <c r="L11" s="155"/>
      <c r="M11" s="155"/>
      <c r="N11" s="155"/>
      <c r="O11" s="155"/>
      <c r="P11" s="155"/>
      <c r="Q11" s="150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1:40" ht="12.75">
      <c r="A12" s="152">
        <f t="shared" si="0"/>
        <v>8</v>
      </c>
      <c r="B12" s="149" t="s">
        <v>31</v>
      </c>
      <c r="C12" s="82">
        <v>5</v>
      </c>
      <c r="D12" s="83">
        <v>1932</v>
      </c>
      <c r="E12" s="82">
        <v>31</v>
      </c>
      <c r="F12" s="83">
        <v>395</v>
      </c>
      <c r="G12" s="82">
        <v>2</v>
      </c>
      <c r="H12" s="82"/>
      <c r="I12" s="82"/>
      <c r="J12" s="242">
        <v>2365</v>
      </c>
      <c r="K12" s="27"/>
      <c r="L12" s="28"/>
      <c r="M12" s="28"/>
      <c r="N12" s="28"/>
      <c r="O12" s="28"/>
      <c r="P12" s="28"/>
      <c r="Q12" s="150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</row>
    <row r="13" spans="1:40" ht="12.75">
      <c r="A13" s="152">
        <f t="shared" si="0"/>
        <v>9</v>
      </c>
      <c r="B13" s="149" t="s">
        <v>8</v>
      </c>
      <c r="C13" s="82">
        <v>6</v>
      </c>
      <c r="D13" s="83">
        <v>2167</v>
      </c>
      <c r="E13" s="82">
        <v>1</v>
      </c>
      <c r="F13" s="83">
        <v>62</v>
      </c>
      <c r="G13" s="82"/>
      <c r="H13" s="82"/>
      <c r="I13" s="82"/>
      <c r="J13" s="242">
        <v>2236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</row>
    <row r="14" spans="1:40" ht="25.5">
      <c r="A14" s="152">
        <f t="shared" si="0"/>
        <v>10</v>
      </c>
      <c r="B14" s="149" t="s">
        <v>53</v>
      </c>
      <c r="C14" s="82">
        <v>1</v>
      </c>
      <c r="D14" s="83">
        <v>25</v>
      </c>
      <c r="E14" s="82">
        <v>10</v>
      </c>
      <c r="F14" s="83">
        <v>26</v>
      </c>
      <c r="G14" s="82">
        <v>0</v>
      </c>
      <c r="H14" s="82">
        <v>0</v>
      </c>
      <c r="I14" s="82">
        <v>0</v>
      </c>
      <c r="J14" s="242">
        <v>62</v>
      </c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</row>
    <row r="15" spans="1:40" ht="25.5">
      <c r="A15" s="152">
        <f t="shared" si="0"/>
        <v>11</v>
      </c>
      <c r="B15" s="149" t="s">
        <v>32</v>
      </c>
      <c r="C15" s="82">
        <v>5</v>
      </c>
      <c r="D15" s="83">
        <v>248</v>
      </c>
      <c r="E15" s="82">
        <v>1</v>
      </c>
      <c r="F15" s="83">
        <v>8</v>
      </c>
      <c r="G15" s="82"/>
      <c r="H15" s="82"/>
      <c r="I15" s="82"/>
      <c r="J15" s="242">
        <v>262</v>
      </c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</row>
    <row r="16" spans="1:40" ht="13.5" thickBot="1">
      <c r="A16" s="156"/>
      <c r="B16" s="238" t="s">
        <v>12</v>
      </c>
      <c r="C16" s="239">
        <v>3325</v>
      </c>
      <c r="D16" s="239">
        <v>62300</v>
      </c>
      <c r="E16" s="239">
        <v>12497</v>
      </c>
      <c r="F16" s="239">
        <v>9095</v>
      </c>
      <c r="G16" s="239">
        <v>6760</v>
      </c>
      <c r="H16" s="239">
        <v>2277</v>
      </c>
      <c r="I16" s="239">
        <v>9840</v>
      </c>
      <c r="J16" s="240">
        <v>106094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</row>
    <row r="20" ht="15.75">
      <c r="A20" s="141" t="s">
        <v>209</v>
      </c>
    </row>
  </sheetData>
  <mergeCells count="1">
    <mergeCell ref="A2:J2"/>
  </mergeCells>
  <printOptions/>
  <pageMargins left="0" right="0" top="0.69" bottom="0" header="0" footer="0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panayotova_t</cp:lastModifiedBy>
  <cp:lastPrinted>2004-07-29T08:30:23Z</cp:lastPrinted>
  <dcterms:created xsi:type="dcterms:W3CDTF">2002-06-14T10:58:10Z</dcterms:created>
  <dcterms:modified xsi:type="dcterms:W3CDTF">2008-07-31T09:43:52Z</dcterms:modified>
  <cp:category/>
  <cp:version/>
  <cp:contentType/>
  <cp:contentStatus/>
</cp:coreProperties>
</file>