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667" activeTab="2"/>
  </bookViews>
  <sheets>
    <sheet name="2.3.1.7.5" sheetId="1" r:id="rId1"/>
    <sheet name="2.4.1.7.5" sheetId="2" r:id="rId2"/>
    <sheet name="2.4.3.8" sheetId="3" r:id="rId3"/>
    <sheet name="2.4.2.8" sheetId="4" r:id="rId4"/>
    <sheet name="2.3.3.8" sheetId="5" r:id="rId5"/>
    <sheet name="2.3.2.8" sheetId="6" r:id="rId6"/>
    <sheet name="2.5.5" sheetId="7" r:id="rId7"/>
    <sheet name="2.4.5" sheetId="8" r:id="rId8"/>
    <sheet name="2.3.8" sheetId="9" r:id="rId9"/>
  </sheets>
  <externalReferences>
    <externalReference r:id="rId12"/>
    <externalReference r:id="rId13"/>
    <externalReference r:id="rId14"/>
  </externalReferences>
  <definedNames>
    <definedName name="_xlnm.Print_Area" localSheetId="0">'2.3.1.7.5'!$A$1:$M$56</definedName>
    <definedName name="_xlnm.Print_Area" localSheetId="5">'2.3.2.8'!$A$1:$L$17</definedName>
    <definedName name="_xlnm.Print_Area" localSheetId="4">'2.3.3.8'!$A$1:$M$17</definedName>
    <definedName name="_xlnm.Print_Area" localSheetId="8">'2.3.8'!$A$1:$M$49</definedName>
    <definedName name="_xlnm.Print_Area" localSheetId="1">'2.4.1.7.5'!$A$1:$M$54</definedName>
    <definedName name="_xlnm.Print_Area" localSheetId="3">'2.4.2.8'!$A$1:$L$17</definedName>
    <definedName name="_xlnm.Print_Area" localSheetId="2">'2.4.3.8'!$A$1:$N$17</definedName>
    <definedName name="_xlnm.Print_Area" localSheetId="7">'2.4.5'!$A$1:$G$51</definedName>
    <definedName name="_xlnm.Print_Area" localSheetId="6">'2.5.5'!$A$1:$J$20</definedName>
    <definedName name="_xlnm.Print_Titles" localSheetId="0">'2.3.1.7.5'!$A:$A</definedName>
    <definedName name="_xlnm.Print_Titles" localSheetId="1">'2.4.1.7.5'!$A:$A</definedName>
  </definedNames>
  <calcPr fullCalcOnLoad="1"/>
</workbook>
</file>

<file path=xl/sharedStrings.xml><?xml version="1.0" encoding="utf-8"?>
<sst xmlns="http://schemas.openxmlformats.org/spreadsheetml/2006/main" count="274" uniqueCount="59">
  <si>
    <t>в лв.</t>
  </si>
  <si>
    <t>Видове застраховки</t>
  </si>
  <si>
    <t>ОБЩО</t>
  </si>
  <si>
    <t>2. Женитбена и детска застраховка</t>
  </si>
  <si>
    <t>4. Постоянна здравна застраховка</t>
  </si>
  <si>
    <t>ОБЩО:</t>
  </si>
  <si>
    <t>в хил.лв.</t>
  </si>
  <si>
    <t>-</t>
  </si>
  <si>
    <t>3. Застраховка "Живот", свързана с инвестиционен фонд</t>
  </si>
  <si>
    <t>Застраховател</t>
  </si>
  <si>
    <t>Запасен фонд - брутна сума</t>
  </si>
  <si>
    <t>Математически резерв - брутна сума</t>
  </si>
  <si>
    <t>Резерви за предстоящи плащания - брутна сума</t>
  </si>
  <si>
    <t>Пренос - премиен резерв - брутна сума</t>
  </si>
  <si>
    <t>Капитализирана стойност на пенсиите - брутна сума</t>
  </si>
  <si>
    <t>Резерв по застраховки "Живот", свързани с инвестиционен фонд</t>
  </si>
  <si>
    <t>Относителен дял на премийния приход по видове застраховки в общия премиен приход</t>
  </si>
  <si>
    <t>Относителен дял на отстъпените премии в премийния приход</t>
  </si>
  <si>
    <t>Относителен дял на изплатените обезщетения и суми по видове застраховки в общата сума на изплатените обезщетения</t>
  </si>
  <si>
    <t>Вид застраховка</t>
  </si>
  <si>
    <t>"ДЗИ” АД</t>
  </si>
  <si>
    <t>Общо:</t>
  </si>
  <si>
    <t>1. Застраховка "Живот" и рента</t>
  </si>
  <si>
    <t xml:space="preserve">  а) застраховка "Живот"</t>
  </si>
  <si>
    <t xml:space="preserve">  б) застраховка за пенсия или рента</t>
  </si>
  <si>
    <t>5. Изкупуване на капитал</t>
  </si>
  <si>
    <t>6. Допълнителна застраховка</t>
  </si>
  <si>
    <t>7. Застраховка "Злополука"</t>
  </si>
  <si>
    <t>в т.ч. по задължителна застраховка "Злополука" на пътниците в средствата за обществен транспорт</t>
  </si>
  <si>
    <r>
      <t>1</t>
    </r>
    <r>
      <rPr>
        <sz val="10"/>
        <rFont val="Times New Roman"/>
        <family val="1"/>
      </rPr>
      <t>По данни на застрахователите, представени в КФН съгласно Заповед №62 от 02.02.2004 г. на зам.-председателя, ръководещ управление "Застрахователен надзор".</t>
    </r>
  </si>
  <si>
    <t>Пазарни дялове:</t>
  </si>
  <si>
    <r>
      <t>Структура на изплатените обезщетения и суми по застрахователи за 2004 г.- животозастраховане</t>
    </r>
    <r>
      <rPr>
        <b/>
        <vertAlign val="superscript"/>
        <sz val="14"/>
        <rFont val="Times New Roman"/>
        <family val="1"/>
      </rPr>
      <t>1</t>
    </r>
  </si>
  <si>
    <t>Застрахователни плащания по видове застраховки за 2004 г. - животозастраховане</t>
  </si>
  <si>
    <r>
      <t>Относителен дял на изплатени обезщетения и суми по видове застраховки в общата сума на изплатените обезщетения за 2004 г. - животозастраховане</t>
    </r>
    <r>
      <rPr>
        <b/>
        <vertAlign val="superscript"/>
        <sz val="12"/>
        <rFont val="Times New Roman"/>
        <family val="1"/>
      </rPr>
      <t>1</t>
    </r>
  </si>
  <si>
    <r>
      <t>Структура на застрахователния портфейл по застрахователи за 2004 г. - животозастраховане</t>
    </r>
    <r>
      <rPr>
        <b/>
        <vertAlign val="superscript"/>
        <sz val="14"/>
        <rFont val="Times New Roman"/>
        <family val="1"/>
      </rPr>
      <t>1</t>
    </r>
  </si>
  <si>
    <r>
      <t>Застрахователно-технически резерви за 2004 г. - животозастраховане</t>
    </r>
    <r>
      <rPr>
        <b/>
        <vertAlign val="superscript"/>
        <sz val="14"/>
        <rFont val="Times New Roman"/>
        <family val="1"/>
      </rPr>
      <t>1</t>
    </r>
  </si>
  <si>
    <t xml:space="preserve">Възстановени обезщетения от презастрахователи по видове застраховки за периода 1999 г. - 2004 г. </t>
  </si>
  <si>
    <t xml:space="preserve">Отстъпени премии на презастрахователи по видове застраховки за периода 1999 г. - 2004 г. </t>
  </si>
  <si>
    <t>ЗАД "АЛИАНЦ БЪЛГАРИЯ ЖИВОТ” АД</t>
  </si>
  <si>
    <t>ЗК „ОРЕЛ ЖИВОТ" АД</t>
  </si>
  <si>
    <t>"ЕЙ АЙ ДЖИ ЛАЙФ БЪЛГАРИЯ ЖЗД" ЕАД</t>
  </si>
  <si>
    <t>ЗАД "БУЛСТРАД ЖИВОТ" АД</t>
  </si>
  <si>
    <t>"ГРАВЕ БЪЛГАРИЯ" АД</t>
  </si>
  <si>
    <t>ЗК "ВИТОША  ЖИВОТ" АД</t>
  </si>
  <si>
    <t>ЖЗК "БЪЛГАРСКИ ИМОТИ" АД</t>
  </si>
  <si>
    <t>ЖЗК "ДСК ГАРАНЦИЯ" АД</t>
  </si>
  <si>
    <t>ВЗК "ДОБРУДЖА - М - ЖИВОТ"</t>
  </si>
  <si>
    <t>ВЗК "МЕДИК-ЦЕНТЪР"</t>
  </si>
  <si>
    <t>Други резерви, одобрени от КФН</t>
  </si>
  <si>
    <t xml:space="preserve">1999 г. </t>
  </si>
  <si>
    <t xml:space="preserve">2000 г. </t>
  </si>
  <si>
    <t xml:space="preserve">2001 г. </t>
  </si>
  <si>
    <t>2002 г.</t>
  </si>
  <si>
    <t>2003 г.</t>
  </si>
  <si>
    <t xml:space="preserve">2004 г. </t>
  </si>
  <si>
    <t xml:space="preserve">2002 г. </t>
  </si>
  <si>
    <t xml:space="preserve">2003 г. </t>
  </si>
  <si>
    <r>
      <t>Пазарен дял  по видове застраховки за 2004 г. - животозастраховане</t>
    </r>
    <r>
      <rPr>
        <b/>
        <vertAlign val="superscript"/>
        <sz val="14"/>
        <rFont val="Times New Roman"/>
        <family val="1"/>
      </rPr>
      <t>1</t>
    </r>
  </si>
  <si>
    <r>
      <t>Премиен приход по видове застраховки за 2004 г. - животозастраховане</t>
    </r>
    <r>
      <rPr>
        <b/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</si>
</sst>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5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#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_);_(* \(#,##0\);_(* &quot;-&quot;??_);_(@_)"/>
    <numFmt numFmtId="170" formatCode="#,##0;\(#,##0\)"/>
    <numFmt numFmtId="171" formatCode="0.0%"/>
    <numFmt numFmtId="172" formatCode="#,##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лв.&quot;;\-#,##0\ &quot;лв.&quot;"/>
    <numFmt numFmtId="189" formatCode="#,##0\ &quot;лв.&quot;;[Red]\-#,##0\ &quot;лв.&quot;"/>
    <numFmt numFmtId="190" formatCode="#,##0.00\ &quot;лв.&quot;;\-#,##0.00\ &quot;лв.&quot;"/>
    <numFmt numFmtId="191" formatCode="#,##0.00\ &quot;лв.&quot;;[Red]\-#,##0.00\ &quot;лв.&quot;"/>
    <numFmt numFmtId="192" formatCode="_-* #,##0\ &quot;лв.&quot;_-;\-* #,##0\ &quot;лв.&quot;_-;_-* &quot;-&quot;\ &quot;лв.&quot;_-;_-@_-"/>
    <numFmt numFmtId="193" formatCode="_-* #,##0\ _л_в_._-;\-* #,##0\ _л_в_._-;_-* &quot;-&quot;\ _л_в_._-;_-@_-"/>
    <numFmt numFmtId="194" formatCode="_-* #,##0.00\ &quot;лв.&quot;_-;\-* #,##0.00\ &quot;лв.&quot;_-;_-* &quot;-&quot;??\ &quot;лв.&quot;_-;_-@_-"/>
    <numFmt numFmtId="195" formatCode="_-* #,##0.00\ _л_в_._-;\-* #,##0.00\ _л_в_._-;_-* &quot;-&quot;??\ _л_в_._-;_-@_-"/>
    <numFmt numFmtId="196" formatCode="0."/>
    <numFmt numFmtId="197" formatCode="_-* #,##0.0\ _л_в_-;\-* #,##0.0\ _л_в_-;_-* &quot;-&quot;??\ _л_в_-;_-@_-"/>
    <numFmt numFmtId="198" formatCode="_-* #,##0\ _л_в_-;\-* #,##0\ _л_в_-;_-* &quot;-&quot;??\ _л_в_-;_-@_-"/>
    <numFmt numFmtId="199" formatCode="#,##0.000"/>
    <numFmt numFmtId="200" formatCode="_-* #,##0.000\ _л_в_-;\-* #,##0.000\ _л_в_-;_-* &quot;-&quot;??\ _л_в_-;_-@_-"/>
    <numFmt numFmtId="201" formatCode="_-* #,##0.0000\ _л_в_-;\-* #,##0.0000\ _л_в_-;_-* &quot;-&quot;??\ _л_в_-;_-@_-"/>
    <numFmt numFmtId="202" formatCode="_-* #,##0.000\ &quot;лв&quot;_-;\-* #,##0.000\ &quot;лв&quot;_-;_-* &quot;-&quot;??\ &quot;лв&quot;_-;_-@_-"/>
    <numFmt numFmtId="203" formatCode="#,##0.0000"/>
    <numFmt numFmtId="204" formatCode="#,##0.00000"/>
    <numFmt numFmtId="205" formatCode="0.000%"/>
    <numFmt numFmtId="206" formatCode="0.0000%"/>
    <numFmt numFmtId="207" formatCode="_-* #,##0\ _л_в_._-;\-* #,##0\ _л_в_._-;_-* &quot;-&quot;??\ _л_в_._-;_-@_-"/>
    <numFmt numFmtId="208" formatCode="0.000000000000000%"/>
    <numFmt numFmtId="209" formatCode="0;[Red]0"/>
    <numFmt numFmtId="210" formatCode="#,##0;\ \(#,##0\)"/>
  </numFmts>
  <fonts count="31">
    <font>
      <sz val="10"/>
      <name val="Arial"/>
      <family val="0"/>
    </font>
    <font>
      <sz val="10"/>
      <name val="Arial Cy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i/>
      <sz val="1.25"/>
      <name val="Arial Narrow"/>
      <family val="2"/>
    </font>
    <font>
      <sz val="3.5"/>
      <name val="Arial"/>
      <family val="0"/>
    </font>
    <font>
      <sz val="1.75"/>
      <name val="Arial Narrow"/>
      <family val="2"/>
    </font>
    <font>
      <i/>
      <sz val="2"/>
      <name val="Arial"/>
      <family val="2"/>
    </font>
    <font>
      <sz val="1.75"/>
      <name val="Arial"/>
      <family val="2"/>
    </font>
    <font>
      <sz val="4.75"/>
      <name val="Arial"/>
      <family val="0"/>
    </font>
    <font>
      <b/>
      <i/>
      <sz val="12"/>
      <name val="Arial"/>
      <family val="2"/>
    </font>
    <font>
      <sz val="17"/>
      <name val="Arial"/>
      <family val="0"/>
    </font>
    <font>
      <sz val="14.25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b/>
      <sz val="16"/>
      <name val="Arial"/>
      <family val="2"/>
    </font>
    <font>
      <b/>
      <sz val="11"/>
      <name val="Times New Roman"/>
      <family val="1"/>
    </font>
    <font>
      <b/>
      <vertAlign val="superscript"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4"/>
      <name val="Times New Roman"/>
      <family val="1"/>
    </font>
    <font>
      <sz val="15.75"/>
      <name val="Arial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9" fontId="0" fillId="0" borderId="0" applyFont="0" applyFill="0" applyBorder="0" applyAlignment="0" applyProtection="0"/>
    <xf numFmtId="1" fontId="4" fillId="0" borderId="1">
      <alignment horizontal="right"/>
      <protection/>
    </xf>
  </cellStyleXfs>
  <cellXfs count="171">
    <xf numFmtId="0" fontId="0" fillId="0" borderId="0" xfId="0" applyAlignment="1">
      <alignment/>
    </xf>
    <xf numFmtId="3" fontId="20" fillId="0" borderId="0" xfId="25" applyNumberFormat="1" applyFont="1" applyFill="1" applyBorder="1" applyAlignment="1" applyProtection="1">
      <alignment vertical="center" wrapText="1"/>
      <protection/>
    </xf>
    <xf numFmtId="3" fontId="20" fillId="0" borderId="0" xfId="25" applyNumberFormat="1" applyFont="1" applyFill="1" applyBorder="1" applyAlignment="1" applyProtection="1">
      <alignment/>
      <protection locked="0"/>
    </xf>
    <xf numFmtId="3" fontId="15" fillId="0" borderId="2" xfId="0" applyNumberFormat="1" applyFont="1" applyBorder="1" applyAlignment="1">
      <alignment horizontal="right" vertic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3" fontId="15" fillId="0" borderId="0" xfId="0" applyNumberFormat="1" applyFont="1" applyAlignment="1">
      <alignment/>
    </xf>
    <xf numFmtId="3" fontId="17" fillId="0" borderId="2" xfId="25" applyNumberFormat="1" applyFont="1" applyFill="1" applyBorder="1" applyAlignment="1" applyProtection="1">
      <alignment horizontal="right" vertical="center"/>
      <protection locked="0"/>
    </xf>
    <xf numFmtId="3" fontId="17" fillId="0" borderId="2" xfId="25" applyNumberFormat="1" applyFont="1" applyFill="1" applyBorder="1" applyAlignment="1" applyProtection="1">
      <alignment horizontal="right" vertical="center" wrapText="1"/>
      <protection/>
    </xf>
    <xf numFmtId="0" fontId="16" fillId="0" borderId="0" xfId="0" applyFont="1" applyBorder="1" applyAlignment="1">
      <alignment horizontal="center"/>
    </xf>
    <xf numFmtId="0" fontId="21" fillId="0" borderId="0" xfId="0" applyFont="1" applyAlignment="1">
      <alignment/>
    </xf>
    <xf numFmtId="3" fontId="18" fillId="0" borderId="0" xfId="0" applyNumberFormat="1" applyFont="1" applyAlignment="1">
      <alignment horizontal="right"/>
    </xf>
    <xf numFmtId="0" fontId="21" fillId="0" borderId="0" xfId="0" applyFont="1" applyAlignment="1">
      <alignment horizontal="right"/>
    </xf>
    <xf numFmtId="0" fontId="18" fillId="0" borderId="3" xfId="0" applyFont="1" applyBorder="1" applyAlignment="1">
      <alignment horizontal="center" vertical="center"/>
    </xf>
    <xf numFmtId="3" fontId="26" fillId="0" borderId="4" xfId="0" applyNumberFormat="1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17" fillId="0" borderId="6" xfId="26" applyFont="1" applyFill="1" applyBorder="1" applyAlignment="1">
      <alignment vertical="center" wrapText="1"/>
      <protection/>
    </xf>
    <xf numFmtId="0" fontId="19" fillId="0" borderId="0" xfId="0" applyFont="1" applyAlignment="1">
      <alignment/>
    </xf>
    <xf numFmtId="0" fontId="17" fillId="0" borderId="1" xfId="0" applyFont="1" applyFill="1" applyBorder="1" applyAlignment="1">
      <alignment vertical="center" wrapText="1"/>
    </xf>
    <xf numFmtId="0" fontId="17" fillId="0" borderId="1" xfId="26" applyFont="1" applyFill="1" applyBorder="1" applyAlignment="1">
      <alignment vertical="center" wrapText="1"/>
      <protection/>
    </xf>
    <xf numFmtId="0" fontId="17" fillId="0" borderId="7" xfId="26" applyFont="1" applyFill="1" applyBorder="1" applyAlignment="1">
      <alignment vertical="center" wrapText="1"/>
      <protection/>
    </xf>
    <xf numFmtId="0" fontId="18" fillId="0" borderId="3" xfId="0" applyFont="1" applyBorder="1" applyAlignment="1">
      <alignment horizontal="left"/>
    </xf>
    <xf numFmtId="3" fontId="17" fillId="0" borderId="0" xfId="0" applyNumberFormat="1" applyFont="1" applyAlignment="1">
      <alignment/>
    </xf>
    <xf numFmtId="0" fontId="16" fillId="0" borderId="3" xfId="0" applyFont="1" applyBorder="1" applyAlignment="1">
      <alignment horizontal="center" vertical="center"/>
    </xf>
    <xf numFmtId="3" fontId="24" fillId="0" borderId="4" xfId="0" applyNumberFormat="1" applyFont="1" applyBorder="1" applyAlignment="1">
      <alignment horizontal="center" vertical="center" wrapText="1"/>
    </xf>
    <xf numFmtId="3" fontId="24" fillId="0" borderId="5" xfId="0" applyNumberFormat="1" applyFont="1" applyBorder="1" applyAlignment="1">
      <alignment horizontal="center" vertical="center" wrapText="1"/>
    </xf>
    <xf numFmtId="3" fontId="15" fillId="0" borderId="8" xfId="0" applyNumberFormat="1" applyFont="1" applyBorder="1" applyAlignment="1">
      <alignment horizontal="right" vertical="center"/>
    </xf>
    <xf numFmtId="3" fontId="15" fillId="0" borderId="9" xfId="0" applyNumberFormat="1" applyFont="1" applyBorder="1" applyAlignment="1">
      <alignment horizontal="right" vertical="center"/>
    </xf>
    <xf numFmtId="3" fontId="27" fillId="0" borderId="2" xfId="0" applyNumberFormat="1" applyFont="1" applyFill="1" applyBorder="1" applyAlignment="1" applyProtection="1">
      <alignment horizontal="right" vertical="center"/>
      <protection/>
    </xf>
    <xf numFmtId="10" fontId="27" fillId="0" borderId="8" xfId="27" applyNumberFormat="1" applyFont="1" applyFill="1" applyBorder="1" applyAlignment="1" applyProtection="1">
      <alignment horizontal="right" vertical="center"/>
      <protection/>
    </xf>
    <xf numFmtId="10" fontId="27" fillId="0" borderId="2" xfId="27" applyNumberFormat="1" applyFont="1" applyFill="1" applyBorder="1" applyAlignment="1" applyProtection="1">
      <alignment horizontal="right" vertical="center" wrapText="1"/>
      <protection/>
    </xf>
    <xf numFmtId="10" fontId="17" fillId="0" borderId="2" xfId="27" applyNumberFormat="1" applyFont="1" applyFill="1" applyBorder="1" applyAlignment="1" applyProtection="1">
      <alignment horizontal="right" vertical="center" wrapText="1"/>
      <protection/>
    </xf>
    <xf numFmtId="3" fontId="27" fillId="0" borderId="2" xfId="26" applyNumberFormat="1" applyFont="1" applyFill="1" applyBorder="1" applyAlignment="1" applyProtection="1">
      <alignment horizontal="right" vertical="center" wrapText="1"/>
      <protection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left"/>
    </xf>
    <xf numFmtId="0" fontId="18" fillId="0" borderId="3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3" fontId="27" fillId="0" borderId="8" xfId="0" applyNumberFormat="1" applyFont="1" applyFill="1" applyBorder="1" applyAlignment="1" applyProtection="1">
      <alignment horizontal="right" vertical="center"/>
      <protection/>
    </xf>
    <xf numFmtId="3" fontId="26" fillId="0" borderId="10" xfId="0" applyNumberFormat="1" applyFont="1" applyFill="1" applyBorder="1" applyAlignment="1" applyProtection="1">
      <alignment horizontal="right" vertical="center"/>
      <protection/>
    </xf>
    <xf numFmtId="10" fontId="17" fillId="0" borderId="0" xfId="0" applyNumberFormat="1" applyFont="1" applyAlignment="1">
      <alignment/>
    </xf>
    <xf numFmtId="0" fontId="17" fillId="0" borderId="1" xfId="0" applyFont="1" applyBorder="1" applyAlignment="1">
      <alignment vertical="center" wrapText="1"/>
    </xf>
    <xf numFmtId="3" fontId="17" fillId="0" borderId="0" xfId="0" applyNumberFormat="1" applyFont="1" applyFill="1" applyAlignment="1">
      <alignment/>
    </xf>
    <xf numFmtId="0" fontId="28" fillId="0" borderId="11" xfId="0" applyFont="1" applyBorder="1" applyAlignment="1">
      <alignment/>
    </xf>
    <xf numFmtId="3" fontId="21" fillId="0" borderId="0" xfId="0" applyNumberFormat="1" applyFont="1" applyAlignment="1">
      <alignment/>
    </xf>
    <xf numFmtId="3" fontId="16" fillId="0" borderId="0" xfId="0" applyNumberFormat="1" applyFont="1" applyAlignment="1">
      <alignment horizontal="center"/>
    </xf>
    <xf numFmtId="3" fontId="17" fillId="0" borderId="0" xfId="0" applyNumberFormat="1" applyFont="1" applyAlignment="1">
      <alignment/>
    </xf>
    <xf numFmtId="3" fontId="17" fillId="0" borderId="12" xfId="0" applyNumberFormat="1" applyFont="1" applyFill="1" applyBorder="1" applyAlignment="1">
      <alignment/>
    </xf>
    <xf numFmtId="3" fontId="17" fillId="0" borderId="13" xfId="0" applyNumberFormat="1" applyFont="1" applyFill="1" applyBorder="1" applyAlignment="1">
      <alignment horizontal="center" vertical="center"/>
    </xf>
    <xf numFmtId="3" fontId="17" fillId="0" borderId="13" xfId="0" applyNumberFormat="1" applyFont="1" applyFill="1" applyBorder="1" applyAlignment="1">
      <alignment horizontal="center" vertical="center" wrapText="1"/>
    </xf>
    <xf numFmtId="0" fontId="17" fillId="0" borderId="1" xfId="22" applyNumberFormat="1" applyFont="1" applyFill="1" applyBorder="1" applyAlignment="1">
      <alignment horizontal="center" vertical="center"/>
      <protection/>
    </xf>
    <xf numFmtId="3" fontId="19" fillId="0" borderId="0" xfId="0" applyNumberFormat="1" applyFont="1" applyFill="1" applyBorder="1" applyAlignment="1">
      <alignment/>
    </xf>
    <xf numFmtId="3" fontId="19" fillId="0" borderId="0" xfId="0" applyNumberFormat="1" applyFont="1" applyAlignment="1">
      <alignment/>
    </xf>
    <xf numFmtId="0" fontId="17" fillId="0" borderId="1" xfId="22" applyNumberFormat="1" applyFont="1" applyFill="1" applyBorder="1" applyAlignment="1">
      <alignment horizontal="center"/>
      <protection/>
    </xf>
    <xf numFmtId="3" fontId="19" fillId="0" borderId="0" xfId="25" applyNumberFormat="1" applyFont="1" applyFill="1" applyBorder="1" applyAlignment="1" applyProtection="1">
      <alignment vertical="center" wrapText="1"/>
      <protection/>
    </xf>
    <xf numFmtId="3" fontId="19" fillId="0" borderId="0" xfId="25" applyNumberFormat="1" applyFont="1" applyFill="1" applyBorder="1" applyAlignment="1" applyProtection="1">
      <alignment/>
      <protection locked="0"/>
    </xf>
    <xf numFmtId="3" fontId="17" fillId="0" borderId="14" xfId="0" applyNumberFormat="1" applyFont="1" applyFill="1" applyBorder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18" fillId="0" borderId="3" xfId="0" applyFont="1" applyBorder="1" applyAlignment="1">
      <alignment horizontal="right"/>
    </xf>
    <xf numFmtId="10" fontId="27" fillId="0" borderId="4" xfId="27" applyNumberFormat="1" applyFont="1" applyFill="1" applyBorder="1" applyAlignment="1" applyProtection="1">
      <alignment horizontal="right"/>
      <protection/>
    </xf>
    <xf numFmtId="10" fontId="27" fillId="0" borderId="5" xfId="27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20" fillId="0" borderId="15" xfId="0" applyFont="1" applyBorder="1" applyAlignment="1">
      <alignment horizontal="center" vertical="center" wrapText="1"/>
    </xf>
    <xf numFmtId="0" fontId="17" fillId="0" borderId="7" xfId="26" applyFont="1" applyFill="1" applyBorder="1" applyAlignment="1">
      <alignment horizontal="left" vertical="center" wrapText="1"/>
      <protection/>
    </xf>
    <xf numFmtId="10" fontId="27" fillId="0" borderId="16" xfId="27" applyNumberFormat="1" applyFont="1" applyFill="1" applyBorder="1" applyAlignment="1" applyProtection="1">
      <alignment horizontal="right" vertical="center"/>
      <protection/>
    </xf>
    <xf numFmtId="10" fontId="26" fillId="0" borderId="4" xfId="27" applyNumberFormat="1" applyFont="1" applyFill="1" applyBorder="1" applyAlignment="1" applyProtection="1">
      <alignment horizontal="right" vertical="center"/>
      <protection/>
    </xf>
    <xf numFmtId="0" fontId="16" fillId="0" borderId="17" xfId="21" applyFont="1" applyFill="1" applyBorder="1" applyAlignment="1">
      <alignment horizontal="right"/>
      <protection/>
    </xf>
    <xf numFmtId="10" fontId="17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0" fontId="18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" xfId="26" applyFont="1" applyFill="1" applyBorder="1" applyAlignment="1">
      <alignment vertical="center" wrapText="1"/>
      <protection/>
    </xf>
    <xf numFmtId="10" fontId="27" fillId="0" borderId="18" xfId="27" applyNumberFormat="1" applyFont="1" applyFill="1" applyBorder="1" applyAlignment="1" applyProtection="1">
      <alignment horizontal="right" vertical="center" wrapText="1"/>
      <protection/>
    </xf>
    <xf numFmtId="0" fontId="18" fillId="0" borderId="14" xfId="0" applyFont="1" applyBorder="1" applyAlignment="1">
      <alignment horizontal="left"/>
    </xf>
    <xf numFmtId="10" fontId="27" fillId="0" borderId="19" xfId="27" applyNumberFormat="1" applyFont="1" applyFill="1" applyBorder="1" applyAlignment="1" applyProtection="1">
      <alignment horizontal="right" vertical="center" wrapText="1"/>
      <protection/>
    </xf>
    <xf numFmtId="10" fontId="27" fillId="0" borderId="20" xfId="27" applyNumberFormat="1" applyFont="1" applyFill="1" applyBorder="1" applyAlignment="1" applyProtection="1">
      <alignment horizontal="right" vertical="center" wrapText="1"/>
      <protection/>
    </xf>
    <xf numFmtId="0" fontId="18" fillId="0" borderId="17" xfId="21" applyFont="1" applyFill="1" applyBorder="1" applyAlignment="1">
      <alignment horizontal="center"/>
      <protection/>
    </xf>
    <xf numFmtId="9" fontId="15" fillId="0" borderId="0" xfId="0" applyNumberFormat="1" applyFont="1" applyBorder="1" applyAlignment="1">
      <alignment/>
    </xf>
    <xf numFmtId="0" fontId="18" fillId="0" borderId="6" xfId="26" applyFont="1" applyFill="1" applyBorder="1" applyAlignment="1">
      <alignment vertical="center" wrapText="1"/>
      <protection/>
    </xf>
    <xf numFmtId="3" fontId="27" fillId="0" borderId="8" xfId="26" applyNumberFormat="1" applyFont="1" applyFill="1" applyBorder="1" applyAlignment="1" applyProtection="1">
      <alignment horizontal="right" vertical="center" wrapText="1"/>
      <protection/>
    </xf>
    <xf numFmtId="3" fontId="27" fillId="0" borderId="9" xfId="26" applyNumberFormat="1" applyFont="1" applyFill="1" applyBorder="1" applyAlignment="1" applyProtection="1">
      <alignment horizontal="right" vertical="center" wrapText="1"/>
      <protection/>
    </xf>
    <xf numFmtId="3" fontId="26" fillId="0" borderId="4" xfId="26" applyNumberFormat="1" applyFont="1" applyFill="1" applyBorder="1" applyAlignment="1" applyProtection="1">
      <alignment horizontal="right" vertical="center" wrapText="1"/>
      <protection locked="0"/>
    </xf>
    <xf numFmtId="10" fontId="18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3" fontId="18" fillId="0" borderId="19" xfId="24" applyNumberFormat="1" applyFont="1" applyFill="1" applyBorder="1" applyAlignment="1">
      <alignment horizontal="right"/>
      <protection/>
    </xf>
    <xf numFmtId="3" fontId="18" fillId="0" borderId="19" xfId="24" applyNumberFormat="1" applyFont="1" applyFill="1" applyBorder="1" applyAlignment="1">
      <alignment horizontal="right" vertical="center"/>
      <protection/>
    </xf>
    <xf numFmtId="3" fontId="18" fillId="0" borderId="21" xfId="0" applyNumberFormat="1" applyFont="1" applyFill="1" applyBorder="1" applyAlignment="1">
      <alignment horizontal="center" vertical="center"/>
    </xf>
    <xf numFmtId="3" fontId="18" fillId="0" borderId="18" xfId="24" applyNumberFormat="1" applyFont="1" applyFill="1" applyBorder="1" applyAlignment="1">
      <alignment horizontal="right" vertical="center"/>
      <protection/>
    </xf>
    <xf numFmtId="10" fontId="17" fillId="0" borderId="0" xfId="27" applyNumberFormat="1" applyFont="1" applyFill="1" applyAlignment="1">
      <alignment/>
    </xf>
    <xf numFmtId="0" fontId="18" fillId="0" borderId="22" xfId="0" applyFont="1" applyBorder="1" applyAlignment="1">
      <alignment horizontal="left"/>
    </xf>
    <xf numFmtId="3" fontId="26" fillId="0" borderId="23" xfId="0" applyNumberFormat="1" applyFont="1" applyFill="1" applyBorder="1" applyAlignment="1" applyProtection="1">
      <alignment horizontal="right" vertical="center"/>
      <protection/>
    </xf>
    <xf numFmtId="3" fontId="27" fillId="0" borderId="24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>
      <alignment/>
    </xf>
    <xf numFmtId="0" fontId="18" fillId="0" borderId="25" xfId="0" applyFont="1" applyBorder="1" applyAlignment="1">
      <alignment horizontal="center" vertical="center" wrapText="1"/>
    </xf>
    <xf numFmtId="3" fontId="27" fillId="0" borderId="26" xfId="0" applyNumberFormat="1" applyFont="1" applyFill="1" applyBorder="1" applyAlignment="1" applyProtection="1">
      <alignment horizontal="right" vertical="center"/>
      <protection/>
    </xf>
    <xf numFmtId="3" fontId="26" fillId="0" borderId="27" xfId="0" applyNumberFormat="1" applyFont="1" applyFill="1" applyBorder="1" applyAlignment="1" applyProtection="1">
      <alignment horizontal="right" vertical="center"/>
      <protection/>
    </xf>
    <xf numFmtId="3" fontId="27" fillId="0" borderId="24" xfId="26" applyNumberFormat="1" applyFont="1" applyFill="1" applyBorder="1" applyAlignment="1" applyProtection="1">
      <alignment horizontal="right" vertical="center" wrapText="1"/>
      <protection/>
    </xf>
    <xf numFmtId="3" fontId="27" fillId="0" borderId="26" xfId="26" applyNumberFormat="1" applyFont="1" applyFill="1" applyBorder="1" applyAlignment="1" applyProtection="1">
      <alignment horizontal="right" vertical="center" wrapText="1"/>
      <protection/>
    </xf>
    <xf numFmtId="3" fontId="27" fillId="0" borderId="28" xfId="26" applyNumberFormat="1" applyFont="1" applyFill="1" applyBorder="1" applyAlignment="1" applyProtection="1">
      <alignment horizontal="right" vertical="center" wrapText="1"/>
      <protection/>
    </xf>
    <xf numFmtId="10" fontId="17" fillId="0" borderId="18" xfId="27" applyNumberFormat="1" applyFont="1" applyFill="1" applyBorder="1" applyAlignment="1" applyProtection="1">
      <alignment horizontal="right" vertical="center" wrapText="1"/>
      <protection/>
    </xf>
    <xf numFmtId="0" fontId="18" fillId="0" borderId="29" xfId="0" applyFont="1" applyBorder="1" applyAlignment="1">
      <alignment horizontal="center" vertical="center" wrapText="1"/>
    </xf>
    <xf numFmtId="10" fontId="18" fillId="0" borderId="30" xfId="27" applyNumberFormat="1" applyFont="1" applyFill="1" applyBorder="1" applyAlignment="1" applyProtection="1">
      <alignment horizontal="right" vertical="center" wrapText="1"/>
      <protection/>
    </xf>
    <xf numFmtId="0" fontId="18" fillId="0" borderId="13" xfId="23" applyFont="1" applyFill="1" applyBorder="1" applyAlignment="1">
      <alignment horizontal="center" vertical="center" wrapText="1"/>
      <protection/>
    </xf>
    <xf numFmtId="0" fontId="18" fillId="0" borderId="13" xfId="24" applyFont="1" applyFill="1" applyBorder="1" applyAlignment="1">
      <alignment horizontal="center" vertical="center" wrapText="1"/>
      <protection/>
    </xf>
    <xf numFmtId="0" fontId="17" fillId="0" borderId="14" xfId="26" applyFont="1" applyFill="1" applyBorder="1" applyAlignment="1">
      <alignment vertical="center" wrapText="1"/>
      <protection/>
    </xf>
    <xf numFmtId="3" fontId="27" fillId="0" borderId="19" xfId="0" applyNumberFormat="1" applyFont="1" applyFill="1" applyBorder="1" applyAlignment="1" applyProtection="1">
      <alignment horizontal="right" vertical="center"/>
      <protection/>
    </xf>
    <xf numFmtId="3" fontId="27" fillId="0" borderId="31" xfId="0" applyNumberFormat="1" applyFont="1" applyFill="1" applyBorder="1" applyAlignment="1" applyProtection="1">
      <alignment horizontal="right" vertical="center"/>
      <protection/>
    </xf>
    <xf numFmtId="3" fontId="17" fillId="0" borderId="9" xfId="25" applyNumberFormat="1" applyFont="1" applyFill="1" applyBorder="1" applyAlignment="1" applyProtection="1">
      <alignment horizontal="right" vertical="center"/>
      <protection locked="0"/>
    </xf>
    <xf numFmtId="3" fontId="17" fillId="0" borderId="9" xfId="25" applyNumberFormat="1" applyFont="1" applyFill="1" applyBorder="1" applyAlignment="1" applyProtection="1">
      <alignment horizontal="right" vertical="center" wrapText="1"/>
      <protection/>
    </xf>
    <xf numFmtId="10" fontId="20" fillId="0" borderId="32" xfId="0" applyNumberFormat="1" applyFont="1" applyBorder="1" applyAlignment="1">
      <alignment horizontal="right" vertical="center" wrapText="1"/>
    </xf>
    <xf numFmtId="10" fontId="20" fillId="0" borderId="33" xfId="0" applyNumberFormat="1" applyFont="1" applyBorder="1" applyAlignment="1">
      <alignment horizontal="right" vertical="center" wrapText="1"/>
    </xf>
    <xf numFmtId="10" fontId="20" fillId="0" borderId="15" xfId="0" applyNumberFormat="1" applyFont="1" applyBorder="1" applyAlignment="1">
      <alignment horizontal="right" vertical="center" wrapText="1"/>
    </xf>
    <xf numFmtId="10" fontId="27" fillId="0" borderId="2" xfId="27" applyNumberFormat="1" applyFont="1" applyFill="1" applyBorder="1" applyAlignment="1" applyProtection="1">
      <alignment horizontal="right"/>
      <protection/>
    </xf>
    <xf numFmtId="10" fontId="27" fillId="0" borderId="9" xfId="27" applyNumberFormat="1" applyFont="1" applyFill="1" applyBorder="1" applyAlignment="1" applyProtection="1">
      <alignment horizontal="right"/>
      <protection/>
    </xf>
    <xf numFmtId="10" fontId="27" fillId="0" borderId="18" xfId="27" applyNumberFormat="1" applyFont="1" applyFill="1" applyBorder="1" applyAlignment="1" applyProtection="1">
      <alignment horizontal="right"/>
      <protection/>
    </xf>
    <xf numFmtId="10" fontId="27" fillId="0" borderId="34" xfId="27" applyNumberFormat="1" applyFont="1" applyFill="1" applyBorder="1" applyAlignment="1" applyProtection="1">
      <alignment horizontal="right"/>
      <protection/>
    </xf>
    <xf numFmtId="3" fontId="26" fillId="0" borderId="35" xfId="0" applyNumberFormat="1" applyFont="1" applyFill="1" applyBorder="1" applyAlignment="1" applyProtection="1">
      <alignment horizontal="right" vertical="center"/>
      <protection/>
    </xf>
    <xf numFmtId="3" fontId="26" fillId="0" borderId="15" xfId="0" applyNumberFormat="1" applyFont="1" applyFill="1" applyBorder="1" applyAlignment="1" applyProtection="1">
      <alignment horizontal="right" vertical="center"/>
      <protection/>
    </xf>
    <xf numFmtId="10" fontId="17" fillId="0" borderId="0" xfId="0" applyNumberFormat="1" applyFont="1" applyBorder="1" applyAlignment="1">
      <alignment/>
    </xf>
    <xf numFmtId="10" fontId="26" fillId="0" borderId="0" xfId="27" applyNumberFormat="1" applyFont="1" applyFill="1" applyBorder="1" applyAlignment="1" applyProtection="1">
      <alignment horizontal="right" vertical="center"/>
      <protection/>
    </xf>
    <xf numFmtId="3" fontId="15" fillId="0" borderId="36" xfId="0" applyNumberFormat="1" applyFont="1" applyBorder="1" applyAlignment="1">
      <alignment horizontal="right" vertical="center"/>
    </xf>
    <xf numFmtId="0" fontId="18" fillId="0" borderId="37" xfId="0" applyFont="1" applyBorder="1" applyAlignment="1">
      <alignment horizontal="left"/>
    </xf>
    <xf numFmtId="3" fontId="17" fillId="0" borderId="36" xfId="0" applyNumberFormat="1" applyFont="1" applyBorder="1" applyAlignment="1">
      <alignment horizontal="right" vertical="center"/>
    </xf>
    <xf numFmtId="3" fontId="17" fillId="0" borderId="19" xfId="0" applyNumberFormat="1" applyFont="1" applyBorder="1" applyAlignment="1">
      <alignment horizontal="right" vertical="center"/>
    </xf>
    <xf numFmtId="0" fontId="18" fillId="0" borderId="37" xfId="0" applyFont="1" applyBorder="1" applyAlignment="1">
      <alignment horizontal="right"/>
    </xf>
    <xf numFmtId="0" fontId="27" fillId="0" borderId="13" xfId="0" applyFont="1" applyBorder="1" applyAlignment="1">
      <alignment horizontal="left" vertical="center" wrapText="1"/>
    </xf>
    <xf numFmtId="0" fontId="17" fillId="0" borderId="13" xfId="23" applyFont="1" applyFill="1" applyBorder="1" applyAlignment="1">
      <alignment horizontal="left" vertical="center" wrapText="1"/>
      <protection/>
    </xf>
    <xf numFmtId="0" fontId="17" fillId="0" borderId="13" xfId="24" applyFont="1" applyFill="1" applyBorder="1" applyAlignment="1">
      <alignment horizontal="left" vertical="center" wrapText="1"/>
      <protection/>
    </xf>
    <xf numFmtId="0" fontId="17" fillId="0" borderId="13" xfId="0" applyFont="1" applyBorder="1" applyAlignment="1">
      <alignment horizontal="left" vertical="center" wrapText="1"/>
    </xf>
    <xf numFmtId="0" fontId="17" fillId="0" borderId="25" xfId="0" applyFont="1" applyBorder="1" applyAlignment="1">
      <alignment horizontal="left" vertical="center" wrapText="1"/>
    </xf>
    <xf numFmtId="3" fontId="17" fillId="0" borderId="8" xfId="0" applyNumberFormat="1" applyFont="1" applyFill="1" applyBorder="1" applyAlignment="1">
      <alignment vertical="center"/>
    </xf>
    <xf numFmtId="10" fontId="17" fillId="0" borderId="8" xfId="0" applyNumberFormat="1" applyFont="1" applyFill="1" applyBorder="1" applyAlignment="1">
      <alignment vertical="center"/>
    </xf>
    <xf numFmtId="10" fontId="17" fillId="0" borderId="8" xfId="27" applyNumberFormat="1" applyFont="1" applyFill="1" applyBorder="1" applyAlignment="1">
      <alignment vertical="center"/>
    </xf>
    <xf numFmtId="3" fontId="17" fillId="0" borderId="2" xfId="0" applyNumberFormat="1" applyFont="1" applyFill="1" applyBorder="1" applyAlignment="1">
      <alignment vertical="center"/>
    </xf>
    <xf numFmtId="10" fontId="17" fillId="0" borderId="2" xfId="0" applyNumberFormat="1" applyFont="1" applyFill="1" applyBorder="1" applyAlignment="1">
      <alignment vertical="center"/>
    </xf>
    <xf numFmtId="10" fontId="17" fillId="0" borderId="2" xfId="27" applyNumberFormat="1" applyFont="1" applyFill="1" applyBorder="1" applyAlignment="1">
      <alignment vertical="center"/>
    </xf>
    <xf numFmtId="3" fontId="17" fillId="0" borderId="2" xfId="15" applyNumberFormat="1" applyFont="1" applyFill="1" applyBorder="1" applyAlignment="1" applyProtection="1">
      <alignment vertical="center"/>
      <protection locked="0"/>
    </xf>
    <xf numFmtId="0" fontId="17" fillId="0" borderId="2" xfId="0" applyFont="1" applyFill="1" applyBorder="1" applyAlignment="1">
      <alignment vertical="center"/>
    </xf>
    <xf numFmtId="3" fontId="17" fillId="0" borderId="36" xfId="0" applyNumberFormat="1" applyFont="1" applyBorder="1" applyAlignment="1">
      <alignment vertical="center"/>
    </xf>
    <xf numFmtId="10" fontId="17" fillId="0" borderId="36" xfId="27" applyNumberFormat="1" applyFont="1" applyBorder="1" applyAlignment="1">
      <alignment vertical="center"/>
    </xf>
    <xf numFmtId="3" fontId="17" fillId="0" borderId="36" xfId="0" applyNumberFormat="1" applyFont="1" applyFill="1" applyBorder="1" applyAlignment="1">
      <alignment vertical="center"/>
    </xf>
    <xf numFmtId="10" fontId="17" fillId="0" borderId="36" xfId="27" applyNumberFormat="1" applyFont="1" applyFill="1" applyBorder="1" applyAlignment="1">
      <alignment vertical="center"/>
    </xf>
    <xf numFmtId="3" fontId="17" fillId="0" borderId="19" xfId="0" applyNumberFormat="1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 applyProtection="1" quotePrefix="1">
      <alignment vertical="center"/>
      <protection/>
    </xf>
    <xf numFmtId="3" fontId="17" fillId="0" borderId="0" xfId="0" applyNumberFormat="1" applyFont="1" applyBorder="1" applyAlignment="1">
      <alignment/>
    </xf>
    <xf numFmtId="3" fontId="17" fillId="0" borderId="0" xfId="0" applyNumberFormat="1" applyFont="1" applyBorder="1" applyAlignment="1">
      <alignment/>
    </xf>
    <xf numFmtId="3" fontId="18" fillId="0" borderId="0" xfId="0" applyNumberFormat="1" applyFont="1" applyFill="1" applyBorder="1" applyAlignment="1" applyProtection="1" quotePrefix="1">
      <alignment vertical="center"/>
      <protection/>
    </xf>
    <xf numFmtId="3" fontId="17" fillId="0" borderId="0" xfId="25" applyNumberFormat="1" applyFont="1" applyFill="1" applyBorder="1" applyAlignment="1" applyProtection="1">
      <alignment horizontal="right" vertical="center"/>
      <protection locked="0"/>
    </xf>
    <xf numFmtId="3" fontId="17" fillId="0" borderId="0" xfId="25" applyNumberFormat="1" applyFont="1" applyFill="1" applyBorder="1" applyAlignment="1" applyProtection="1">
      <alignment horizontal="right" vertical="center" wrapText="1"/>
      <protection/>
    </xf>
    <xf numFmtId="3" fontId="26" fillId="0" borderId="0" xfId="0" applyNumberFormat="1" applyFont="1" applyFill="1" applyBorder="1" applyAlignment="1" applyProtection="1" quotePrefix="1">
      <alignment vertical="center"/>
      <protection/>
    </xf>
    <xf numFmtId="3" fontId="17" fillId="0" borderId="2" xfId="0" applyNumberFormat="1" applyFont="1" applyFill="1" applyBorder="1" applyAlignment="1" applyProtection="1" quotePrefix="1">
      <alignment vertical="center"/>
      <protection/>
    </xf>
    <xf numFmtId="0" fontId="26" fillId="0" borderId="4" xfId="0" applyFont="1" applyBorder="1" applyAlignment="1">
      <alignment horizontal="center" vertical="center" wrapText="1"/>
    </xf>
    <xf numFmtId="0" fontId="18" fillId="0" borderId="4" xfId="23" applyFont="1" applyFill="1" applyBorder="1" applyAlignment="1">
      <alignment horizontal="center" vertical="center" wrapText="1"/>
      <protection/>
    </xf>
    <xf numFmtId="0" fontId="18" fillId="0" borderId="4" xfId="24" applyFont="1" applyFill="1" applyBorder="1" applyAlignment="1">
      <alignment horizontal="center" vertical="center" wrapText="1"/>
      <protection/>
    </xf>
    <xf numFmtId="0" fontId="18" fillId="0" borderId="4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10" fontId="17" fillId="0" borderId="0" xfId="27" applyNumberFormat="1" applyFont="1" applyAlignment="1">
      <alignment/>
    </xf>
    <xf numFmtId="10" fontId="27" fillId="0" borderId="8" xfId="27" applyNumberFormat="1" applyFont="1" applyFill="1" applyBorder="1" applyAlignment="1" applyProtection="1">
      <alignment horizontal="right"/>
      <protection/>
    </xf>
    <xf numFmtId="10" fontId="27" fillId="0" borderId="10" xfId="27" applyNumberFormat="1" applyFont="1" applyFill="1" applyBorder="1" applyAlignment="1" applyProtection="1">
      <alignment horizontal="right"/>
      <protection/>
    </xf>
    <xf numFmtId="0" fontId="18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4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21" fillId="0" borderId="0" xfId="0" applyNumberFormat="1" applyFont="1" applyBorder="1" applyAlignment="1">
      <alignment horizontal="center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ook1" xfId="21"/>
    <cellStyle name="Normal_P&amp;L" xfId="22"/>
    <cellStyle name="Normal_ratio" xfId="23"/>
    <cellStyle name="Normal_Reserves" xfId="24"/>
    <cellStyle name="Normal_Spravki_NonLIfe_New" xfId="25"/>
    <cellStyle name="Normal_Spravki_NonLIfe1999" xfId="26"/>
    <cellStyle name="Percent" xfId="27"/>
    <cellStyle name="spravki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1" i="0" u="none" baseline="0">
              <a:latin typeface="Arial"/>
              <a:ea typeface="Arial"/>
              <a:cs typeface="Arial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'2.3.1.7.5'!$A$1:$M$1</c:f>
              <c:strCache>
                <c:ptCount val="1"/>
                <c:pt idx="0">
                  <c:v>Премиен приход по видове застраховки за 2004 г. - животозастраховане1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('2.3.1.7.5'!$A$4,'2.3.1.7.5'!$A$7:$A$12)</c:f>
              <c:strCache>
                <c:ptCount val="7"/>
                <c:pt idx="0">
                  <c:v>1. Застраховка "Живот" и рента</c:v>
                </c:pt>
                <c:pt idx="1">
                  <c:v>2. Женитбена и детска застраховка</c:v>
                </c:pt>
                <c:pt idx="2">
                  <c:v>3. Застраховка "Живот", свързана с инвестиционен фонд</c:v>
                </c:pt>
                <c:pt idx="3">
                  <c:v>4. Постоянна здравна застраховка</c:v>
                </c:pt>
                <c:pt idx="4">
                  <c:v>5. Изкупуване на капитал</c:v>
                </c:pt>
                <c:pt idx="5">
                  <c:v>6. Допълнителна застраховка</c:v>
                </c:pt>
                <c:pt idx="6">
                  <c:v>7. Застраховка "Злополука"</c:v>
                </c:pt>
              </c:strCache>
            </c:strRef>
          </c:cat>
          <c:val>
            <c:numRef>
              <c:f>('2.3.1.7.5'!$M$4,'2.3.1.7.5'!$M$7:$M$12)</c:f>
              <c:numCache>
                <c:ptCount val="7"/>
                <c:pt idx="0">
                  <c:v>69248516.78697099</c:v>
                </c:pt>
                <c:pt idx="1">
                  <c:v>3685634.2441859418</c:v>
                </c:pt>
                <c:pt idx="2">
                  <c:v>8836843.243446652</c:v>
                </c:pt>
                <c:pt idx="3">
                  <c:v>2233907.7712499998</c:v>
                </c:pt>
                <c:pt idx="4">
                  <c:v>0</c:v>
                </c:pt>
                <c:pt idx="5">
                  <c:v>10211984.635</c:v>
                </c:pt>
                <c:pt idx="6">
                  <c:v>6865337.58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>
                <a:latin typeface="Arial"/>
                <a:ea typeface="Arial"/>
                <a:cs typeface="Arial"/>
              </a:rPr>
              <a:t>Сруктура на премийния приход 
по видове застраховки за 1999 година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v>Сруктура на премийния приход по видове застраховки за 1999 година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FF"/>
              </a:solidFill>
            </c:spPr>
          </c:dPt>
          <c:dPt>
            <c:idx val="3"/>
            <c:spPr>
              <a:solidFill>
                <a:srgbClr val="00FF00"/>
              </a:solidFill>
            </c:spPr>
          </c:dPt>
          <c:dPt>
            <c:idx val="4"/>
            <c:spPr>
              <a:solidFill>
                <a:srgbClr val="FF00FF"/>
              </a:solidFill>
            </c:spPr>
          </c:dPt>
          <c:dPt>
            <c:idx val="6"/>
            <c:spPr>
              <a:solidFill>
                <a:srgbClr val="CC99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75" b="0" i="0" u="none" baseline="0">
                        <a:latin typeface="Arial"/>
                        <a:ea typeface="Arial"/>
                        <a:cs typeface="Arial"/>
                      </a:rPr>
                      <a:t>Застраховка "Живот"
55,11%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75" b="0" i="0" u="none" baseline="0">
                        <a:latin typeface="Arial"/>
                        <a:ea typeface="Arial"/>
                        <a:cs typeface="Arial"/>
                      </a:rPr>
                      <a:t> Застраховка за пенсия
13,76%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75" b="0" i="0" u="none" baseline="0">
                        <a:latin typeface="Arial"/>
                        <a:ea typeface="Arial"/>
                        <a:cs typeface="Arial"/>
                      </a:rPr>
                      <a:t>Дългосрочна здравна застраховка
2,21%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75" b="0" i="0" u="none" baseline="0">
                        <a:latin typeface="Arial"/>
                        <a:ea typeface="Arial"/>
                        <a:cs typeface="Arial"/>
                      </a:rPr>
                      <a:t>Допълнителна застраховка
10,75%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75" b="0" i="0" u="none" baseline="0">
                        <a:latin typeface="Arial"/>
                        <a:ea typeface="Arial"/>
                        <a:cs typeface="Arial"/>
                      </a:rPr>
                      <a:t>Женитбена и детска застраховка
5,17%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75" b="0" i="0" u="none" baseline="0">
                        <a:latin typeface="Arial"/>
                        <a:ea typeface="Arial"/>
                        <a:cs typeface="Arial"/>
                      </a:rPr>
                      <a:t>Застраховка "Живот", ако е свързана с инвестиционен фонд
0,04%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75" b="0" i="0" u="none" baseline="0">
                        <a:latin typeface="Arial"/>
                        <a:ea typeface="Arial"/>
                        <a:cs typeface="Arial"/>
                      </a:rPr>
                      <a:t>Застраховка "Злополука"
12,96%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 rtl="1">
                  <a:defRPr lang="en-US" cap="none" sz="1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'[1]2.3.2.3.'!$A$7:$A$13</c:f>
              <c:strCache>
                <c:ptCount val="7"/>
                <c:pt idx="0">
                  <c:v>а) Застраховка "Живот"</c:v>
                </c:pt>
                <c:pt idx="1">
                  <c:v>б) Застраховка за пенсия</c:v>
                </c:pt>
                <c:pt idx="2">
                  <c:v>в) Дългосрочна здравна застраховка</c:v>
                </c:pt>
                <c:pt idx="3">
                  <c:v>г) Допълнителна застраховка</c:v>
                </c:pt>
                <c:pt idx="4">
                  <c:v>2. Женитбена и детска застраховка</c:v>
                </c:pt>
                <c:pt idx="5">
                  <c:v>3. Застраховка "Живот", ако е свързана с инвестиционен фонд</c:v>
                </c:pt>
                <c:pt idx="6">
                  <c:v>4.  Застраховка "Злополука"</c:v>
                </c:pt>
              </c:strCache>
            </c:strRef>
          </c:cat>
          <c:val>
            <c:numRef>
              <c:f>'[1]2.3.2.3.'!$N$7:$N$13</c:f>
              <c:numCach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>
                <a:latin typeface="Arial"/>
                <a:ea typeface="Arial"/>
                <a:cs typeface="Arial"/>
              </a:rPr>
              <a:t>Сруктура на премийния приход 
по видове застраховки за 1999 година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v>Сруктура на премийния приход по видове застраховки за 1999 година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FF"/>
              </a:solidFill>
            </c:spPr>
          </c:dPt>
          <c:dPt>
            <c:idx val="3"/>
            <c:spPr>
              <a:solidFill>
                <a:srgbClr val="00FF00"/>
              </a:solidFill>
            </c:spPr>
          </c:dPt>
          <c:dPt>
            <c:idx val="4"/>
            <c:spPr>
              <a:solidFill>
                <a:srgbClr val="FF00FF"/>
              </a:solidFill>
            </c:spPr>
          </c:dPt>
          <c:dPt>
            <c:idx val="6"/>
            <c:spPr>
              <a:solidFill>
                <a:srgbClr val="CC99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75" b="0" i="0" u="none" baseline="0">
                        <a:latin typeface="Arial"/>
                        <a:ea typeface="Arial"/>
                        <a:cs typeface="Arial"/>
                      </a:rPr>
                      <a:t>Застраховка "Живот"
55,11%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75" b="0" i="0" u="none" baseline="0">
                        <a:latin typeface="Arial"/>
                        <a:ea typeface="Arial"/>
                        <a:cs typeface="Arial"/>
                      </a:rPr>
                      <a:t> Застраховка за пенсия
13,76%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75" b="0" i="0" u="none" baseline="0">
                        <a:latin typeface="Arial"/>
                        <a:ea typeface="Arial"/>
                        <a:cs typeface="Arial"/>
                      </a:rPr>
                      <a:t>Дългосрочна здравна застраховка
2,21%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75" b="0" i="0" u="none" baseline="0">
                        <a:latin typeface="Arial"/>
                        <a:ea typeface="Arial"/>
                        <a:cs typeface="Arial"/>
                      </a:rPr>
                      <a:t>Допълнителна застраховка
10,75%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75" b="0" i="0" u="none" baseline="0">
                        <a:latin typeface="Arial"/>
                        <a:ea typeface="Arial"/>
                        <a:cs typeface="Arial"/>
                      </a:rPr>
                      <a:t>Женитбена и детска застраховка
5,17%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75" b="0" i="0" u="none" baseline="0">
                        <a:latin typeface="Arial"/>
                        <a:ea typeface="Arial"/>
                        <a:cs typeface="Arial"/>
                      </a:rPr>
                      <a:t>Застраховка "Живот", ако е свързана с инвестиционен фонд
0,04%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75" b="0" i="0" u="none" baseline="0">
                        <a:latin typeface="Arial"/>
                        <a:ea typeface="Arial"/>
                        <a:cs typeface="Arial"/>
                      </a:rPr>
                      <a:t>Застраховка "Злополука"
12,96%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 rtl="1">
                  <a:defRPr lang="en-US" cap="none" sz="1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'[1]2.3.2.3.'!$A$7:$A$13</c:f>
              <c:strCache>
                <c:ptCount val="7"/>
                <c:pt idx="0">
                  <c:v>а) Застраховка "Живот"</c:v>
                </c:pt>
                <c:pt idx="1">
                  <c:v>б) Застраховка за пенсия</c:v>
                </c:pt>
                <c:pt idx="2">
                  <c:v>в) Дългосрочна здравна застраховка</c:v>
                </c:pt>
                <c:pt idx="3">
                  <c:v>г) Допълнителна застраховка</c:v>
                </c:pt>
                <c:pt idx="4">
                  <c:v>2. Женитбена и детска застраховка</c:v>
                </c:pt>
                <c:pt idx="5">
                  <c:v>3. Застраховка "Живот", ако е свързана с инвестиционен фонд</c:v>
                </c:pt>
                <c:pt idx="6">
                  <c:v>4.  Застраховка "Злополука"</c:v>
                </c:pt>
              </c:strCache>
            </c:strRef>
          </c:cat>
          <c:val>
            <c:numRef>
              <c:f>'[1]2.3.2.3.'!$N$7:$N$13</c:f>
              <c:numCach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"/>
                <a:ea typeface="Arial"/>
                <a:cs typeface="Arial"/>
              </a:rPr>
              <a:t>Отстъпени премии на презастрахователи за периода 1999 г. - 2004 г.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'2.3.8'!$A$1:$I$1</c:f>
              <c:strCache>
                <c:ptCount val="1"/>
                <c:pt idx="0">
                  <c:v>Отстъпени премии на презастрахователи по видове застраховки за периода 1999 г. - 2004 г. </c:v>
                </c:pt>
              </c:strCache>
            </c:strRef>
          </c:tx>
          <c:spPr>
            <a:solidFill>
              <a:srgbClr val="3399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('2.3.8'!$B$3,'2.3.8'!$D$3,'2.3.8'!$F$3,'2.3.8'!$H$3,'2.3.8'!$J$3,'2.3.8'!$L$3)</c:f>
              <c:strCache>
                <c:ptCount val="6"/>
                <c:pt idx="0">
                  <c:v>1999 г. </c:v>
                </c:pt>
                <c:pt idx="1">
                  <c:v>2000 г. </c:v>
                </c:pt>
                <c:pt idx="2">
                  <c:v>2001 г. </c:v>
                </c:pt>
                <c:pt idx="3">
                  <c:v>2002 г. </c:v>
                </c:pt>
                <c:pt idx="4">
                  <c:v>2003 г. </c:v>
                </c:pt>
                <c:pt idx="5">
                  <c:v>2004 г. </c:v>
                </c:pt>
              </c:strCache>
            </c:strRef>
          </c:cat>
          <c:val>
            <c:numRef>
              <c:f>('2.3.8'!$B$14,'2.3.8'!$D$14,'2.3.8'!$F$14,'2.3.8'!$H$14,'2.3.8'!$J$14,'2.3.8'!$L$14)</c:f>
              <c:numCache>
                <c:ptCount val="6"/>
                <c:pt idx="0">
                  <c:v>401845</c:v>
                </c:pt>
                <c:pt idx="1">
                  <c:v>2897771</c:v>
                </c:pt>
                <c:pt idx="2">
                  <c:v>5213721</c:v>
                </c:pt>
                <c:pt idx="3">
                  <c:v>11762430.250000002</c:v>
                </c:pt>
                <c:pt idx="4">
                  <c:v>16395569.3017141</c:v>
                </c:pt>
                <c:pt idx="5">
                  <c:v>13835434.226594238</c:v>
                </c:pt>
              </c:numCache>
            </c:numRef>
          </c:val>
        </c:ser>
        <c:axId val="41870297"/>
        <c:axId val="41288354"/>
      </c:barChart>
      <c:catAx>
        <c:axId val="41870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288354"/>
        <c:crosses val="autoZero"/>
        <c:auto val="1"/>
        <c:lblOffset val="100"/>
        <c:noMultiLvlLbl val="0"/>
      </c:catAx>
      <c:valAx>
        <c:axId val="412883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8702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Застрахователни плащания по видове застраховки за 2004 г. - животозастраховане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55"/>
          <c:y val="0.40925"/>
          <c:w val="0.402"/>
          <c:h val="0.3465"/>
        </c:manualLayout>
      </c:layout>
      <c:pie3DChart>
        <c:varyColors val="1"/>
        <c:ser>
          <c:idx val="0"/>
          <c:order val="0"/>
          <c:tx>
            <c:v>Застрахователни плащания по видове застраховки за 2003 г. - животозастраховане</c:v>
          </c:tx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('2.4.1.7.5'!$A$4,'2.4.1.7.5'!$A$7:$A$12)</c:f>
              <c:strCache>
                <c:ptCount val="7"/>
                <c:pt idx="0">
                  <c:v>1. Застраховка "Живот" и рента</c:v>
                </c:pt>
                <c:pt idx="1">
                  <c:v>2. Женитбена и детска застраховка</c:v>
                </c:pt>
                <c:pt idx="2">
                  <c:v>3. Застраховка "Живот", свързана с инвестиционен фонд</c:v>
                </c:pt>
                <c:pt idx="3">
                  <c:v>4. Постоянна здравна застраховка</c:v>
                </c:pt>
                <c:pt idx="4">
                  <c:v>5. Изкупуване на капитал</c:v>
                </c:pt>
                <c:pt idx="5">
                  <c:v>6. Допълнителна застраховка</c:v>
                </c:pt>
                <c:pt idx="6">
                  <c:v>7. Застраховка "Злополука"</c:v>
                </c:pt>
              </c:strCache>
            </c:strRef>
          </c:cat>
          <c:val>
            <c:numRef>
              <c:f>('2.4.1.7.5'!$M$4,'2.4.1.7.5'!$M$7:$M$12)</c:f>
              <c:numCache>
                <c:ptCount val="7"/>
                <c:pt idx="0">
                  <c:v>27878208.299999997</c:v>
                </c:pt>
                <c:pt idx="1">
                  <c:v>1755043.12</c:v>
                </c:pt>
                <c:pt idx="2">
                  <c:v>2267163.5</c:v>
                </c:pt>
                <c:pt idx="3">
                  <c:v>1322994.51</c:v>
                </c:pt>
                <c:pt idx="4">
                  <c:v>0</c:v>
                </c:pt>
                <c:pt idx="5">
                  <c:v>4647439.62</c:v>
                </c:pt>
                <c:pt idx="6">
                  <c:v>1766089.23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00" b="0" i="1" u="none" baseline="0">
              <a:latin typeface="Arial"/>
              <a:ea typeface="Arial"/>
              <a:cs typeface="Arial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'[2]Premi'!$A$50</c:f>
              <c:strCache>
                <c:ptCount val="1"/>
                <c:pt idx="0">
                  <c:v>СТРУКТУРА НА ПРЕМИЙНИЯ ПРИХОД ПО ВИДОВЕ ЗАСТРАХОВКИ ПО ЖИВОТОЗАСТРАХОВАНЕ ЗА 2001 ГОДИНА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FF00FF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Pt>
            <c:idx val="5"/>
            <c:spPr>
              <a:solidFill>
                <a:srgbClr val="69FFFF"/>
              </a:solidFill>
            </c:spPr>
          </c:dPt>
          <c:dPt>
            <c:idx val="6"/>
            <c:spPr>
              <a:solidFill>
                <a:srgbClr val="CC99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'[2]Premi'!$A$53:$A$59</c:f>
              <c:strCache>
                <c:ptCount val="7"/>
                <c:pt idx="0">
                  <c:v>Застраховка "Живот"</c:v>
                </c:pt>
                <c:pt idx="1">
                  <c:v>Застраховка за пенсия</c:v>
                </c:pt>
                <c:pt idx="2">
                  <c:v>Допълнитлна застраховка</c:v>
                </c:pt>
                <c:pt idx="3">
                  <c:v>Женитбена и детска застраховка</c:v>
                </c:pt>
                <c:pt idx="4">
                  <c:v>Застраховка "Живот", ако е свързана с инвестиционен фонд</c:v>
                </c:pt>
                <c:pt idx="5">
                  <c:v>Постоянна здравна застраховка</c:v>
                </c:pt>
                <c:pt idx="6">
                  <c:v>Застраховка "Злополука"</c:v>
                </c:pt>
              </c:strCache>
            </c:strRef>
          </c:cat>
          <c:val>
            <c:numRef>
              <c:f>'[2]Premi'!$O$53:$O$59</c:f>
              <c:numCache>
                <c:ptCount val="7"/>
                <c:pt idx="0">
                  <c:v>0.39607955723153593</c:v>
                </c:pt>
                <c:pt idx="1">
                  <c:v>0.4353771862725971</c:v>
                </c:pt>
                <c:pt idx="2">
                  <c:v>0.05687573444174481</c:v>
                </c:pt>
                <c:pt idx="3">
                  <c:v>0.014959953199251638</c:v>
                </c:pt>
                <c:pt idx="4">
                  <c:v>0.029429013306734694</c:v>
                </c:pt>
                <c:pt idx="5">
                  <c:v>0.022045467362428947</c:v>
                </c:pt>
                <c:pt idx="6">
                  <c:v>0.04523308818570696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00" b="0" i="1" u="none" baseline="0">
              <a:latin typeface="Arial"/>
              <a:ea typeface="Arial"/>
              <a:cs typeface="Arial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'[2]Premi'!$A$50</c:f>
              <c:strCache>
                <c:ptCount val="1"/>
                <c:pt idx="0">
                  <c:v>СТРУКТУРА НА ПРЕМИЙНИЯ ПРИХОД ПО ВИДОВЕ ЗАСТРАХОВКИ ПО ЖИВОТОЗАСТРАХОВАНЕ ЗА 2001 ГОДИНА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FF00FF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Pt>
            <c:idx val="5"/>
            <c:spPr>
              <a:solidFill>
                <a:srgbClr val="69FFFF"/>
              </a:solidFill>
            </c:spPr>
          </c:dPt>
          <c:dPt>
            <c:idx val="6"/>
            <c:spPr>
              <a:solidFill>
                <a:srgbClr val="CC99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'[2]Premi'!$A$53:$A$59</c:f>
              <c:strCache>
                <c:ptCount val="7"/>
                <c:pt idx="0">
                  <c:v>Застраховка "Живот"</c:v>
                </c:pt>
                <c:pt idx="1">
                  <c:v>Застраховка за пенсия</c:v>
                </c:pt>
                <c:pt idx="2">
                  <c:v>Допълнитлна застраховка</c:v>
                </c:pt>
                <c:pt idx="3">
                  <c:v>Женитбена и детска застраховка</c:v>
                </c:pt>
                <c:pt idx="4">
                  <c:v>Застраховка "Живот", ако е свързана с инвестиционен фонд</c:v>
                </c:pt>
                <c:pt idx="5">
                  <c:v>Постоянна здравна застраховка</c:v>
                </c:pt>
                <c:pt idx="6">
                  <c:v>Застраховка "Злополука"</c:v>
                </c:pt>
              </c:strCache>
            </c:strRef>
          </c:cat>
          <c:val>
            <c:numRef>
              <c:f>'[2]Premi'!$O$53:$O$59</c:f>
              <c:numCache>
                <c:ptCount val="7"/>
                <c:pt idx="0">
                  <c:v>0.39607955723153593</c:v>
                </c:pt>
                <c:pt idx="1">
                  <c:v>0.4353771862725971</c:v>
                </c:pt>
                <c:pt idx="2">
                  <c:v>0.05687573444174481</c:v>
                </c:pt>
                <c:pt idx="3">
                  <c:v>0.014959953199251638</c:v>
                </c:pt>
                <c:pt idx="4">
                  <c:v>0.029429013306734694</c:v>
                </c:pt>
                <c:pt idx="5">
                  <c:v>0.022045467362428947</c:v>
                </c:pt>
                <c:pt idx="6">
                  <c:v>0.04523308818570696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00" b="0" i="1" u="none" baseline="0">
              <a:latin typeface="Arial"/>
              <a:ea typeface="Arial"/>
              <a:cs typeface="Arial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'[2]Premi'!$A$50</c:f>
              <c:strCache>
                <c:ptCount val="1"/>
                <c:pt idx="0">
                  <c:v>СТРУКТУРА НА ПРЕМИЙНИЯ ПРИХОД ПО ВИДОВЕ ЗАСТРАХОВКИ ПО ЖИВОТОЗАСТРАХОВАНЕ ЗА 2001 ГОДИНА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FF00FF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Pt>
            <c:idx val="5"/>
            <c:spPr>
              <a:solidFill>
                <a:srgbClr val="69FFFF"/>
              </a:solidFill>
            </c:spPr>
          </c:dPt>
          <c:dPt>
            <c:idx val="6"/>
            <c:spPr>
              <a:solidFill>
                <a:srgbClr val="CC99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'[2]Premi'!$A$53:$A$59</c:f>
              <c:strCache>
                <c:ptCount val="7"/>
                <c:pt idx="0">
                  <c:v>Застраховка "Живот"</c:v>
                </c:pt>
                <c:pt idx="1">
                  <c:v>Застраховка за пенсия</c:v>
                </c:pt>
                <c:pt idx="2">
                  <c:v>Допълнитлна застраховка</c:v>
                </c:pt>
                <c:pt idx="3">
                  <c:v>Женитбена и детска застраховка</c:v>
                </c:pt>
                <c:pt idx="4">
                  <c:v>Застраховка "Живот", ако е свързана с инвестиционен фонд</c:v>
                </c:pt>
                <c:pt idx="5">
                  <c:v>Постоянна здравна застраховка</c:v>
                </c:pt>
                <c:pt idx="6">
                  <c:v>Застраховка "Злополука"</c:v>
                </c:pt>
              </c:strCache>
            </c:strRef>
          </c:cat>
          <c:val>
            <c:numRef>
              <c:f>'[2]Premi'!$O$53:$O$59</c:f>
              <c:numCache>
                <c:ptCount val="7"/>
                <c:pt idx="0">
                  <c:v>0.39607955723153593</c:v>
                </c:pt>
                <c:pt idx="1">
                  <c:v>0.4353771862725971</c:v>
                </c:pt>
                <c:pt idx="2">
                  <c:v>0.05687573444174481</c:v>
                </c:pt>
                <c:pt idx="3">
                  <c:v>0.014959953199251638</c:v>
                </c:pt>
                <c:pt idx="4">
                  <c:v>0.029429013306734694</c:v>
                </c:pt>
                <c:pt idx="5">
                  <c:v>0.022045467362428947</c:v>
                </c:pt>
                <c:pt idx="6">
                  <c:v>0.04523308818570696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/>
              <a:t>СТРУКТУРА НА ПРЕМИЕНИЯ ПРИХОД ПО ВИДОВЕ ЗАСТРАХОВКИ ПО ОБЩО ЗАСТРАХОВАНЕ 
ЗА 2001 ГОДИНА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'[3]PREMI'!$A$35</c:f>
              <c:strCache>
                <c:ptCount val="1"/>
                <c:pt idx="0">
                  <c:v>СТРУКТУРА НА ПРЕМИЕНИЯ ПРИХОД ПО ВИДОВЕ ЗАСТРАХОВКИ ПО ОБЩО ЗАСТРАХОВАНЕ ЗА 2001 ГОДИНА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E3E3E3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FF0000"/>
              </a:solidFill>
            </c:spPr>
          </c:dPt>
          <c:dPt>
            <c:idx val="8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 rtl="1">
                  <a:defRPr lang="en-US" cap="none" sz="1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'[3]PREMI'!$A$37:$A$46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Застраховка на релсови превозни средства </c:v>
                </c:pt>
                <c:pt idx="3">
                  <c:v>Летателни</c:v>
                </c:pt>
                <c:pt idx="4">
                  <c:v>Плавателни</c:v>
                </c:pt>
                <c:pt idx="5">
                  <c:v>Товари по време на превоз</c:v>
                </c:pt>
                <c:pt idx="6">
                  <c:v>Пожар и природни бедствия и щети на имущество</c:v>
                </c:pt>
                <c:pt idx="7">
                  <c:v>Обща гражданска отговорност</c:v>
                </c:pt>
                <c:pt idx="8">
                  <c:v>Финансови загуби, кредити, гаранции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'[3]PREMI'!$W$37:$W$46</c:f>
              <c:numCache>
                <c:ptCount val="10"/>
                <c:pt idx="0">
                  <c:v>0.033710514905923965</c:v>
                </c:pt>
                <c:pt idx="1">
                  <c:v>0.5757606863716038</c:v>
                </c:pt>
                <c:pt idx="2">
                  <c:v>0.00017169380531668413</c:v>
                </c:pt>
                <c:pt idx="3">
                  <c:v>0.016119241601933166</c:v>
                </c:pt>
                <c:pt idx="4">
                  <c:v>0.020156646580691818</c:v>
                </c:pt>
                <c:pt idx="5">
                  <c:v>0.02509354386584442</c:v>
                </c:pt>
                <c:pt idx="6">
                  <c:v>0.24617698148909692</c:v>
                </c:pt>
                <c:pt idx="7">
                  <c:v>0.024793415206992995</c:v>
                </c:pt>
                <c:pt idx="8">
                  <c:v>0.03993092860753041</c:v>
                </c:pt>
                <c:pt idx="9">
                  <c:v>0.018086347565065795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/>
              <a:t>СТРУКТУРА НА ПРЕМИЕНИЯ ПРИХОД ПО ВИДОВЕ ЗАСТРАХОВКИ ПО ОБЩО ЗАСТРАХОВАНЕ 
ЗА 2001 ГОДИНА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'[3]PREMI'!$A$35</c:f>
              <c:strCache>
                <c:ptCount val="1"/>
                <c:pt idx="0">
                  <c:v>СТРУКТУРА НА ПРЕМИЕНИЯ ПРИХОД ПО ВИДОВЕ ЗАСТРАХОВКИ ПО ОБЩО ЗАСТРАХОВАНЕ ЗА 2001 ГОДИНА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E3E3E3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FF0000"/>
              </a:solidFill>
            </c:spPr>
          </c:dPt>
          <c:dPt>
            <c:idx val="8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 rtl="1">
                  <a:defRPr lang="en-US" cap="none" sz="1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'[3]PREMI'!$A$37:$A$46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Застраховка на релсови превозни средства </c:v>
                </c:pt>
                <c:pt idx="3">
                  <c:v>Летателни</c:v>
                </c:pt>
                <c:pt idx="4">
                  <c:v>Плавателни</c:v>
                </c:pt>
                <c:pt idx="5">
                  <c:v>Товари по време на превоз</c:v>
                </c:pt>
                <c:pt idx="6">
                  <c:v>Пожар и природни бедствия и щети на имущество</c:v>
                </c:pt>
                <c:pt idx="7">
                  <c:v>Обща гражданска отговорност</c:v>
                </c:pt>
                <c:pt idx="8">
                  <c:v>Финансови загуби, кредити, гаранции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'[3]PREMI'!$W$37:$W$46</c:f>
              <c:numCache>
                <c:ptCount val="10"/>
                <c:pt idx="0">
                  <c:v>0.033710514905923965</c:v>
                </c:pt>
                <c:pt idx="1">
                  <c:v>0.5757606863716038</c:v>
                </c:pt>
                <c:pt idx="2">
                  <c:v>0.00017169380531668413</c:v>
                </c:pt>
                <c:pt idx="3">
                  <c:v>0.016119241601933166</c:v>
                </c:pt>
                <c:pt idx="4">
                  <c:v>0.020156646580691818</c:v>
                </c:pt>
                <c:pt idx="5">
                  <c:v>0.02509354386584442</c:v>
                </c:pt>
                <c:pt idx="6">
                  <c:v>0.24617698148909692</c:v>
                </c:pt>
                <c:pt idx="7">
                  <c:v>0.024793415206992995</c:v>
                </c:pt>
                <c:pt idx="8">
                  <c:v>0.03993092860753041</c:v>
                </c:pt>
                <c:pt idx="9">
                  <c:v>0.018086347565065795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>
                <a:latin typeface="Arial"/>
                <a:ea typeface="Arial"/>
                <a:cs typeface="Arial"/>
              </a:rPr>
              <a:t>Сруктура на премийния приход 
по видове застраховки за 1999 година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v>Сруктура на премийния приход по видове застраховки за 1999 година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FF"/>
              </a:solidFill>
            </c:spPr>
          </c:dPt>
          <c:dPt>
            <c:idx val="3"/>
            <c:spPr>
              <a:solidFill>
                <a:srgbClr val="00FF00"/>
              </a:solidFill>
            </c:spPr>
          </c:dPt>
          <c:dPt>
            <c:idx val="4"/>
            <c:spPr>
              <a:solidFill>
                <a:srgbClr val="FF00FF"/>
              </a:solidFill>
            </c:spPr>
          </c:dPt>
          <c:dPt>
            <c:idx val="6"/>
            <c:spPr>
              <a:solidFill>
                <a:srgbClr val="CC99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75" b="0" i="0" u="none" baseline="0">
                        <a:latin typeface="Arial"/>
                        <a:ea typeface="Arial"/>
                        <a:cs typeface="Arial"/>
                      </a:rPr>
                      <a:t>Застраховка "Живот"
55,11%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75" b="0" i="0" u="none" baseline="0">
                        <a:latin typeface="Arial"/>
                        <a:ea typeface="Arial"/>
                        <a:cs typeface="Arial"/>
                      </a:rPr>
                      <a:t> Застраховка за пенсия
13,76%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75" b="0" i="0" u="none" baseline="0">
                        <a:latin typeface="Arial"/>
                        <a:ea typeface="Arial"/>
                        <a:cs typeface="Arial"/>
                      </a:rPr>
                      <a:t>Дългосрочна здравна застраховка
2,21%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75" b="0" i="0" u="none" baseline="0">
                        <a:latin typeface="Arial"/>
                        <a:ea typeface="Arial"/>
                        <a:cs typeface="Arial"/>
                      </a:rPr>
                      <a:t>Допълнителна застраховка
10,75%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75" b="0" i="0" u="none" baseline="0">
                        <a:latin typeface="Arial"/>
                        <a:ea typeface="Arial"/>
                        <a:cs typeface="Arial"/>
                      </a:rPr>
                      <a:t>Женитбена и детска застраховка
5,17%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75" b="0" i="0" u="none" baseline="0">
                        <a:latin typeface="Arial"/>
                        <a:ea typeface="Arial"/>
                        <a:cs typeface="Arial"/>
                      </a:rPr>
                      <a:t>Застраховка "Живот", ако е свързана с инвестиционен фонд
0,04%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75" b="0" i="0" u="none" baseline="0">
                        <a:latin typeface="Arial"/>
                        <a:ea typeface="Arial"/>
                        <a:cs typeface="Arial"/>
                      </a:rPr>
                      <a:t>Застраховка "Злополука"
12,96%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 rtl="1">
                  <a:defRPr lang="en-US" cap="none" sz="1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'[1]2.3.2.3.'!$A$7:$A$13</c:f>
              <c:strCache>
                <c:ptCount val="7"/>
                <c:pt idx="0">
                  <c:v>а) Застраховка "Живот"</c:v>
                </c:pt>
                <c:pt idx="1">
                  <c:v>б) Застраховка за пенсия</c:v>
                </c:pt>
                <c:pt idx="2">
                  <c:v>в) Дългосрочна здравна застраховка</c:v>
                </c:pt>
                <c:pt idx="3">
                  <c:v>г) Допълнителна застраховка</c:v>
                </c:pt>
                <c:pt idx="4">
                  <c:v>2. Женитбена и детска застраховка</c:v>
                </c:pt>
                <c:pt idx="5">
                  <c:v>3. Застраховка "Живот", ако е свързана с инвестиционен фонд</c:v>
                </c:pt>
                <c:pt idx="6">
                  <c:v>4.  Застраховка "Злополука"</c:v>
                </c:pt>
              </c:strCache>
            </c:strRef>
          </c:cat>
          <c:val>
            <c:numRef>
              <c:f>'[1]2.3.2.3.'!$N$7:$N$13</c:f>
              <c:numCach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'2.4.5'!$A$1:$F$1</c:f>
              <c:strCache>
                <c:ptCount val="1"/>
                <c:pt idx="0">
                  <c:v>Възстановени обезщетения от презастрахователи по видове застраховки за периода 1999 г. - 2004 г. 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'2.4.5'!$B$3:$G$3</c:f>
              <c:strCache>
                <c:ptCount val="6"/>
                <c:pt idx="0">
                  <c:v>1999 г. </c:v>
                </c:pt>
                <c:pt idx="1">
                  <c:v>2000 г. </c:v>
                </c:pt>
                <c:pt idx="2">
                  <c:v>2001 г. </c:v>
                </c:pt>
                <c:pt idx="3">
                  <c:v>2002 г.</c:v>
                </c:pt>
                <c:pt idx="4">
                  <c:v>2003 г.</c:v>
                </c:pt>
                <c:pt idx="5">
                  <c:v>2004 г. </c:v>
                </c:pt>
              </c:strCache>
            </c:strRef>
          </c:cat>
          <c:val>
            <c:numRef>
              <c:f>'2.4.5'!$B$14:$G$14</c:f>
              <c:numCache>
                <c:ptCount val="6"/>
                <c:pt idx="0">
                  <c:v>54043</c:v>
                </c:pt>
                <c:pt idx="1">
                  <c:v>1327214</c:v>
                </c:pt>
                <c:pt idx="2">
                  <c:v>1394831</c:v>
                </c:pt>
                <c:pt idx="3">
                  <c:v>2920456.1799999997</c:v>
                </c:pt>
                <c:pt idx="4">
                  <c:v>2432121.83575</c:v>
                </c:pt>
                <c:pt idx="5">
                  <c:v>2249862.286947666</c:v>
                </c:pt>
              </c:numCache>
            </c:numRef>
          </c:val>
        </c:ser>
        <c:axId val="17087007"/>
        <c:axId val="19565336"/>
      </c:barChart>
      <c:catAx>
        <c:axId val="17087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565336"/>
        <c:crosses val="autoZero"/>
        <c:auto val="1"/>
        <c:lblOffset val="100"/>
        <c:noMultiLvlLbl val="0"/>
      </c:catAx>
      <c:valAx>
        <c:axId val="195653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0870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19</xdr:row>
      <xdr:rowOff>66675</xdr:rowOff>
    </xdr:from>
    <xdr:to>
      <xdr:col>12</xdr:col>
      <xdr:colOff>800100</xdr:colOff>
      <xdr:row>55</xdr:row>
      <xdr:rowOff>66675</xdr:rowOff>
    </xdr:to>
    <xdr:graphicFrame>
      <xdr:nvGraphicFramePr>
        <xdr:cNvPr id="1" name="Chart 3"/>
        <xdr:cNvGraphicFramePr/>
      </xdr:nvGraphicFramePr>
      <xdr:xfrm>
        <a:off x="142875" y="5048250"/>
        <a:ext cx="12334875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18</xdr:row>
      <xdr:rowOff>104775</xdr:rowOff>
    </xdr:from>
    <xdr:to>
      <xdr:col>12</xdr:col>
      <xdr:colOff>771525</xdr:colOff>
      <xdr:row>51</xdr:row>
      <xdr:rowOff>114300</xdr:rowOff>
    </xdr:to>
    <xdr:graphicFrame>
      <xdr:nvGraphicFramePr>
        <xdr:cNvPr id="1" name="Chart 2"/>
        <xdr:cNvGraphicFramePr/>
      </xdr:nvGraphicFramePr>
      <xdr:xfrm>
        <a:off x="114300" y="4895850"/>
        <a:ext cx="13011150" cy="600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1114425</xdr:colOff>
      <xdr:row>14</xdr:row>
      <xdr:rowOff>0</xdr:rowOff>
    </xdr:from>
    <xdr:to>
      <xdr:col>9</xdr:col>
      <xdr:colOff>28575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1114425" y="4076700"/>
        <a:ext cx="9182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1114425</xdr:colOff>
      <xdr:row>17</xdr:row>
      <xdr:rowOff>0</xdr:rowOff>
    </xdr:from>
    <xdr:to>
      <xdr:col>9</xdr:col>
      <xdr:colOff>28575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1114425" y="4619625"/>
        <a:ext cx="9382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1114425</xdr:colOff>
      <xdr:row>14</xdr:row>
      <xdr:rowOff>0</xdr:rowOff>
    </xdr:from>
    <xdr:to>
      <xdr:col>9</xdr:col>
      <xdr:colOff>28575</xdr:colOff>
      <xdr:row>14</xdr:row>
      <xdr:rowOff>0</xdr:rowOff>
    </xdr:to>
    <xdr:graphicFrame>
      <xdr:nvGraphicFramePr>
        <xdr:cNvPr id="2" name="Chart 2"/>
        <xdr:cNvGraphicFramePr/>
      </xdr:nvGraphicFramePr>
      <xdr:xfrm>
        <a:off x="1114425" y="4000500"/>
        <a:ext cx="9382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1552575</xdr:colOff>
      <xdr:row>17</xdr:row>
      <xdr:rowOff>0</xdr:rowOff>
    </xdr:from>
    <xdr:to>
      <xdr:col>6</xdr:col>
      <xdr:colOff>542925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1552575" y="4457700"/>
        <a:ext cx="6867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1552575</xdr:colOff>
      <xdr:row>16</xdr:row>
      <xdr:rowOff>0</xdr:rowOff>
    </xdr:from>
    <xdr:to>
      <xdr:col>6</xdr:col>
      <xdr:colOff>542925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552575" y="3962400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1323975</xdr:colOff>
      <xdr:row>12</xdr:row>
      <xdr:rowOff>0</xdr:rowOff>
    </xdr:from>
    <xdr:to>
      <xdr:col>1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1323975" y="3619500"/>
        <a:ext cx="3105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15</xdr:row>
      <xdr:rowOff>104775</xdr:rowOff>
    </xdr:from>
    <xdr:to>
      <xdr:col>5</xdr:col>
      <xdr:colOff>847725</xdr:colOff>
      <xdr:row>50</xdr:row>
      <xdr:rowOff>0</xdr:rowOff>
    </xdr:to>
    <xdr:graphicFrame>
      <xdr:nvGraphicFramePr>
        <xdr:cNvPr id="2" name="Chart 2"/>
        <xdr:cNvGraphicFramePr/>
      </xdr:nvGraphicFramePr>
      <xdr:xfrm>
        <a:off x="28575" y="4457700"/>
        <a:ext cx="8639175" cy="5562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1323975</xdr:colOff>
      <xdr:row>12</xdr:row>
      <xdr:rowOff>0</xdr:rowOff>
    </xdr:from>
    <xdr:to>
      <xdr:col>1</xdr:col>
      <xdr:colOff>0</xdr:colOff>
      <xdr:row>12</xdr:row>
      <xdr:rowOff>0</xdr:rowOff>
    </xdr:to>
    <xdr:graphicFrame>
      <xdr:nvGraphicFramePr>
        <xdr:cNvPr id="3" name="Chart 3"/>
        <xdr:cNvGraphicFramePr/>
      </xdr:nvGraphicFramePr>
      <xdr:xfrm>
        <a:off x="1323975" y="3619500"/>
        <a:ext cx="31051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1323975</xdr:colOff>
      <xdr:row>12</xdr:row>
      <xdr:rowOff>0</xdr:rowOff>
    </xdr:from>
    <xdr:to>
      <xdr:col>1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1323975" y="3600450"/>
        <a:ext cx="2038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15</xdr:row>
      <xdr:rowOff>66675</xdr:rowOff>
    </xdr:from>
    <xdr:to>
      <xdr:col>12</xdr:col>
      <xdr:colOff>400050</xdr:colOff>
      <xdr:row>48</xdr:row>
      <xdr:rowOff>85725</xdr:rowOff>
    </xdr:to>
    <xdr:graphicFrame>
      <xdr:nvGraphicFramePr>
        <xdr:cNvPr id="2" name="Chart 2"/>
        <xdr:cNvGraphicFramePr/>
      </xdr:nvGraphicFramePr>
      <xdr:xfrm>
        <a:off x="38100" y="4381500"/>
        <a:ext cx="11725275" cy="5362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ost%20office\References\New_references\OTHER\SITE\99_01\life_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ost%20office\azn\zk_files_2\2001\4\Life\Stat_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ost%20office\azn\zk_files_2\2001\4\Nonlife\Stat_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5.2."/>
      <sheetName val="2.5.1."/>
      <sheetName val="2.4.4."/>
      <sheetName val="2.4.3.5."/>
      <sheetName val="2.4.3.4."/>
      <sheetName val="2.4.3.3."/>
      <sheetName val="2.4.2.5."/>
      <sheetName val="2.4.2.4."/>
      <sheetName val="2.4.2.3."/>
      <sheetName val="2.4.2.1."/>
      <sheetName val="2.4.1.5.4."/>
      <sheetName val="2.4.1.5.3."/>
      <sheetName val="2.4.1.5.2."/>
      <sheetName val="2.4.1.5.1."/>
      <sheetName val="2.4.1.4."/>
      <sheetName val="2.4.1.3"/>
      <sheetName val="2.4.1.1."/>
      <sheetName val="2.3.5."/>
      <sheetName val="2.3.3.5."/>
      <sheetName val="2.3.3.4."/>
      <sheetName val="2.3.3.3."/>
      <sheetName val="2.3.2.5."/>
      <sheetName val="2.3.2.4."/>
      <sheetName val="2.3.2.3."/>
      <sheetName val="2.3.2.1."/>
      <sheetName val="2.3.1.5.4"/>
      <sheetName val="2.3.1.5.3"/>
      <sheetName val="2.3.1.5.2"/>
      <sheetName val="2.3.1.5.1"/>
      <sheetName val="2.3.1.4."/>
      <sheetName val="2.3.1.3"/>
      <sheetName val="2.3.1.1."/>
      <sheetName val="2.2.5.4"/>
      <sheetName val="2.2.5.3"/>
      <sheetName val="2.2.5.2"/>
      <sheetName val="2.2.5.1"/>
      <sheetName val="2.2.4."/>
      <sheetName val="2.2.3."/>
      <sheetName val="2.2.1."/>
      <sheetName val="2.1.5.4."/>
      <sheetName val="2.1.5.3."/>
      <sheetName val="2.1.5.2."/>
      <sheetName val="2.1.5.1."/>
      <sheetName val="2.1.4."/>
      <sheetName val="2.1.3."/>
      <sheetName val="2.1.1."/>
    </sheetNames>
    <sheetDataSet>
      <sheetData sheetId="23">
        <row r="7">
          <cell r="A7" t="str">
            <v>а) Застраховка "Живот"</v>
          </cell>
          <cell r="N7">
            <v>1</v>
          </cell>
        </row>
        <row r="8">
          <cell r="A8" t="str">
            <v>б) Застраховка за пенсия</v>
          </cell>
          <cell r="N8">
            <v>1</v>
          </cell>
        </row>
        <row r="9">
          <cell r="A9" t="str">
            <v>в) Дългосрочна здравна застраховка</v>
          </cell>
          <cell r="N9">
            <v>1</v>
          </cell>
        </row>
        <row r="10">
          <cell r="A10" t="str">
            <v>г) Допълнителна застраховка</v>
          </cell>
          <cell r="N10">
            <v>1</v>
          </cell>
        </row>
        <row r="11">
          <cell r="A11" t="str">
            <v>2. Женитбена и детска застраховка</v>
          </cell>
          <cell r="N11">
            <v>1</v>
          </cell>
        </row>
        <row r="12">
          <cell r="A12" t="str">
            <v>3. Застраховка "Живот", ако е свързана с инвестиционен фонд</v>
          </cell>
          <cell r="N12">
            <v>1</v>
          </cell>
        </row>
        <row r="13">
          <cell r="A13" t="str">
            <v>4.  Застраховка "Злополука"</v>
          </cell>
          <cell r="N13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ur_person2"/>
      <sheetName val="Insur_person"/>
      <sheetName val="ZS2"/>
      <sheetName val="ZS"/>
      <sheetName val="Contracts2"/>
      <sheetName val="Contracts"/>
      <sheetName val="EXP"/>
      <sheetName val="OthR"/>
      <sheetName val="ER"/>
      <sheetName val="OUR"/>
      <sheetName val="UPR"/>
      <sheetName val="PR"/>
      <sheetName val="MthR"/>
      <sheetName val="Reserves"/>
      <sheetName val="Obez_2(%)"/>
      <sheetName val="Obez_1(%)"/>
      <sheetName val="Premi_2(%)"/>
      <sheetName val="Premi_1(%)"/>
      <sheetName val="Premi"/>
      <sheetName val="Obez"/>
      <sheetName val="ObezPASIV"/>
      <sheetName val="PremiumPASIV"/>
      <sheetName val="Balans00"/>
      <sheetName val="Balans01"/>
      <sheetName val="Otchet00"/>
      <sheetName val="Otchet01"/>
    </sheetNames>
    <sheetDataSet>
      <sheetData sheetId="18">
        <row r="50">
          <cell r="A50" t="str">
            <v>СТРУКТУРА НА ПРЕМИЙНИЯ ПРИХОД ПО ВИДОВЕ ЗАСТРАХОВКИ ПО ЖИВОТОЗАСТРАХОВАНЕ ЗА 2001 ГОДИНА</v>
          </cell>
        </row>
        <row r="53">
          <cell r="A53" t="str">
            <v>Застраховка "Живот"</v>
          </cell>
          <cell r="O53">
            <v>0.39607955723153593</v>
          </cell>
        </row>
        <row r="54">
          <cell r="A54" t="str">
            <v>Застраховка за пенсия</v>
          </cell>
          <cell r="O54">
            <v>0.4353771862725971</v>
          </cell>
        </row>
        <row r="55">
          <cell r="A55" t="str">
            <v>Допълнитлна застраховка</v>
          </cell>
          <cell r="O55">
            <v>0.05687573444174481</v>
          </cell>
        </row>
        <row r="56">
          <cell r="A56" t="str">
            <v>Женитбена и детска застраховка</v>
          </cell>
          <cell r="O56">
            <v>0.014959953199251638</v>
          </cell>
        </row>
        <row r="57">
          <cell r="A57" t="str">
            <v>Застраховка "Живот", ако е свързана с инвестиционен фонд</v>
          </cell>
          <cell r="O57">
            <v>0.029429013306734694</v>
          </cell>
        </row>
        <row r="58">
          <cell r="A58" t="str">
            <v>Постоянна здравна застраховка</v>
          </cell>
          <cell r="O58">
            <v>0.022045467362428947</v>
          </cell>
        </row>
        <row r="59">
          <cell r="A59" t="str">
            <v>Застраховка "Злополука"</v>
          </cell>
          <cell r="O59">
            <v>0.04523308818570696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atio"/>
      <sheetName val="OthR"/>
      <sheetName val="ER"/>
      <sheetName val="OUR"/>
      <sheetName val="UPR"/>
      <sheetName val="RESERVES"/>
      <sheetName val="EXP"/>
      <sheetName val="ZS"/>
      <sheetName val="Contracts2"/>
      <sheetName val="Contracts"/>
      <sheetName val="OBEZ_2(%)"/>
      <sheetName val="OBEZ_1(%)"/>
      <sheetName val="OBEZ"/>
      <sheetName val="PREMI_2(%)"/>
      <sheetName val="PREMI_1(%)"/>
      <sheetName val="PREMI"/>
      <sheetName val="PREM_PAS"/>
      <sheetName val="OBEZ_PAS "/>
      <sheetName val="Balans00"/>
      <sheetName val="Balans01"/>
      <sheetName val="Otchet00"/>
      <sheetName val="Otchet01"/>
    </sheetNames>
    <sheetDataSet>
      <sheetData sheetId="15">
        <row r="35">
          <cell r="A35" t="str">
            <v>СТРУКТУРА НА ПРЕМИЕНИЯ ПРИХОД ПО ВИДОВЕ ЗАСТРАХОВКИ ПО ОБЩО ЗАСТРАХОВАНЕ ЗА 2001 ГОДИНА</v>
          </cell>
        </row>
        <row r="37">
          <cell r="A37" t="str">
            <v>Злополука и Заболяване</v>
          </cell>
          <cell r="W37">
            <v>0.033710514905923965</v>
          </cell>
        </row>
        <row r="38">
          <cell r="A38" t="str">
            <v>МПС</v>
          </cell>
          <cell r="W38">
            <v>0.5757606863716038</v>
          </cell>
        </row>
        <row r="39">
          <cell r="A39" t="str">
            <v>Застраховка на релсови превозни средства </v>
          </cell>
          <cell r="W39">
            <v>0.00017169380531668413</v>
          </cell>
        </row>
        <row r="40">
          <cell r="A40" t="str">
            <v>Летателни</v>
          </cell>
          <cell r="W40">
            <v>0.016119241601933166</v>
          </cell>
        </row>
        <row r="41">
          <cell r="A41" t="str">
            <v>Плавателни</v>
          </cell>
          <cell r="W41">
            <v>0.020156646580691818</v>
          </cell>
        </row>
        <row r="42">
          <cell r="A42" t="str">
            <v>Товари по време на превоз</v>
          </cell>
          <cell r="W42">
            <v>0.02509354386584442</v>
          </cell>
        </row>
        <row r="43">
          <cell r="A43" t="str">
            <v>Пожар и природни бедствия и щети на имущество</v>
          </cell>
          <cell r="W43">
            <v>0.24617698148909692</v>
          </cell>
        </row>
        <row r="44">
          <cell r="A44" t="str">
            <v>Обща гражданска отговорност</v>
          </cell>
          <cell r="W44">
            <v>0.024793415206992995</v>
          </cell>
        </row>
        <row r="45">
          <cell r="A45" t="str">
            <v>Финансови загуби, кредити, гаранции и правни разноски</v>
          </cell>
          <cell r="W45">
            <v>0.03993092860753041</v>
          </cell>
        </row>
        <row r="46">
          <cell r="A46" t="str">
            <v>Помощ при пътуване</v>
          </cell>
          <cell r="W46">
            <v>0.018086347565065795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view="pageBreakPreview" zoomScale="75" zoomScaleNormal="75" zoomScaleSheetLayoutView="75" workbookViewId="0" topLeftCell="A18">
      <pane xSplit="14955" topLeftCell="R1" activePane="topLeft" state="split"/>
      <selection pane="topLeft" activeCell="A3" sqref="A3"/>
      <selection pane="topRight" activeCell="A3" sqref="A3"/>
    </sheetView>
  </sheetViews>
  <sheetFormatPr defaultColWidth="9.140625" defaultRowHeight="12.75"/>
  <cols>
    <col min="1" max="1" width="35.28125" style="36" customWidth="1"/>
    <col min="2" max="13" width="12.7109375" style="4" customWidth="1"/>
    <col min="14" max="14" width="9.28125" style="4" bestFit="1" customWidth="1"/>
    <col min="15" max="16384" width="9.140625" style="4" customWidth="1"/>
  </cols>
  <sheetData>
    <row r="1" spans="1:15" ht="18.75">
      <c r="A1" s="165" t="s">
        <v>58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35"/>
      <c r="O1" s="35"/>
    </row>
    <row r="2" ht="13.5" thickBot="1">
      <c r="M2" s="11" t="s">
        <v>0</v>
      </c>
    </row>
    <row r="3" spans="1:13" s="5" customFormat="1" ht="112.5" customHeight="1" thickBot="1">
      <c r="A3" s="37" t="s">
        <v>19</v>
      </c>
      <c r="B3" s="74" t="s">
        <v>20</v>
      </c>
      <c r="C3" s="74" t="s">
        <v>38</v>
      </c>
      <c r="D3" s="107" t="s">
        <v>39</v>
      </c>
      <c r="E3" s="107" t="s">
        <v>40</v>
      </c>
      <c r="F3" s="108" t="s">
        <v>41</v>
      </c>
      <c r="G3" s="107" t="s">
        <v>42</v>
      </c>
      <c r="H3" s="107" t="s">
        <v>43</v>
      </c>
      <c r="I3" s="107" t="s">
        <v>44</v>
      </c>
      <c r="J3" s="75" t="s">
        <v>45</v>
      </c>
      <c r="K3" s="75" t="s">
        <v>46</v>
      </c>
      <c r="L3" s="98" t="s">
        <v>47</v>
      </c>
      <c r="M3" s="38" t="s">
        <v>21</v>
      </c>
    </row>
    <row r="4" spans="1:14" ht="12.75">
      <c r="A4" s="17" t="s">
        <v>22</v>
      </c>
      <c r="B4" s="39">
        <v>13926618.46</v>
      </c>
      <c r="C4" s="39">
        <v>25241456</v>
      </c>
      <c r="D4" s="39">
        <v>7987088.946970989</v>
      </c>
      <c r="E4" s="39">
        <v>8421712</v>
      </c>
      <c r="F4" s="39">
        <v>2094997.92</v>
      </c>
      <c r="G4" s="39">
        <v>5260807.51</v>
      </c>
      <c r="H4" s="39">
        <v>2151744.59</v>
      </c>
      <c r="I4" s="39">
        <v>992641</v>
      </c>
      <c r="J4" s="39">
        <v>1546093.64</v>
      </c>
      <c r="K4" s="39">
        <v>1217019</v>
      </c>
      <c r="L4" s="96">
        <v>408337.72</v>
      </c>
      <c r="M4" s="40">
        <f>SUM(B4:L4)</f>
        <v>69248516.78697099</v>
      </c>
      <c r="N4" s="43"/>
    </row>
    <row r="5" spans="1:14" ht="12.75">
      <c r="A5" s="42" t="s">
        <v>23</v>
      </c>
      <c r="B5" s="29">
        <v>10414117.82</v>
      </c>
      <c r="C5" s="29">
        <v>21558888</v>
      </c>
      <c r="D5" s="29">
        <v>6248420.595375739</v>
      </c>
      <c r="E5" s="29">
        <v>8421712</v>
      </c>
      <c r="F5" s="29">
        <v>2094997.92</v>
      </c>
      <c r="G5" s="29">
        <v>5260807.51</v>
      </c>
      <c r="H5" s="29">
        <v>2128625.85</v>
      </c>
      <c r="I5" s="29">
        <v>991390</v>
      </c>
      <c r="J5" s="29">
        <v>1546093.64</v>
      </c>
      <c r="K5" s="29">
        <v>1210404</v>
      </c>
      <c r="L5" s="99">
        <v>374895.64</v>
      </c>
      <c r="M5" s="40">
        <f aca="true" t="shared" si="0" ref="M5:M14">SUM(B5:L5)</f>
        <v>60250352.97537574</v>
      </c>
      <c r="N5" s="43"/>
    </row>
    <row r="6" spans="1:14" ht="12.75">
      <c r="A6" s="20" t="s">
        <v>24</v>
      </c>
      <c r="B6" s="29">
        <v>3512500.64</v>
      </c>
      <c r="C6" s="29">
        <v>3682568</v>
      </c>
      <c r="D6" s="29">
        <v>1738668.35159525</v>
      </c>
      <c r="E6" s="29">
        <v>0</v>
      </c>
      <c r="F6" s="29">
        <v>0</v>
      </c>
      <c r="G6" s="29">
        <v>0</v>
      </c>
      <c r="H6" s="29">
        <v>23118.74</v>
      </c>
      <c r="I6" s="29">
        <v>1251</v>
      </c>
      <c r="J6" s="29">
        <v>0</v>
      </c>
      <c r="K6" s="29">
        <v>6615</v>
      </c>
      <c r="L6" s="99">
        <v>33442.08</v>
      </c>
      <c r="M6" s="40">
        <f t="shared" si="0"/>
        <v>8998163.81159525</v>
      </c>
      <c r="N6" s="43"/>
    </row>
    <row r="7" spans="1:14" ht="12.75">
      <c r="A7" s="20" t="s">
        <v>3</v>
      </c>
      <c r="B7" s="29">
        <v>885154.8</v>
      </c>
      <c r="C7" s="29">
        <v>1580529</v>
      </c>
      <c r="D7" s="29">
        <v>412370.2941859423</v>
      </c>
      <c r="E7" s="29">
        <v>740711</v>
      </c>
      <c r="F7" s="29">
        <v>45960.23</v>
      </c>
      <c r="G7" s="29">
        <v>0</v>
      </c>
      <c r="H7" s="29">
        <v>4255.92</v>
      </c>
      <c r="I7" s="29">
        <v>13822</v>
      </c>
      <c r="J7" s="29">
        <v>0</v>
      </c>
      <c r="K7" s="29">
        <v>2831</v>
      </c>
      <c r="L7" s="99">
        <v>0</v>
      </c>
      <c r="M7" s="40">
        <f t="shared" si="0"/>
        <v>3685634.2441859418</v>
      </c>
      <c r="N7" s="43"/>
    </row>
    <row r="8" spans="1:14" ht="25.5">
      <c r="A8" s="20" t="s">
        <v>8</v>
      </c>
      <c r="B8" s="29">
        <v>8487725.06</v>
      </c>
      <c r="C8" s="29">
        <v>9782</v>
      </c>
      <c r="D8" s="29">
        <v>323377.18344665086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15959</v>
      </c>
      <c r="L8" s="99">
        <v>0</v>
      </c>
      <c r="M8" s="40">
        <f t="shared" si="0"/>
        <v>8836843.243446652</v>
      </c>
      <c r="N8" s="43"/>
    </row>
    <row r="9" spans="1:14" ht="12.75">
      <c r="A9" s="20" t="s">
        <v>4</v>
      </c>
      <c r="B9" s="29">
        <v>572252.44</v>
      </c>
      <c r="C9" s="29">
        <v>0</v>
      </c>
      <c r="D9" s="29">
        <v>688257.14125</v>
      </c>
      <c r="E9" s="29">
        <v>0</v>
      </c>
      <c r="F9" s="29">
        <v>51359.83</v>
      </c>
      <c r="G9" s="29">
        <v>0</v>
      </c>
      <c r="H9" s="29">
        <v>558079.36</v>
      </c>
      <c r="I9" s="29">
        <v>359523</v>
      </c>
      <c r="J9" s="29">
        <v>0</v>
      </c>
      <c r="K9" s="29">
        <v>4436</v>
      </c>
      <c r="L9" s="99">
        <v>0</v>
      </c>
      <c r="M9" s="40">
        <f t="shared" si="0"/>
        <v>2233907.7712499998</v>
      </c>
      <c r="N9" s="43"/>
    </row>
    <row r="10" spans="1:14" ht="12.75">
      <c r="A10" s="20" t="s">
        <v>25</v>
      </c>
      <c r="B10" s="29">
        <v>0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99">
        <v>0</v>
      </c>
      <c r="M10" s="40">
        <f t="shared" si="0"/>
        <v>0</v>
      </c>
      <c r="N10" s="43"/>
    </row>
    <row r="11" spans="1:14" ht="12.75">
      <c r="A11" s="20" t="s">
        <v>26</v>
      </c>
      <c r="B11" s="29">
        <v>2067433.05</v>
      </c>
      <c r="C11" s="29">
        <v>0</v>
      </c>
      <c r="D11" s="29">
        <v>1553155.995</v>
      </c>
      <c r="E11" s="29">
        <v>0</v>
      </c>
      <c r="F11" s="29">
        <v>4297050.02</v>
      </c>
      <c r="G11" s="29">
        <v>465514.46</v>
      </c>
      <c r="H11" s="29">
        <v>1487219.14</v>
      </c>
      <c r="I11" s="29">
        <v>328231</v>
      </c>
      <c r="J11" s="29">
        <v>496.71</v>
      </c>
      <c r="K11" s="29">
        <v>899</v>
      </c>
      <c r="L11" s="99">
        <v>11985.26</v>
      </c>
      <c r="M11" s="40">
        <f t="shared" si="0"/>
        <v>10211984.635</v>
      </c>
      <c r="N11" s="43"/>
    </row>
    <row r="12" spans="1:14" ht="12.75">
      <c r="A12" s="20" t="s">
        <v>27</v>
      </c>
      <c r="B12" s="29">
        <v>2532391.5</v>
      </c>
      <c r="C12" s="29">
        <v>983582</v>
      </c>
      <c r="D12" s="29">
        <v>305238.78</v>
      </c>
      <c r="E12" s="29">
        <v>1749483</v>
      </c>
      <c r="F12" s="29">
        <v>389666</v>
      </c>
      <c r="G12" s="29">
        <v>0</v>
      </c>
      <c r="H12" s="29">
        <v>606871.85</v>
      </c>
      <c r="I12" s="29">
        <v>276325</v>
      </c>
      <c r="J12" s="29">
        <v>21779.45</v>
      </c>
      <c r="K12" s="29">
        <v>0</v>
      </c>
      <c r="L12" s="99">
        <v>0</v>
      </c>
      <c r="M12" s="40">
        <f t="shared" si="0"/>
        <v>6865337.58</v>
      </c>
      <c r="N12" s="43"/>
    </row>
    <row r="13" spans="1:14" ht="39" thickBot="1">
      <c r="A13" s="109" t="s">
        <v>28</v>
      </c>
      <c r="B13" s="110">
        <v>594593.52</v>
      </c>
      <c r="C13" s="110">
        <v>9376</v>
      </c>
      <c r="D13" s="110">
        <v>30878.83</v>
      </c>
      <c r="E13" s="110">
        <v>0</v>
      </c>
      <c r="F13" s="110">
        <v>11420.89</v>
      </c>
      <c r="G13" s="110">
        <v>0</v>
      </c>
      <c r="H13" s="110">
        <v>386002.94</v>
      </c>
      <c r="I13" s="110">
        <v>228672</v>
      </c>
      <c r="J13" s="110">
        <v>0</v>
      </c>
      <c r="K13" s="110">
        <v>0</v>
      </c>
      <c r="L13" s="111">
        <v>0</v>
      </c>
      <c r="M13" s="121">
        <f t="shared" si="0"/>
        <v>1260944.18</v>
      </c>
      <c r="N13" s="43"/>
    </row>
    <row r="14" spans="1:14" ht="13.5" thickBot="1">
      <c r="A14" s="94" t="s">
        <v>21</v>
      </c>
      <c r="B14" s="95">
        <v>28471575.310000002</v>
      </c>
      <c r="C14" s="95">
        <v>27815349</v>
      </c>
      <c r="D14" s="95">
        <v>11269488.340853583</v>
      </c>
      <c r="E14" s="95">
        <v>10911906</v>
      </c>
      <c r="F14" s="95">
        <v>6879033.999999999</v>
      </c>
      <c r="G14" s="95">
        <v>5726321.97</v>
      </c>
      <c r="H14" s="95">
        <v>4808170.86</v>
      </c>
      <c r="I14" s="95">
        <v>1970542</v>
      </c>
      <c r="J14" s="95">
        <v>1568369.8</v>
      </c>
      <c r="K14" s="95">
        <v>1241144</v>
      </c>
      <c r="L14" s="100">
        <v>420322.98</v>
      </c>
      <c r="M14" s="122">
        <f t="shared" si="0"/>
        <v>101082224.26085359</v>
      </c>
      <c r="N14" s="43"/>
    </row>
    <row r="15" spans="1:14" ht="13.5" thickBot="1">
      <c r="A15" s="22" t="s">
        <v>30</v>
      </c>
      <c r="B15" s="69">
        <f aca="true" t="shared" si="1" ref="B15:L15">B14/$M14</f>
        <v>0.28166747930403696</v>
      </c>
      <c r="C15" s="69">
        <f t="shared" si="1"/>
        <v>0.27517547425766464</v>
      </c>
      <c r="D15" s="69">
        <f t="shared" si="1"/>
        <v>0.1114883296569677</v>
      </c>
      <c r="E15" s="69">
        <f t="shared" si="1"/>
        <v>0.10795079035697364</v>
      </c>
      <c r="F15" s="69">
        <f t="shared" si="1"/>
        <v>0.06805384478133276</v>
      </c>
      <c r="G15" s="69">
        <f t="shared" si="1"/>
        <v>0.05665013816101442</v>
      </c>
      <c r="H15" s="69">
        <f t="shared" si="1"/>
        <v>0.047566927767556805</v>
      </c>
      <c r="I15" s="69">
        <f t="shared" si="1"/>
        <v>0.019494446371844804</v>
      </c>
      <c r="J15" s="69">
        <f t="shared" si="1"/>
        <v>0.01551578243819262</v>
      </c>
      <c r="K15" s="69">
        <f t="shared" si="1"/>
        <v>0.012278558461447127</v>
      </c>
      <c r="L15" s="69">
        <f t="shared" si="1"/>
        <v>0.00415822844296848</v>
      </c>
      <c r="M15" s="69">
        <f>M14/$M14</f>
        <v>1</v>
      </c>
      <c r="N15" s="43"/>
    </row>
    <row r="16" spans="2:14" ht="12.75"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</row>
    <row r="17" spans="1:13" ht="15.75">
      <c r="A17" s="44" t="s">
        <v>29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</row>
    <row r="18" spans="2:13" ht="12.75"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</row>
    <row r="19" ht="12.75">
      <c r="D19" s="23"/>
    </row>
    <row r="20" ht="12.75">
      <c r="D20" s="23"/>
    </row>
    <row r="21" ht="12.75">
      <c r="D21" s="23"/>
    </row>
    <row r="22" ht="12.75">
      <c r="D22" s="23"/>
    </row>
    <row r="23" ht="12.75">
      <c r="D23" s="23"/>
    </row>
    <row r="24" ht="12.75">
      <c r="D24" s="23"/>
    </row>
    <row r="25" ht="12.75">
      <c r="D25" s="23"/>
    </row>
    <row r="26" ht="12.75">
      <c r="D26" s="23"/>
    </row>
    <row r="27" ht="12.75">
      <c r="D27" s="23"/>
    </row>
    <row r="28" ht="12.75">
      <c r="D28" s="23"/>
    </row>
    <row r="29" ht="12.75">
      <c r="D29" s="23"/>
    </row>
    <row r="30" ht="12.75">
      <c r="D30" s="23"/>
    </row>
    <row r="31" ht="12.75">
      <c r="D31" s="23"/>
    </row>
    <row r="32" ht="12.75">
      <c r="D32" s="23"/>
    </row>
    <row r="33" ht="12.75">
      <c r="D33" s="23"/>
    </row>
    <row r="34" ht="12.75">
      <c r="D34" s="23"/>
    </row>
    <row r="35" ht="12.75">
      <c r="D35" s="23"/>
    </row>
    <row r="36" ht="12.75">
      <c r="D36" s="23"/>
    </row>
    <row r="37" ht="12.75">
      <c r="D37" s="23"/>
    </row>
    <row r="38" ht="12.75">
      <c r="D38" s="23"/>
    </row>
    <row r="39" ht="12.75">
      <c r="D39" s="23"/>
    </row>
    <row r="40" ht="12.75">
      <c r="D40" s="23"/>
    </row>
    <row r="41" ht="12.75">
      <c r="D41" s="23"/>
    </row>
    <row r="42" ht="12.75">
      <c r="D42" s="23"/>
    </row>
    <row r="43" ht="12.75">
      <c r="D43" s="23"/>
    </row>
    <row r="44" ht="12.75">
      <c r="D44" s="23"/>
    </row>
    <row r="45" ht="12.75">
      <c r="D45" s="23"/>
    </row>
    <row r="46" ht="12.75">
      <c r="D46" s="23"/>
    </row>
    <row r="47" ht="12.75">
      <c r="D47" s="23"/>
    </row>
    <row r="48" ht="12.75">
      <c r="D48" s="23"/>
    </row>
    <row r="49" ht="12.75">
      <c r="D49" s="23"/>
    </row>
  </sheetData>
  <mergeCells count="1">
    <mergeCell ref="A1:M1"/>
  </mergeCells>
  <printOptions/>
  <pageMargins left="0.5511811023622047" right="0.5511811023622047" top="0.5905511811023623" bottom="0.5905511811023623" header="0.31496062992125984" footer="0"/>
  <pageSetup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"/>
  <sheetViews>
    <sheetView view="pageBreakPreview" zoomScale="85" zoomScaleNormal="75" zoomScaleSheetLayoutView="85" workbookViewId="0" topLeftCell="A1">
      <selection activeCell="E3" sqref="E3"/>
    </sheetView>
  </sheetViews>
  <sheetFormatPr defaultColWidth="9.140625" defaultRowHeight="12.75"/>
  <cols>
    <col min="1" max="1" width="35.57421875" style="36" customWidth="1"/>
    <col min="2" max="9" width="12.7109375" style="4" customWidth="1"/>
    <col min="10" max="10" width="16.00390625" style="4" customWidth="1"/>
    <col min="11" max="11" width="15.421875" style="4" customWidth="1"/>
    <col min="12" max="12" width="16.57421875" style="4" customWidth="1"/>
    <col min="13" max="13" width="12.7109375" style="5" customWidth="1"/>
    <col min="14" max="15" width="9.140625" style="4" customWidth="1"/>
    <col min="16" max="16" width="11.57421875" style="4" bestFit="1" customWidth="1"/>
    <col min="17" max="16384" width="9.140625" style="4" customWidth="1"/>
  </cols>
  <sheetData>
    <row r="1" spans="1:15" ht="15.75">
      <c r="A1" s="166" t="s">
        <v>32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34"/>
      <c r="O1" s="34"/>
    </row>
    <row r="2" ht="13.5" thickBot="1">
      <c r="M2" s="11" t="s">
        <v>0</v>
      </c>
    </row>
    <row r="3" spans="1:13" s="5" customFormat="1" ht="114" customHeight="1" thickBot="1">
      <c r="A3" s="37" t="s">
        <v>19</v>
      </c>
      <c r="B3" s="156" t="s">
        <v>20</v>
      </c>
      <c r="C3" s="156" t="s">
        <v>38</v>
      </c>
      <c r="D3" s="157" t="s">
        <v>39</v>
      </c>
      <c r="E3" s="157" t="s">
        <v>40</v>
      </c>
      <c r="F3" s="158" t="s">
        <v>41</v>
      </c>
      <c r="G3" s="157" t="s">
        <v>42</v>
      </c>
      <c r="H3" s="157" t="s">
        <v>43</v>
      </c>
      <c r="I3" s="157" t="s">
        <v>44</v>
      </c>
      <c r="J3" s="159" t="s">
        <v>45</v>
      </c>
      <c r="K3" s="159" t="s">
        <v>46</v>
      </c>
      <c r="L3" s="160" t="s">
        <v>47</v>
      </c>
      <c r="M3" s="38" t="s">
        <v>2</v>
      </c>
    </row>
    <row r="4" spans="1:13" ht="12.75">
      <c r="A4" s="83" t="s">
        <v>22</v>
      </c>
      <c r="B4" s="84">
        <v>15582105.97</v>
      </c>
      <c r="C4" s="84">
        <v>1935430</v>
      </c>
      <c r="D4" s="84">
        <v>5375286.81</v>
      </c>
      <c r="E4" s="84">
        <v>1492515</v>
      </c>
      <c r="F4" s="84">
        <v>988922.12</v>
      </c>
      <c r="G4" s="84">
        <v>111704.81</v>
      </c>
      <c r="H4" s="84">
        <v>1635561.76</v>
      </c>
      <c r="I4" s="84">
        <v>416169</v>
      </c>
      <c r="J4" s="84">
        <v>153658.61</v>
      </c>
      <c r="K4" s="84">
        <v>131949</v>
      </c>
      <c r="L4" s="101">
        <v>54905.22</v>
      </c>
      <c r="M4" s="40">
        <f>SUM(B4:L4)</f>
        <v>27878208.299999997</v>
      </c>
    </row>
    <row r="5" spans="1:13" ht="12.75">
      <c r="A5" s="42" t="s">
        <v>23</v>
      </c>
      <c r="B5" s="33">
        <v>15143576.280000001</v>
      </c>
      <c r="C5" s="33">
        <v>1531149</v>
      </c>
      <c r="D5" s="33">
        <v>3962427.38</v>
      </c>
      <c r="E5" s="33">
        <v>1492515</v>
      </c>
      <c r="F5" s="33">
        <v>988922.12</v>
      </c>
      <c r="G5" s="33">
        <v>111704.81</v>
      </c>
      <c r="H5" s="33">
        <v>1600863.36</v>
      </c>
      <c r="I5" s="33">
        <v>416169</v>
      </c>
      <c r="J5" s="33">
        <v>153658.61</v>
      </c>
      <c r="K5" s="33">
        <v>121910</v>
      </c>
      <c r="L5" s="102">
        <v>54905.22</v>
      </c>
      <c r="M5" s="40">
        <f aca="true" t="shared" si="0" ref="M5:M13">SUM(B5:L5)</f>
        <v>25577800.779999997</v>
      </c>
    </row>
    <row r="6" spans="1:13" ht="12.75">
      <c r="A6" s="20" t="s">
        <v>24</v>
      </c>
      <c r="B6" s="33">
        <v>438529.69</v>
      </c>
      <c r="C6" s="33">
        <v>404281</v>
      </c>
      <c r="D6" s="33">
        <v>1412859.43</v>
      </c>
      <c r="E6" s="33">
        <v>0</v>
      </c>
      <c r="F6" s="33">
        <v>0</v>
      </c>
      <c r="G6" s="33">
        <v>0</v>
      </c>
      <c r="H6" s="33">
        <v>34698.4</v>
      </c>
      <c r="I6" s="33">
        <v>0</v>
      </c>
      <c r="J6" s="33">
        <v>0</v>
      </c>
      <c r="K6" s="33">
        <v>10039</v>
      </c>
      <c r="L6" s="102">
        <v>0</v>
      </c>
      <c r="M6" s="40">
        <f t="shared" si="0"/>
        <v>2300407.52</v>
      </c>
    </row>
    <row r="7" spans="1:13" ht="12.75">
      <c r="A7" s="76" t="s">
        <v>3</v>
      </c>
      <c r="B7" s="33">
        <v>1382858.2</v>
      </c>
      <c r="C7" s="33">
        <v>190181</v>
      </c>
      <c r="D7" s="33">
        <v>163634.47</v>
      </c>
      <c r="E7" s="33">
        <v>0</v>
      </c>
      <c r="F7" s="33">
        <v>31.61</v>
      </c>
      <c r="G7" s="33">
        <v>0</v>
      </c>
      <c r="H7" s="33">
        <v>2528.84</v>
      </c>
      <c r="I7" s="33">
        <v>11964</v>
      </c>
      <c r="J7" s="33">
        <v>0</v>
      </c>
      <c r="K7" s="33">
        <v>3845</v>
      </c>
      <c r="L7" s="102">
        <v>0</v>
      </c>
      <c r="M7" s="40">
        <f t="shared" si="0"/>
        <v>1755043.12</v>
      </c>
    </row>
    <row r="8" spans="1:13" ht="25.5">
      <c r="A8" s="76" t="s">
        <v>8</v>
      </c>
      <c r="B8" s="33">
        <v>2255835.28</v>
      </c>
      <c r="C8" s="33">
        <v>0</v>
      </c>
      <c r="D8" s="33">
        <v>11328.22</v>
      </c>
      <c r="E8" s="33">
        <v>0</v>
      </c>
      <c r="F8" s="33">
        <v>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102">
        <v>0</v>
      </c>
      <c r="M8" s="40">
        <f t="shared" si="0"/>
        <v>2267163.5</v>
      </c>
    </row>
    <row r="9" spans="1:13" ht="12.75">
      <c r="A9" s="76" t="s">
        <v>4</v>
      </c>
      <c r="B9" s="33">
        <v>437719</v>
      </c>
      <c r="C9" s="33">
        <v>0</v>
      </c>
      <c r="D9" s="33">
        <v>402753.39</v>
      </c>
      <c r="E9" s="33">
        <v>0</v>
      </c>
      <c r="F9" s="33">
        <v>12274.88</v>
      </c>
      <c r="G9" s="33">
        <v>0</v>
      </c>
      <c r="H9" s="33">
        <v>165022.24</v>
      </c>
      <c r="I9" s="33">
        <v>304736</v>
      </c>
      <c r="J9" s="33">
        <v>0</v>
      </c>
      <c r="K9" s="33">
        <v>489</v>
      </c>
      <c r="L9" s="102">
        <v>0</v>
      </c>
      <c r="M9" s="40">
        <f t="shared" si="0"/>
        <v>1322994.51</v>
      </c>
    </row>
    <row r="10" spans="1:13" ht="12.75">
      <c r="A10" s="76" t="s">
        <v>25</v>
      </c>
      <c r="B10" s="33">
        <v>0</v>
      </c>
      <c r="C10" s="33">
        <v>0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102">
        <v>0</v>
      </c>
      <c r="M10" s="40">
        <f t="shared" si="0"/>
        <v>0</v>
      </c>
    </row>
    <row r="11" spans="1:13" ht="12.75">
      <c r="A11" s="76" t="s">
        <v>26</v>
      </c>
      <c r="B11" s="33">
        <v>745994</v>
      </c>
      <c r="C11" s="33">
        <v>0</v>
      </c>
      <c r="D11" s="33">
        <v>1352468.24</v>
      </c>
      <c r="E11" s="33">
        <v>0</v>
      </c>
      <c r="F11" s="33">
        <v>1888064.69</v>
      </c>
      <c r="G11" s="33">
        <v>8709.18</v>
      </c>
      <c r="H11" s="33">
        <v>551114.51</v>
      </c>
      <c r="I11" s="33">
        <v>101089</v>
      </c>
      <c r="J11" s="33">
        <v>0</v>
      </c>
      <c r="K11" s="33">
        <v>0</v>
      </c>
      <c r="L11" s="102">
        <v>0</v>
      </c>
      <c r="M11" s="40">
        <f t="shared" si="0"/>
        <v>4647439.62</v>
      </c>
    </row>
    <row r="12" spans="1:13" ht="12.75">
      <c r="A12" s="76" t="s">
        <v>27</v>
      </c>
      <c r="B12" s="33">
        <v>1059490</v>
      </c>
      <c r="C12" s="33">
        <v>247294</v>
      </c>
      <c r="D12" s="33">
        <v>74732.55</v>
      </c>
      <c r="E12" s="33">
        <v>172649</v>
      </c>
      <c r="F12" s="33">
        <v>128444.66</v>
      </c>
      <c r="G12" s="33">
        <v>0</v>
      </c>
      <c r="H12" s="33">
        <v>68637.66</v>
      </c>
      <c r="I12" s="33">
        <v>14841.36</v>
      </c>
      <c r="J12" s="33">
        <v>0</v>
      </c>
      <c r="K12" s="33">
        <v>0</v>
      </c>
      <c r="L12" s="102">
        <v>0</v>
      </c>
      <c r="M12" s="40">
        <f t="shared" si="0"/>
        <v>1766089.23</v>
      </c>
    </row>
    <row r="13" spans="1:13" ht="39" thickBot="1">
      <c r="A13" s="21" t="s">
        <v>28</v>
      </c>
      <c r="B13" s="85">
        <v>22238</v>
      </c>
      <c r="C13" s="85">
        <v>0</v>
      </c>
      <c r="D13" s="85">
        <v>0</v>
      </c>
      <c r="E13" s="85">
        <v>0</v>
      </c>
      <c r="F13" s="85">
        <v>0</v>
      </c>
      <c r="G13" s="85">
        <v>0</v>
      </c>
      <c r="H13" s="85">
        <v>18539.44</v>
      </c>
      <c r="I13" s="85">
        <v>3125</v>
      </c>
      <c r="J13" s="85">
        <v>0</v>
      </c>
      <c r="K13" s="85">
        <v>0</v>
      </c>
      <c r="L13" s="103">
        <v>0</v>
      </c>
      <c r="M13" s="121">
        <f t="shared" si="0"/>
        <v>43902.44</v>
      </c>
    </row>
    <row r="14" spans="1:16" s="5" customFormat="1" ht="13.5" thickBot="1">
      <c r="A14" s="22" t="s">
        <v>21</v>
      </c>
      <c r="B14" s="86">
        <f>B4+B7+B8+B9+B10+B11+B12</f>
        <v>21464002.450000003</v>
      </c>
      <c r="C14" s="86">
        <f aca="true" t="shared" si="1" ref="C14:M14">C4+C7+C8+C9+C10+C11+C12</f>
        <v>2372905</v>
      </c>
      <c r="D14" s="86">
        <f t="shared" si="1"/>
        <v>7380203.679999999</v>
      </c>
      <c r="E14" s="86">
        <f t="shared" si="1"/>
        <v>1665164</v>
      </c>
      <c r="F14" s="86">
        <f t="shared" si="1"/>
        <v>3017737.96</v>
      </c>
      <c r="G14" s="86">
        <f t="shared" si="1"/>
        <v>120413.98999999999</v>
      </c>
      <c r="H14" s="86">
        <f t="shared" si="1"/>
        <v>2422865.0100000002</v>
      </c>
      <c r="I14" s="86">
        <f t="shared" si="1"/>
        <v>848799.36</v>
      </c>
      <c r="J14" s="86">
        <f t="shared" si="1"/>
        <v>153658.61</v>
      </c>
      <c r="K14" s="86">
        <f t="shared" si="1"/>
        <v>136283</v>
      </c>
      <c r="L14" s="86">
        <f t="shared" si="1"/>
        <v>54905.22</v>
      </c>
      <c r="M14" s="86">
        <f t="shared" si="1"/>
        <v>39636938.279999994</v>
      </c>
      <c r="O14" s="87"/>
      <c r="P14" s="88"/>
    </row>
    <row r="15" spans="2:13" ht="12.75"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123"/>
      <c r="M15" s="124"/>
    </row>
    <row r="16" spans="2:13" ht="12.75"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88"/>
    </row>
    <row r="17" spans="1:13" ht="15.75">
      <c r="A17" s="44" t="s">
        <v>29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</row>
    <row r="21" spans="3:10" ht="63.75">
      <c r="C21" s="42"/>
      <c r="D21" s="83" t="s">
        <v>22</v>
      </c>
      <c r="E21" s="76" t="s">
        <v>3</v>
      </c>
      <c r="F21" s="76" t="s">
        <v>8</v>
      </c>
      <c r="G21" s="76" t="s">
        <v>4</v>
      </c>
      <c r="H21" s="76" t="s">
        <v>25</v>
      </c>
      <c r="I21" s="76" t="s">
        <v>26</v>
      </c>
      <c r="J21" s="76" t="s">
        <v>27</v>
      </c>
    </row>
    <row r="22" spans="4:10" ht="12.75">
      <c r="D22" s="161">
        <f>M4/$M$14</f>
        <v>0.703339095039709</v>
      </c>
      <c r="E22" s="161">
        <f>M7/$M$14</f>
        <v>0.044277968888569774</v>
      </c>
      <c r="F22" s="161">
        <f>M8/$M$14</f>
        <v>0.05719824987451075</v>
      </c>
      <c r="G22" s="161">
        <f>M9/$M$14</f>
        <v>0.033377817949868153</v>
      </c>
      <c r="H22" s="161">
        <f>M10/$M$14</f>
        <v>0</v>
      </c>
      <c r="I22" s="161">
        <f>M11/$M$14</f>
        <v>0.11725021713760886</v>
      </c>
      <c r="J22" s="161">
        <f>M12/$M$14</f>
        <v>0.0445566511097335</v>
      </c>
    </row>
    <row r="23" ht="12.75">
      <c r="D23" s="161"/>
    </row>
    <row r="24" ht="12.75">
      <c r="D24" s="161"/>
    </row>
    <row r="31" ht="12.75">
      <c r="D31" s="161"/>
    </row>
    <row r="32" ht="12.75">
      <c r="D32" s="161"/>
    </row>
    <row r="33" ht="12.75">
      <c r="D33" s="161"/>
    </row>
    <row r="34" ht="12.75">
      <c r="D34" s="161"/>
    </row>
  </sheetData>
  <mergeCells count="1">
    <mergeCell ref="A1:M1"/>
  </mergeCells>
  <printOptions/>
  <pageMargins left="0.5511811023622047" right="0.5511811023622047" top="0.5905511811023623" bottom="0.5905511811023623" header="0" footer="0"/>
  <pageSetup horizontalDpi="600" verticalDpi="600" orientation="landscape" paperSize="9" scale="5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"/>
  <sheetViews>
    <sheetView tabSelected="1" view="pageBreakPreview" zoomScaleNormal="120" zoomScaleSheetLayoutView="100" workbookViewId="0" topLeftCell="A1">
      <selection activeCell="C18" sqref="C18"/>
    </sheetView>
  </sheetViews>
  <sheetFormatPr defaultColWidth="9.140625" defaultRowHeight="12.75"/>
  <cols>
    <col min="1" max="1" width="52.28125" style="65" customWidth="1"/>
    <col min="2" max="12" width="12.7109375" style="65" customWidth="1"/>
    <col min="13" max="13" width="19.7109375" style="65" customWidth="1"/>
    <col min="14" max="14" width="15.28125" style="65" hidden="1" customWidth="1"/>
    <col min="15" max="16384" width="9.140625" style="65" customWidth="1"/>
  </cols>
  <sheetData>
    <row r="1" spans="1:13" ht="15.75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</row>
    <row r="2" spans="1:14" s="10" customFormat="1" ht="21.75">
      <c r="A2" s="168" t="s">
        <v>31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60"/>
      <c r="M2" s="97"/>
      <c r="N2" s="97"/>
    </row>
    <row r="3" spans="1:13" s="10" customFormat="1" ht="19.5" thickBo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13" s="4" customFormat="1" ht="98.25" customHeight="1">
      <c r="A4" s="73" t="s">
        <v>19</v>
      </c>
      <c r="B4" s="74" t="s">
        <v>20</v>
      </c>
      <c r="C4" s="74" t="s">
        <v>38</v>
      </c>
      <c r="D4" s="107" t="s">
        <v>39</v>
      </c>
      <c r="E4" s="107" t="s">
        <v>40</v>
      </c>
      <c r="F4" s="108" t="s">
        <v>41</v>
      </c>
      <c r="G4" s="107" t="s">
        <v>42</v>
      </c>
      <c r="H4" s="107" t="s">
        <v>43</v>
      </c>
      <c r="I4" s="107" t="s">
        <v>44</v>
      </c>
      <c r="J4" s="75" t="s">
        <v>45</v>
      </c>
      <c r="K4" s="75" t="s">
        <v>46</v>
      </c>
      <c r="L4" s="98" t="s">
        <v>47</v>
      </c>
      <c r="M4" s="105" t="s">
        <v>18</v>
      </c>
    </row>
    <row r="5" spans="1:13" s="18" customFormat="1" ht="12.75">
      <c r="A5" s="76" t="s">
        <v>22</v>
      </c>
      <c r="B5" s="32">
        <f>'2.4.1.7.5'!B4/'2.4.1.7.5'!$B$14</f>
        <v>0.7259646007914055</v>
      </c>
      <c r="C5" s="32">
        <f>'2.4.1.7.5'!C4/'2.4.1.7.5'!C$14</f>
        <v>0.8156373727561786</v>
      </c>
      <c r="D5" s="32">
        <f>'2.4.1.7.5'!D4/'2.4.1.7.5'!D$14</f>
        <v>0.7283385449871487</v>
      </c>
      <c r="E5" s="32">
        <f>'2.4.1.7.5'!E4/'2.4.1.7.5'!$E$14</f>
        <v>0.8963171195149546</v>
      </c>
      <c r="F5" s="32">
        <f>'2.4.1.7.5'!F4/'2.4.1.7.5'!$F$14</f>
        <v>0.32770311177051303</v>
      </c>
      <c r="G5" s="32">
        <f>'2.4.1.7.5'!G4/'2.4.1.7.5'!G$14</f>
        <v>0.9276730220466908</v>
      </c>
      <c r="H5" s="32">
        <f>'2.4.1.7.5'!H4/'2.4.1.7.5'!H$14</f>
        <v>0.675052779766711</v>
      </c>
      <c r="I5" s="32">
        <f>'2.4.1.7.5'!I4/'2.4.1.7.5'!I$14</f>
        <v>0.4903031500872008</v>
      </c>
      <c r="J5" s="32">
        <f>'2.4.1.7.5'!J4/'2.4.1.7.5'!J$14</f>
        <v>1</v>
      </c>
      <c r="K5" s="32">
        <f>'2.4.1.7.5'!K4/'2.4.1.7.5'!K$14</f>
        <v>0.9681985280629278</v>
      </c>
      <c r="L5" s="104">
        <f>'2.4.1.7.5'!L4/'2.4.1.7.5'!L$14</f>
        <v>1</v>
      </c>
      <c r="M5" s="106">
        <f>'2.4.1.7.5'!M4/'2.4.1.7.5'!M$14</f>
        <v>0.703339095039709</v>
      </c>
    </row>
    <row r="6" spans="1:13" s="4" customFormat="1" ht="15" customHeight="1">
      <c r="A6" s="42" t="s">
        <v>23</v>
      </c>
      <c r="B6" s="32">
        <f>'2.4.1.7.5'!B5/'2.4.1.7.5'!$B$14</f>
        <v>0.7055336634104791</v>
      </c>
      <c r="C6" s="32">
        <f>'2.4.1.7.5'!C5/'2.4.1.7.5'!C$14</f>
        <v>0.6452635061243497</v>
      </c>
      <c r="D6" s="32">
        <f>'2.4.1.7.5'!D5/'2.4.1.7.5'!D$14</f>
        <v>0.5368994612896646</v>
      </c>
      <c r="E6" s="32">
        <f>'2.4.1.7.5'!E5/'2.4.1.7.5'!$E$14</f>
        <v>0.8963171195149546</v>
      </c>
      <c r="F6" s="32">
        <f>'2.4.1.7.5'!F5/'2.4.1.7.5'!$F$14</f>
        <v>0.32770311177051303</v>
      </c>
      <c r="G6" s="32">
        <f>'2.4.1.7.5'!G5/'2.4.1.7.5'!G$14</f>
        <v>0.9276730220466908</v>
      </c>
      <c r="H6" s="32">
        <f>'2.4.1.7.5'!H5/'2.4.1.7.5'!H$14</f>
        <v>0.6607315526835728</v>
      </c>
      <c r="I6" s="32">
        <f>'2.4.1.7.5'!I5/'2.4.1.7.5'!I$14</f>
        <v>0.4903031500872008</v>
      </c>
      <c r="J6" s="32">
        <f>'2.4.1.7.5'!J5/'2.4.1.7.5'!J$14</f>
        <v>1</v>
      </c>
      <c r="K6" s="32">
        <f>'2.4.1.7.5'!K5/'2.4.1.7.5'!K$14</f>
        <v>0.8945356354057366</v>
      </c>
      <c r="L6" s="104">
        <f>'2.4.1.7.5'!L5/'2.4.1.7.5'!L$14</f>
        <v>1</v>
      </c>
      <c r="M6" s="106">
        <f>'2.4.1.7.5'!M5/'2.4.1.7.5'!M$14</f>
        <v>0.6453021320495393</v>
      </c>
    </row>
    <row r="7" spans="1:13" s="4" customFormat="1" ht="15" customHeight="1">
      <c r="A7" s="20" t="s">
        <v>24</v>
      </c>
      <c r="B7" s="32">
        <f>'2.4.1.7.5'!B6/'2.4.1.7.5'!$B$14</f>
        <v>0.02043093738092636</v>
      </c>
      <c r="C7" s="32">
        <f>'2.4.1.7.5'!C6/'2.4.1.7.5'!C$14</f>
        <v>0.1703738666318289</v>
      </c>
      <c r="D7" s="32">
        <f>'2.4.1.7.5'!D6/'2.4.1.7.5'!D$14</f>
        <v>0.1914390836974841</v>
      </c>
      <c r="E7" s="32">
        <f>'2.4.1.7.5'!E6/'2.4.1.7.5'!$E$14</f>
        <v>0</v>
      </c>
      <c r="F7" s="32">
        <f>'2.4.1.7.5'!F6/'2.4.1.7.5'!$F$14</f>
        <v>0</v>
      </c>
      <c r="G7" s="32">
        <f>'2.4.1.7.5'!G6/'2.4.1.7.5'!G$14</f>
        <v>0</v>
      </c>
      <c r="H7" s="32">
        <f>'2.4.1.7.5'!H6/'2.4.1.7.5'!H$14</f>
        <v>0.014321227083138238</v>
      </c>
      <c r="I7" s="32">
        <f>'2.4.1.7.5'!I6/'2.4.1.7.5'!I$14</f>
        <v>0</v>
      </c>
      <c r="J7" s="32">
        <f>'2.4.1.7.5'!J6/'2.4.1.7.5'!J$14</f>
        <v>0</v>
      </c>
      <c r="K7" s="32">
        <f>'2.4.1.7.5'!K6/'2.4.1.7.5'!K$14</f>
        <v>0.07366289265719128</v>
      </c>
      <c r="L7" s="104">
        <f>'2.4.1.7.5'!L6/'2.4.1.7.5'!L$14</f>
        <v>0</v>
      </c>
      <c r="M7" s="106">
        <f>'2.4.1.7.5'!M6/'2.4.1.7.5'!M$14</f>
        <v>0.058036962990169694</v>
      </c>
    </row>
    <row r="8" spans="1:13" s="4" customFormat="1" ht="15" customHeight="1">
      <c r="A8" s="76" t="s">
        <v>3</v>
      </c>
      <c r="B8" s="32">
        <f>'2.4.1.7.5'!B7/'2.4.1.7.5'!$B$14</f>
        <v>0.06442685623155991</v>
      </c>
      <c r="C8" s="32">
        <f>'2.4.1.7.5'!C7/'2.4.1.7.5'!C$14</f>
        <v>0.08014690853616137</v>
      </c>
      <c r="D8" s="32">
        <f>'2.4.1.7.5'!D7/'2.4.1.7.5'!D$14</f>
        <v>0.02217208048653747</v>
      </c>
      <c r="E8" s="32">
        <f>'2.4.1.7.5'!E7/'2.4.1.7.5'!$E$14</f>
        <v>0</v>
      </c>
      <c r="F8" s="32">
        <f>'2.4.1.7.5'!F7/'2.4.1.7.5'!$F$14</f>
        <v>1.0474733200492995E-05</v>
      </c>
      <c r="G8" s="32">
        <f>'2.4.1.7.5'!G7/'2.4.1.7.5'!G$14</f>
        <v>0</v>
      </c>
      <c r="H8" s="32">
        <f>'2.4.1.7.5'!H7/'2.4.1.7.5'!H$14</f>
        <v>0.001043739535451874</v>
      </c>
      <c r="I8" s="32">
        <f>'2.4.1.7.5'!I7/'2.4.1.7.5'!I$14</f>
        <v>0.014095203841812511</v>
      </c>
      <c r="J8" s="32">
        <f>'2.4.1.7.5'!J7/'2.4.1.7.5'!J$14</f>
        <v>0</v>
      </c>
      <c r="K8" s="32">
        <f>'2.4.1.7.5'!K7/'2.4.1.7.5'!K$14</f>
        <v>0.02821335016106191</v>
      </c>
      <c r="L8" s="104">
        <f>'2.4.1.7.5'!L7/'2.4.1.7.5'!L$14</f>
        <v>0</v>
      </c>
      <c r="M8" s="106">
        <f>'2.4.1.7.5'!M7/'2.4.1.7.5'!M$14</f>
        <v>0.044277968888569774</v>
      </c>
    </row>
    <row r="9" spans="1:13" s="4" customFormat="1" ht="22.5" customHeight="1">
      <c r="A9" s="76" t="s">
        <v>8</v>
      </c>
      <c r="B9" s="32">
        <f>'2.4.1.7.5'!B8/'2.4.1.7.5'!$B$14</f>
        <v>0.10509853813401887</v>
      </c>
      <c r="C9" s="32">
        <f>'2.4.1.7.5'!C8/'2.4.1.7.5'!C$14</f>
        <v>0</v>
      </c>
      <c r="D9" s="32">
        <f>'2.4.1.7.5'!D8/'2.4.1.7.5'!D$14</f>
        <v>0.0015349467970239001</v>
      </c>
      <c r="E9" s="32">
        <f>'2.4.1.7.5'!E8/'2.4.1.7.5'!$E$14</f>
        <v>0</v>
      </c>
      <c r="F9" s="32">
        <f>'2.4.1.7.5'!F8/'2.4.1.7.5'!$F$14</f>
        <v>0</v>
      </c>
      <c r="G9" s="32">
        <f>'2.4.1.7.5'!G8/'2.4.1.7.5'!G$14</f>
        <v>0</v>
      </c>
      <c r="H9" s="32">
        <f>'2.4.1.7.5'!H8/'2.4.1.7.5'!H$14</f>
        <v>0</v>
      </c>
      <c r="I9" s="32">
        <f>'2.4.1.7.5'!I8/'2.4.1.7.5'!I$14</f>
        <v>0</v>
      </c>
      <c r="J9" s="32">
        <f>'2.4.1.7.5'!J8/'2.4.1.7.5'!J$14</f>
        <v>0</v>
      </c>
      <c r="K9" s="32">
        <f>'2.4.1.7.5'!K8/'2.4.1.7.5'!K$14</f>
        <v>0</v>
      </c>
      <c r="L9" s="104">
        <f>'2.4.1.7.5'!L8/'2.4.1.7.5'!L$14</f>
        <v>0</v>
      </c>
      <c r="M9" s="106">
        <f>'2.4.1.7.5'!M8/'2.4.1.7.5'!M$14</f>
        <v>0.05719824987451075</v>
      </c>
    </row>
    <row r="10" spans="1:13" s="4" customFormat="1" ht="15" customHeight="1">
      <c r="A10" s="76" t="s">
        <v>4</v>
      </c>
      <c r="B10" s="32">
        <f>'2.4.1.7.5'!B9/'2.4.1.7.5'!$B$14</f>
        <v>0.020393167631230863</v>
      </c>
      <c r="C10" s="32">
        <f>'2.4.1.7.5'!C9/'2.4.1.7.5'!C$14</f>
        <v>0</v>
      </c>
      <c r="D10" s="32">
        <f>'2.4.1.7.5'!D9/'2.4.1.7.5'!D$14</f>
        <v>0.054572123949836585</v>
      </c>
      <c r="E10" s="32">
        <f>'2.4.1.7.5'!E9/'2.4.1.7.5'!$E$14</f>
        <v>0</v>
      </c>
      <c r="F10" s="32">
        <f>'2.4.1.7.5'!F9/'2.4.1.7.5'!$F$14</f>
        <v>0.004067576496933485</v>
      </c>
      <c r="G10" s="32">
        <f>'2.4.1.7.5'!G9/'2.4.1.7.5'!G$14</f>
        <v>0</v>
      </c>
      <c r="H10" s="32">
        <f>'2.4.1.7.5'!H9/'2.4.1.7.5'!H$14</f>
        <v>0.06811037318170689</v>
      </c>
      <c r="I10" s="32">
        <f>'2.4.1.7.5'!I9/'2.4.1.7.5'!I$14</f>
        <v>0.3590200633516029</v>
      </c>
      <c r="J10" s="32">
        <f>'2.4.1.7.5'!J9/'2.4.1.7.5'!J$14</f>
        <v>0</v>
      </c>
      <c r="K10" s="32">
        <f>'2.4.1.7.5'!K9/'2.4.1.7.5'!K$14</f>
        <v>0.003588121776010214</v>
      </c>
      <c r="L10" s="104">
        <f>'2.4.1.7.5'!L9/'2.4.1.7.5'!L$14</f>
        <v>0</v>
      </c>
      <c r="M10" s="106">
        <f>'2.4.1.7.5'!M9/'2.4.1.7.5'!M$14</f>
        <v>0.033377817949868153</v>
      </c>
    </row>
    <row r="11" spans="1:13" s="4" customFormat="1" ht="15" customHeight="1">
      <c r="A11" s="76" t="s">
        <v>25</v>
      </c>
      <c r="B11" s="32">
        <f>'2.4.1.7.5'!B10/'2.4.1.7.5'!$B$14</f>
        <v>0</v>
      </c>
      <c r="C11" s="32">
        <f>'2.4.1.7.5'!C10/'2.4.1.7.5'!C$14</f>
        <v>0</v>
      </c>
      <c r="D11" s="32">
        <f>'2.4.1.7.5'!D10/'2.4.1.7.5'!D$14</f>
        <v>0</v>
      </c>
      <c r="E11" s="32">
        <f>'2.4.1.7.5'!E10/'2.4.1.7.5'!$E$14</f>
        <v>0</v>
      </c>
      <c r="F11" s="32">
        <f>'2.4.1.7.5'!F10/'2.4.1.7.5'!$F$14</f>
        <v>0</v>
      </c>
      <c r="G11" s="32">
        <f>'2.4.1.7.5'!G10/'2.4.1.7.5'!G$14</f>
        <v>0</v>
      </c>
      <c r="H11" s="32">
        <f>'2.4.1.7.5'!H10/'2.4.1.7.5'!H$14</f>
        <v>0</v>
      </c>
      <c r="I11" s="32">
        <f>'2.4.1.7.5'!I10/'2.4.1.7.5'!I$14</f>
        <v>0</v>
      </c>
      <c r="J11" s="32">
        <f>'2.4.1.7.5'!J10/'2.4.1.7.5'!J$14</f>
        <v>0</v>
      </c>
      <c r="K11" s="32">
        <f>'2.4.1.7.5'!K10/'2.4.1.7.5'!K$14</f>
        <v>0</v>
      </c>
      <c r="L11" s="104">
        <f>'2.4.1.7.5'!L10/'2.4.1.7.5'!L$14</f>
        <v>0</v>
      </c>
      <c r="M11" s="106">
        <f>'2.4.1.7.5'!M10/'2.4.1.7.5'!M$14</f>
        <v>0</v>
      </c>
    </row>
    <row r="12" spans="1:13" s="4" customFormat="1" ht="15" customHeight="1">
      <c r="A12" s="76" t="s">
        <v>26</v>
      </c>
      <c r="B12" s="32">
        <f>'2.4.1.7.5'!B11/'2.4.1.7.5'!$B$14</f>
        <v>0.034755586789452675</v>
      </c>
      <c r="C12" s="32">
        <f>'2.4.1.7.5'!C11/'2.4.1.7.5'!C$14</f>
        <v>0</v>
      </c>
      <c r="D12" s="32">
        <f>'2.4.1.7.5'!D11/'2.4.1.7.5'!D$14</f>
        <v>0.1832562214597308</v>
      </c>
      <c r="E12" s="32">
        <f>'2.4.1.7.5'!E11/'2.4.1.7.5'!$E$14</f>
        <v>0</v>
      </c>
      <c r="F12" s="32">
        <f>'2.4.1.7.5'!F11/'2.4.1.7.5'!$F$14</f>
        <v>0.625655611927286</v>
      </c>
      <c r="G12" s="32">
        <f>'2.4.1.7.5'!G11/'2.4.1.7.5'!G$14</f>
        <v>0.07232697795330925</v>
      </c>
      <c r="H12" s="32">
        <f>'2.4.1.7.5'!H11/'2.4.1.7.5'!H$14</f>
        <v>0.22746397662492965</v>
      </c>
      <c r="I12" s="32">
        <f>'2.4.1.7.5'!I11/'2.4.1.7.5'!I$14</f>
        <v>0.11909646114719032</v>
      </c>
      <c r="J12" s="32">
        <f>'2.4.1.7.5'!J11/'2.4.1.7.5'!J$14</f>
        <v>0</v>
      </c>
      <c r="K12" s="32">
        <f>'2.4.1.7.5'!K11/'2.4.1.7.5'!K$14</f>
        <v>0</v>
      </c>
      <c r="L12" s="104">
        <f>'2.4.1.7.5'!L11/'2.4.1.7.5'!L$14</f>
        <v>0</v>
      </c>
      <c r="M12" s="106">
        <f>'2.4.1.7.5'!M11/'2.4.1.7.5'!M$14</f>
        <v>0.11725021713760886</v>
      </c>
    </row>
    <row r="13" spans="1:13" s="4" customFormat="1" ht="15" customHeight="1">
      <c r="A13" s="76" t="s">
        <v>27</v>
      </c>
      <c r="B13" s="32">
        <f>'2.4.1.7.5'!B12/'2.4.1.7.5'!$B$14</f>
        <v>0.04936125042233211</v>
      </c>
      <c r="C13" s="32">
        <f>'2.4.1.7.5'!C12/'2.4.1.7.5'!C$14</f>
        <v>0.10421571870766003</v>
      </c>
      <c r="D13" s="32">
        <f>'2.4.1.7.5'!D12/'2.4.1.7.5'!D$14</f>
        <v>0.010126082319722647</v>
      </c>
      <c r="E13" s="32">
        <f>'2.4.1.7.5'!E12/'2.4.1.7.5'!$E$14</f>
        <v>0.10368288048504531</v>
      </c>
      <c r="F13" s="32">
        <f>'2.4.1.7.5'!F12/'2.4.1.7.5'!$F$14</f>
        <v>0.0425632250720669</v>
      </c>
      <c r="G13" s="32">
        <f>'2.4.1.7.5'!G12/'2.4.1.7.5'!G$14</f>
        <v>0</v>
      </c>
      <c r="H13" s="32">
        <f>'2.4.1.7.5'!H12/'2.4.1.7.5'!H$14</f>
        <v>0.028329130891200576</v>
      </c>
      <c r="I13" s="32">
        <f>'2.4.1.7.5'!I12/'2.4.1.7.5'!I$14</f>
        <v>0.01748512157219346</v>
      </c>
      <c r="J13" s="32">
        <f>'2.4.1.7.5'!J12/'2.4.1.7.5'!J$14</f>
        <v>0</v>
      </c>
      <c r="K13" s="32">
        <f>'2.4.1.7.5'!K12/'2.4.1.7.5'!K$14</f>
        <v>0</v>
      </c>
      <c r="L13" s="104">
        <f>'2.4.1.7.5'!L12/'2.4.1.7.5'!L$14</f>
        <v>0</v>
      </c>
      <c r="M13" s="106">
        <f>'2.4.1.7.5'!M12/'2.4.1.7.5'!M$14</f>
        <v>0.0445566511097335</v>
      </c>
    </row>
    <row r="14" spans="1:13" s="4" customFormat="1" ht="25.5" customHeight="1">
      <c r="A14" s="20" t="s">
        <v>28</v>
      </c>
      <c r="B14" s="32">
        <f>'2.4.1.7.5'!B13/'2.4.1.7.5'!$B$14</f>
        <v>0.0010360602619107508</v>
      </c>
      <c r="C14" s="32">
        <f>'2.4.1.7.5'!C13/'2.4.1.7.5'!C$14</f>
        <v>0</v>
      </c>
      <c r="D14" s="32">
        <f>'2.4.1.7.5'!D13/'2.4.1.7.5'!D$14</f>
        <v>0</v>
      </c>
      <c r="E14" s="32">
        <f>'2.4.1.7.5'!E13/'2.4.1.7.5'!$E$14</f>
        <v>0</v>
      </c>
      <c r="F14" s="32">
        <f>'2.4.1.7.5'!F13/'2.4.1.7.5'!$F$14</f>
        <v>0</v>
      </c>
      <c r="G14" s="32">
        <f>'2.4.1.7.5'!G13/'2.4.1.7.5'!G$14</f>
        <v>0</v>
      </c>
      <c r="H14" s="32">
        <f>'2.4.1.7.5'!H13/'2.4.1.7.5'!H$14</f>
        <v>0.007651866663425874</v>
      </c>
      <c r="I14" s="32">
        <f>'2.4.1.7.5'!I13/'2.4.1.7.5'!I$14</f>
        <v>0.0036816710135125458</v>
      </c>
      <c r="J14" s="32">
        <f>'2.4.1.7.5'!J13/'2.4.1.7.5'!J$14</f>
        <v>0</v>
      </c>
      <c r="K14" s="32">
        <f>'2.4.1.7.5'!K13/'2.4.1.7.5'!K$14</f>
        <v>0</v>
      </c>
      <c r="L14" s="104">
        <f>'2.4.1.7.5'!L13/'2.4.1.7.5'!L$14</f>
        <v>0</v>
      </c>
      <c r="M14" s="106">
        <f>'2.4.1.7.5'!M13/'2.4.1.7.5'!M$14</f>
        <v>0.001107614308902166</v>
      </c>
    </row>
    <row r="15" spans="1:13" ht="16.5" thickBot="1">
      <c r="A15" s="78" t="s">
        <v>21</v>
      </c>
      <c r="B15" s="32">
        <f>'2.4.1.7.5'!B14/'2.4.1.7.5'!$B$14</f>
        <v>1</v>
      </c>
      <c r="C15" s="32">
        <f>'2.4.1.7.5'!C14/'2.4.1.7.5'!C$14</f>
        <v>1</v>
      </c>
      <c r="D15" s="32">
        <f>'2.4.1.7.5'!D14/'2.4.1.7.5'!D$14</f>
        <v>1</v>
      </c>
      <c r="E15" s="32">
        <f>'2.4.1.7.5'!E14/'2.4.1.7.5'!$E$14</f>
        <v>1</v>
      </c>
      <c r="F15" s="32">
        <f>'2.4.1.7.5'!F14/'2.4.1.7.5'!$F$14</f>
        <v>1</v>
      </c>
      <c r="G15" s="32">
        <f>'2.4.1.7.5'!G14/'2.4.1.7.5'!G$14</f>
        <v>1</v>
      </c>
      <c r="H15" s="32">
        <f>'2.4.1.7.5'!H14/'2.4.1.7.5'!H$14</f>
        <v>1</v>
      </c>
      <c r="I15" s="32">
        <f>'2.4.1.7.5'!I14/'2.4.1.7.5'!I$14</f>
        <v>1</v>
      </c>
      <c r="J15" s="32">
        <f>'2.4.1.7.5'!J14/'2.4.1.7.5'!J$14</f>
        <v>1</v>
      </c>
      <c r="K15" s="32">
        <f>'2.4.1.7.5'!K14/'2.4.1.7.5'!K$14</f>
        <v>1</v>
      </c>
      <c r="L15" s="104">
        <f>'2.4.1.7.5'!L14/'2.4.1.7.5'!L$14</f>
        <v>1</v>
      </c>
      <c r="M15" s="106">
        <f>'2.4.1.7.5'!M14/'2.4.1.7.5'!M$14</f>
        <v>1</v>
      </c>
    </row>
    <row r="16" spans="1:13" ht="15.75">
      <c r="A16" s="81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</row>
    <row r="17" ht="16.5">
      <c r="A17" s="44" t="s">
        <v>29</v>
      </c>
    </row>
  </sheetData>
  <mergeCells count="2">
    <mergeCell ref="A1:M1"/>
    <mergeCell ref="A2:K2"/>
  </mergeCells>
  <printOptions horizontalCentered="1"/>
  <pageMargins left="0" right="0" top="0.7086614173228347" bottom="0" header="0" footer="0"/>
  <pageSetup horizontalDpi="300" verticalDpi="300" orientation="landscape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7"/>
  <sheetViews>
    <sheetView view="pageBreakPreview" zoomScaleNormal="120" zoomScaleSheetLayoutView="100" workbookViewId="0" topLeftCell="B1">
      <selection activeCell="L3" sqref="L3"/>
    </sheetView>
  </sheetViews>
  <sheetFormatPr defaultColWidth="9.140625" defaultRowHeight="12.75"/>
  <cols>
    <col min="1" max="1" width="55.28125" style="4" customWidth="1"/>
    <col min="2" max="13" width="12.7109375" style="4" customWidth="1"/>
    <col min="14" max="14" width="10.57421875" style="4" bestFit="1" customWidth="1"/>
    <col min="15" max="16384" width="9.140625" style="4" customWidth="1"/>
  </cols>
  <sheetData>
    <row r="1" spans="1:14" ht="15.7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9"/>
    </row>
    <row r="2" spans="1:14" s="10" customFormat="1" ht="19.5">
      <c r="A2" s="169" t="s">
        <v>33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9"/>
      <c r="N2" s="9"/>
    </row>
    <row r="3" spans="1:14" s="10" customFormat="1" ht="19.5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2" ht="86.25" customHeight="1">
      <c r="A4" s="73" t="s">
        <v>19</v>
      </c>
      <c r="B4" s="74" t="s">
        <v>20</v>
      </c>
      <c r="C4" s="74" t="s">
        <v>38</v>
      </c>
      <c r="D4" s="107" t="s">
        <v>39</v>
      </c>
      <c r="E4" s="107" t="s">
        <v>40</v>
      </c>
      <c r="F4" s="108" t="s">
        <v>41</v>
      </c>
      <c r="G4" s="107" t="s">
        <v>42</v>
      </c>
      <c r="H4" s="107" t="s">
        <v>43</v>
      </c>
      <c r="I4" s="107" t="s">
        <v>44</v>
      </c>
      <c r="J4" s="75" t="s">
        <v>45</v>
      </c>
      <c r="K4" s="75" t="s">
        <v>46</v>
      </c>
      <c r="L4" s="98" t="s">
        <v>47</v>
      </c>
    </row>
    <row r="5" spans="1:12" s="18" customFormat="1" ht="12.75">
      <c r="A5" s="76" t="s">
        <v>22</v>
      </c>
      <c r="B5" s="31">
        <f>'2.4.1.7.5'!B4/'2.4.1.7.5'!M4</f>
        <v>0.5589349861483028</v>
      </c>
      <c r="C5" s="31">
        <f>'2.4.1.7.5'!C4/'2.4.1.7.5'!$M4</f>
        <v>0.06942447589072645</v>
      </c>
      <c r="D5" s="31">
        <f>'2.4.1.7.5'!D4/'2.4.1.7.5'!$M4</f>
        <v>0.1928132092333925</v>
      </c>
      <c r="E5" s="31">
        <f>'2.4.1.7.5'!E4/'2.4.1.7.5'!$M4</f>
        <v>0.05353697712345453</v>
      </c>
      <c r="F5" s="31">
        <f>'2.4.1.7.5'!F4/'2.4.1.7.5'!$M4</f>
        <v>0.035472943933774974</v>
      </c>
      <c r="G5" s="31">
        <f>'2.4.1.7.5'!G4/'2.4.1.7.5'!$M4</f>
        <v>0.004006886267508088</v>
      </c>
      <c r="H5" s="31">
        <f>'2.4.1.7.5'!H4/'2.4.1.7.5'!$M4</f>
        <v>0.05866810888273621</v>
      </c>
      <c r="I5" s="31">
        <f>'2.4.1.7.5'!I4/'2.4.1.7.5'!$M4</f>
        <v>0.014928111431034828</v>
      </c>
      <c r="J5" s="31">
        <f>'2.4.1.7.5'!J4/'2.4.1.7.5'!$M4</f>
        <v>0.005511782118365189</v>
      </c>
      <c r="K5" s="31">
        <f>'2.4.1.7.5'!K4/'2.4.1.7.5'!$M4</f>
        <v>0.004733051657412288</v>
      </c>
      <c r="L5" s="77">
        <f>'2.4.1.7.5'!L4/'2.4.1.7.5'!$M4</f>
        <v>0.0019694673132921534</v>
      </c>
    </row>
    <row r="6" spans="1:12" ht="15" customHeight="1">
      <c r="A6" s="42" t="s">
        <v>23</v>
      </c>
      <c r="B6" s="31">
        <f>'2.4.1.7.5'!B5/'2.4.1.7.5'!M5</f>
        <v>0.5920593568717287</v>
      </c>
      <c r="C6" s="31">
        <f>'2.4.1.7.5'!C5/'2.4.1.7.5'!$M5</f>
        <v>0.05986241792911486</v>
      </c>
      <c r="D6" s="31">
        <f>'2.4.1.7.5'!D5/'2.4.1.7.5'!$M5</f>
        <v>0.1549166565992778</v>
      </c>
      <c r="E6" s="31">
        <f>'2.4.1.7.5'!E5/'2.4.1.7.5'!$M5</f>
        <v>0.05835196750641046</v>
      </c>
      <c r="F6" s="31">
        <f>'2.4.1.7.5'!F5/'2.4.1.7.5'!$M5</f>
        <v>0.03866329746274613</v>
      </c>
      <c r="G6" s="31">
        <f>'2.4.1.7.5'!G5/'2.4.1.7.5'!$M5</f>
        <v>0.0043672562375786875</v>
      </c>
      <c r="H6" s="31">
        <f>'2.4.1.7.5'!H5/'2.4.1.7.5'!$M5</f>
        <v>0.06258799862307787</v>
      </c>
      <c r="I6" s="31">
        <f>'2.4.1.7.5'!I5/'2.4.1.7.5'!$M5</f>
        <v>0.01627071082379429</v>
      </c>
      <c r="J6" s="31">
        <f>'2.4.1.7.5'!J5/'2.4.1.7.5'!$M5</f>
        <v>0.006007498898034657</v>
      </c>
      <c r="K6" s="31">
        <f>'2.4.1.7.5'!K5/'2.4.1.7.5'!$M5</f>
        <v>0.004766242455658066</v>
      </c>
      <c r="L6" s="77">
        <f>'2.4.1.7.5'!L5/'2.4.1.7.5'!$M5</f>
        <v>0.002146596592578512</v>
      </c>
    </row>
    <row r="7" spans="1:12" ht="15" customHeight="1">
      <c r="A7" s="20" t="s">
        <v>24</v>
      </c>
      <c r="B7" s="31">
        <f>'2.4.1.7.5'!B6/'2.4.1.7.5'!M6</f>
        <v>0.19063130605658948</v>
      </c>
      <c r="C7" s="31">
        <f>'2.4.1.7.5'!C6/'2.4.1.7.5'!$M6</f>
        <v>0.17574320918582287</v>
      </c>
      <c r="D7" s="31">
        <f>'2.4.1.7.5'!D6/'2.4.1.7.5'!$M6</f>
        <v>0.6141778870554204</v>
      </c>
      <c r="E7" s="31">
        <f>'2.4.1.7.5'!E6/'2.4.1.7.5'!$M6</f>
        <v>0</v>
      </c>
      <c r="F7" s="31">
        <f>'2.4.1.7.5'!F6/'2.4.1.7.5'!$M6</f>
        <v>0</v>
      </c>
      <c r="G7" s="31">
        <f>'2.4.1.7.5'!G6/'2.4.1.7.5'!$M6</f>
        <v>0</v>
      </c>
      <c r="H7" s="31">
        <f>'2.4.1.7.5'!H6/'2.4.1.7.5'!$M6</f>
        <v>0.015083588320038182</v>
      </c>
      <c r="I7" s="31">
        <f>'2.4.1.7.5'!I6/'2.4.1.7.5'!$M6</f>
        <v>0</v>
      </c>
      <c r="J7" s="31">
        <f>'2.4.1.7.5'!J6/'2.4.1.7.5'!$M6</f>
        <v>0</v>
      </c>
      <c r="K7" s="31">
        <f>'2.4.1.7.5'!K6/'2.4.1.7.5'!$M6</f>
        <v>0.004364009382128955</v>
      </c>
      <c r="L7" s="77">
        <f>'2.4.1.7.5'!L6/'2.4.1.7.5'!$M6</f>
        <v>0</v>
      </c>
    </row>
    <row r="8" spans="1:12" ht="15" customHeight="1">
      <c r="A8" s="76" t="s">
        <v>3</v>
      </c>
      <c r="B8" s="31">
        <f>'2.4.1.7.5'!B7/'2.4.1.7.5'!M7</f>
        <v>0.7879340309313881</v>
      </c>
      <c r="C8" s="31">
        <f>'2.4.1.7.5'!C7/'2.4.1.7.5'!$M7</f>
        <v>0.10836257971826925</v>
      </c>
      <c r="D8" s="31">
        <f>'2.4.1.7.5'!D7/'2.4.1.7.5'!$M7</f>
        <v>0.09323672343731361</v>
      </c>
      <c r="E8" s="31">
        <f>'2.4.1.7.5'!E7/'2.4.1.7.5'!$M7</f>
        <v>0</v>
      </c>
      <c r="F8" s="31">
        <f>'2.4.1.7.5'!F7/'2.4.1.7.5'!$M7</f>
        <v>1.801095348586079E-05</v>
      </c>
      <c r="G8" s="31">
        <f>'2.4.1.7.5'!G7/'2.4.1.7.5'!$M7</f>
        <v>0</v>
      </c>
      <c r="H8" s="31">
        <f>'2.4.1.7.5'!H7/'2.4.1.7.5'!$M7</f>
        <v>0.0014408990703316737</v>
      </c>
      <c r="I8" s="31">
        <f>'2.4.1.7.5'!I7/'2.4.1.7.5'!$M7</f>
        <v>0.00681692652656876</v>
      </c>
      <c r="J8" s="31">
        <f>'2.4.1.7.5'!J7/'2.4.1.7.5'!$M7</f>
        <v>0</v>
      </c>
      <c r="K8" s="31">
        <f>'2.4.1.7.5'!K7/'2.4.1.7.5'!$M7</f>
        <v>0.002190829362642668</v>
      </c>
      <c r="L8" s="77">
        <f>'2.4.1.7.5'!L7/'2.4.1.7.5'!$M7</f>
        <v>0</v>
      </c>
    </row>
    <row r="9" spans="1:12" ht="27" customHeight="1">
      <c r="A9" s="76" t="s">
        <v>8</v>
      </c>
      <c r="B9" s="31">
        <f>'2.4.1.7.5'!B8/'2.4.1.7.5'!M8</f>
        <v>0.9950033511037029</v>
      </c>
      <c r="C9" s="31">
        <f>'2.4.1.7.5'!C8/'2.4.1.7.5'!$M8</f>
        <v>0</v>
      </c>
      <c r="D9" s="31">
        <f>'2.4.1.7.5'!D8/'2.4.1.7.5'!$M8</f>
        <v>0.004996648896297069</v>
      </c>
      <c r="E9" s="31">
        <f>'2.4.1.7.5'!E8/'2.4.1.7.5'!$M8</f>
        <v>0</v>
      </c>
      <c r="F9" s="31">
        <f>'2.4.1.7.5'!F8/'2.4.1.7.5'!$M8</f>
        <v>0</v>
      </c>
      <c r="G9" s="31">
        <f>'2.4.1.7.5'!G8/'2.4.1.7.5'!$M8</f>
        <v>0</v>
      </c>
      <c r="H9" s="31">
        <f>'2.4.1.7.5'!H8/'2.4.1.7.5'!$M8</f>
        <v>0</v>
      </c>
      <c r="I9" s="31">
        <f>'2.4.1.7.5'!I8/'2.4.1.7.5'!$M8</f>
        <v>0</v>
      </c>
      <c r="J9" s="31">
        <f>'2.4.1.7.5'!J8/'2.4.1.7.5'!$M8</f>
        <v>0</v>
      </c>
      <c r="K9" s="31">
        <f>'2.4.1.7.5'!K8/'2.4.1.7.5'!$M8</f>
        <v>0</v>
      </c>
      <c r="L9" s="77">
        <f>'2.4.1.7.5'!L8/'2.4.1.7.5'!$M8</f>
        <v>0</v>
      </c>
    </row>
    <row r="10" spans="1:12" ht="15" customHeight="1">
      <c r="A10" s="76" t="s">
        <v>4</v>
      </c>
      <c r="B10" s="31">
        <f>'2.4.1.7.5'!B9/'2.4.1.7.5'!M9</f>
        <v>0.33085473650227015</v>
      </c>
      <c r="C10" s="31">
        <f>'2.4.1.7.5'!C9/'2.4.1.7.5'!$M9</f>
        <v>0</v>
      </c>
      <c r="D10" s="31">
        <f>'2.4.1.7.5'!D9/'2.4.1.7.5'!$M9</f>
        <v>0.30442559432842997</v>
      </c>
      <c r="E10" s="31">
        <f>'2.4.1.7.5'!E9/'2.4.1.7.5'!$M9</f>
        <v>0</v>
      </c>
      <c r="F10" s="31">
        <f>'2.4.1.7.5'!F9/'2.4.1.7.5'!$M9</f>
        <v>0.009278103504753017</v>
      </c>
      <c r="G10" s="31">
        <f>'2.4.1.7.5'!G9/'2.4.1.7.5'!$M9</f>
        <v>0</v>
      </c>
      <c r="H10" s="31">
        <f>'2.4.1.7.5'!H9/'2.4.1.7.5'!$M9</f>
        <v>0.12473388117082965</v>
      </c>
      <c r="I10" s="31">
        <f>'2.4.1.7.5'!I9/'2.4.1.7.5'!$M9</f>
        <v>0.23033806844746468</v>
      </c>
      <c r="J10" s="31">
        <f>'2.4.1.7.5'!J9/'2.4.1.7.5'!$M9</f>
        <v>0</v>
      </c>
      <c r="K10" s="31">
        <f>'2.4.1.7.5'!K9/'2.4.1.7.5'!$M9</f>
        <v>0.00036961604625252754</v>
      </c>
      <c r="L10" s="77">
        <f>'2.4.1.7.5'!L9/'2.4.1.7.5'!$M9</f>
        <v>0</v>
      </c>
    </row>
    <row r="11" spans="1:12" ht="15" customHeight="1">
      <c r="A11" s="76" t="s">
        <v>25</v>
      </c>
      <c r="B11" s="31" t="s">
        <v>7</v>
      </c>
      <c r="C11" s="31" t="s">
        <v>7</v>
      </c>
      <c r="D11" s="31" t="s">
        <v>7</v>
      </c>
      <c r="E11" s="31" t="s">
        <v>7</v>
      </c>
      <c r="F11" s="31" t="s">
        <v>7</v>
      </c>
      <c r="G11" s="31" t="s">
        <v>7</v>
      </c>
      <c r="H11" s="31" t="s">
        <v>7</v>
      </c>
      <c r="I11" s="31" t="s">
        <v>7</v>
      </c>
      <c r="J11" s="31" t="s">
        <v>7</v>
      </c>
      <c r="K11" s="31" t="s">
        <v>7</v>
      </c>
      <c r="L11" s="31" t="s">
        <v>7</v>
      </c>
    </row>
    <row r="12" spans="1:12" ht="15" customHeight="1">
      <c r="A12" s="76" t="s">
        <v>26</v>
      </c>
      <c r="B12" s="31">
        <f>'2.4.1.7.5'!B11/'2.4.1.7.5'!M11</f>
        <v>0.16051720108200135</v>
      </c>
      <c r="C12" s="31">
        <f>'2.4.1.7.5'!C11/'2.4.1.7.5'!$M11</f>
        <v>0</v>
      </c>
      <c r="D12" s="31">
        <f>'2.4.1.7.5'!D11/'2.4.1.7.5'!$M11</f>
        <v>0.29101362267940556</v>
      </c>
      <c r="E12" s="31">
        <f>'2.4.1.7.5'!E11/'2.4.1.7.5'!$M11</f>
        <v>0</v>
      </c>
      <c r="F12" s="31">
        <f>'2.4.1.7.5'!F11/'2.4.1.7.5'!$M11</f>
        <v>0.40625911133408116</v>
      </c>
      <c r="G12" s="31">
        <f>'2.4.1.7.5'!G11/'2.4.1.7.5'!$M11</f>
        <v>0.0018739737817185455</v>
      </c>
      <c r="H12" s="31">
        <f>'2.4.1.7.5'!H11/'2.4.1.7.5'!$M11</f>
        <v>0.1185845444077012</v>
      </c>
      <c r="I12" s="31">
        <f>'2.4.1.7.5'!I11/'2.4.1.7.5'!$M11</f>
        <v>0.021751546715092124</v>
      </c>
      <c r="J12" s="31">
        <f>'2.4.1.7.5'!J11/'2.4.1.7.5'!$M11</f>
        <v>0</v>
      </c>
      <c r="K12" s="31">
        <f>'2.4.1.7.5'!K11/'2.4.1.7.5'!$M11</f>
        <v>0</v>
      </c>
      <c r="L12" s="77">
        <f>'2.4.1.7.5'!L11/'2.4.1.7.5'!$M11</f>
        <v>0</v>
      </c>
    </row>
    <row r="13" spans="1:12" ht="15" customHeight="1">
      <c r="A13" s="76" t="s">
        <v>27</v>
      </c>
      <c r="B13" s="31">
        <f>'2.4.1.7.5'!B12/'2.4.1.7.5'!M12</f>
        <v>0.5999074010547021</v>
      </c>
      <c r="C13" s="31">
        <f>'2.4.1.7.5'!C12/'2.4.1.7.5'!$M12</f>
        <v>0.14002350266299965</v>
      </c>
      <c r="D13" s="31">
        <f>'2.4.1.7.5'!D12/'2.4.1.7.5'!$M12</f>
        <v>0.04231527418351337</v>
      </c>
      <c r="E13" s="31">
        <f>'2.4.1.7.5'!E12/'2.4.1.7.5'!$M12</f>
        <v>0.0977578012861785</v>
      </c>
      <c r="F13" s="31">
        <f>'2.4.1.7.5'!F12/'2.4.1.7.5'!$M12</f>
        <v>0.07272829584040892</v>
      </c>
      <c r="G13" s="31">
        <f>'2.4.1.7.5'!G12/'2.4.1.7.5'!$M12</f>
        <v>0</v>
      </c>
      <c r="H13" s="31">
        <f>'2.4.1.7.5'!H12/'2.4.1.7.5'!$M12</f>
        <v>0.03886420846357803</v>
      </c>
      <c r="I13" s="31">
        <f>'2.4.1.7.5'!I12/'2.4.1.7.5'!$M12</f>
        <v>0.008403516508619443</v>
      </c>
      <c r="J13" s="31">
        <f>'2.4.1.7.5'!J12/'2.4.1.7.5'!$M12</f>
        <v>0</v>
      </c>
      <c r="K13" s="31">
        <f>'2.4.1.7.5'!K12/'2.4.1.7.5'!$M12</f>
        <v>0</v>
      </c>
      <c r="L13" s="77">
        <f>'2.4.1.7.5'!L12/'2.4.1.7.5'!$M12</f>
        <v>0</v>
      </c>
    </row>
    <row r="14" spans="1:12" s="5" customFormat="1" ht="29.25" customHeight="1">
      <c r="A14" s="20" t="s">
        <v>28</v>
      </c>
      <c r="B14" s="31">
        <f>'2.4.1.7.5'!B13/'2.4.1.7.5'!M13</f>
        <v>0.5065322109659508</v>
      </c>
      <c r="C14" s="31">
        <f>'2.4.1.7.5'!C13/'2.4.1.7.5'!$M13</f>
        <v>0</v>
      </c>
      <c r="D14" s="31">
        <f>'2.4.1.7.5'!D13/'2.4.1.7.5'!$M13</f>
        <v>0</v>
      </c>
      <c r="E14" s="31">
        <f>'2.4.1.7.5'!E13/'2.4.1.7.5'!$M13</f>
        <v>0</v>
      </c>
      <c r="F14" s="31">
        <f>'2.4.1.7.5'!F13/'2.4.1.7.5'!$M13</f>
        <v>0</v>
      </c>
      <c r="G14" s="31">
        <f>'2.4.1.7.5'!G13/'2.4.1.7.5'!$M13</f>
        <v>0</v>
      </c>
      <c r="H14" s="31">
        <f>'2.4.1.7.5'!H13/'2.4.1.7.5'!$M13</f>
        <v>0.4222872350602836</v>
      </c>
      <c r="I14" s="31">
        <f>'2.4.1.7.5'!I13/'2.4.1.7.5'!$M13</f>
        <v>0.07118055397376546</v>
      </c>
      <c r="J14" s="31">
        <f>'2.4.1.7.5'!J13/'2.4.1.7.5'!$M13</f>
        <v>0</v>
      </c>
      <c r="K14" s="31">
        <f>'2.4.1.7.5'!K13/'2.4.1.7.5'!$M13</f>
        <v>0</v>
      </c>
      <c r="L14" s="77">
        <f>'2.4.1.7.5'!L13/'2.4.1.7.5'!$M13</f>
        <v>0</v>
      </c>
    </row>
    <row r="15" spans="1:14" s="65" customFormat="1" ht="16.5" thickBot="1">
      <c r="A15" s="78" t="s">
        <v>21</v>
      </c>
      <c r="B15" s="31">
        <f>'2.4.1.7.5'!B14/'2.4.1.7.5'!M14</f>
        <v>0.5415151467647619</v>
      </c>
      <c r="C15" s="31">
        <f>'2.4.1.7.5'!C14/'2.4.1.7.5'!$M14</f>
        <v>0.059866001335358444</v>
      </c>
      <c r="D15" s="31">
        <f>'2.4.1.7.5'!D14/'2.4.1.7.5'!$M14</f>
        <v>0.18619509982999624</v>
      </c>
      <c r="E15" s="31">
        <f>'2.4.1.7.5'!E14/'2.4.1.7.5'!$M14</f>
        <v>0.042010409286335024</v>
      </c>
      <c r="F15" s="31">
        <f>'2.4.1.7.5'!F14/'2.4.1.7.5'!$M14</f>
        <v>0.07613448694453502</v>
      </c>
      <c r="G15" s="79">
        <f>'2.4.1.7.5'!G14/'2.4.1.7.5'!$M14</f>
        <v>0.0030379235941328615</v>
      </c>
      <c r="H15" s="79">
        <f>'2.4.1.7.5'!H14/'2.4.1.7.5'!$M14</f>
        <v>0.06112644202951794</v>
      </c>
      <c r="I15" s="79">
        <f>'2.4.1.7.5'!I14/'2.4.1.7.5'!$M14</f>
        <v>0.021414352289371632</v>
      </c>
      <c r="J15" s="79">
        <f>'2.4.1.7.5'!J14/'2.4.1.7.5'!$M14</f>
        <v>0.003876651847187023</v>
      </c>
      <c r="K15" s="79">
        <f>'2.4.1.7.5'!K14/'2.4.1.7.5'!$M14</f>
        <v>0.003438282720962978</v>
      </c>
      <c r="L15" s="80">
        <f>'2.4.1.7.5'!L14/'2.4.1.7.5'!$M14</f>
        <v>0.0013852033578411903</v>
      </c>
      <c r="N15" s="6"/>
    </row>
    <row r="16" spans="2:14" s="65" customFormat="1" ht="15.75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="65" customFormat="1" ht="16.5">
      <c r="A17" s="44" t="s">
        <v>29</v>
      </c>
    </row>
    <row r="18" s="65" customFormat="1" ht="15.75"/>
    <row r="19" s="65" customFormat="1" ht="15.75"/>
    <row r="20" s="65" customFormat="1" ht="15.75"/>
    <row r="21" s="65" customFormat="1" ht="15.75"/>
    <row r="22" s="65" customFormat="1" ht="15.75"/>
    <row r="23" s="65" customFormat="1" ht="15.75"/>
    <row r="24" s="65" customFormat="1" ht="15.75"/>
    <row r="25" s="65" customFormat="1" ht="15.75"/>
    <row r="26" s="65" customFormat="1" ht="15.75"/>
    <row r="27" s="65" customFormat="1" ht="15.75"/>
    <row r="28" s="65" customFormat="1" ht="15.75"/>
    <row r="29" s="65" customFormat="1" ht="15.75"/>
    <row r="30" s="65" customFormat="1" ht="15.75"/>
    <row r="31" s="65" customFormat="1" ht="15.75"/>
    <row r="32" s="65" customFormat="1" ht="15.75"/>
    <row r="33" s="65" customFormat="1" ht="15.75"/>
    <row r="34" s="65" customFormat="1" ht="15.75"/>
    <row r="35" s="65" customFormat="1" ht="15.75"/>
    <row r="36" s="65" customFormat="1" ht="15.75"/>
    <row r="37" s="65" customFormat="1" ht="15.75"/>
    <row r="38" s="65" customFormat="1" ht="15.75"/>
    <row r="39" s="65" customFormat="1" ht="15.75"/>
    <row r="40" s="65" customFormat="1" ht="15.75"/>
    <row r="41" s="65" customFormat="1" ht="15.75"/>
    <row r="42" s="65" customFormat="1" ht="15.75"/>
    <row r="43" s="65" customFormat="1" ht="15.75"/>
    <row r="44" s="65" customFormat="1" ht="15.75"/>
    <row r="45" s="65" customFormat="1" ht="15.75"/>
    <row r="46" s="65" customFormat="1" ht="15.75"/>
    <row r="47" s="65" customFormat="1" ht="15.75"/>
    <row r="48" s="65" customFormat="1" ht="15.75"/>
    <row r="49" s="65" customFormat="1" ht="15.75"/>
    <row r="50" s="65" customFormat="1" ht="15.75"/>
    <row r="51" s="65" customFormat="1" ht="15.75"/>
    <row r="52" s="65" customFormat="1" ht="15.75"/>
    <row r="53" s="65" customFormat="1" ht="15.75"/>
    <row r="54" s="65" customFormat="1" ht="15.75"/>
    <row r="55" s="65" customFormat="1" ht="15.75"/>
    <row r="56" s="65" customFormat="1" ht="15.75"/>
    <row r="57" s="65" customFormat="1" ht="15.75"/>
    <row r="58" s="65" customFormat="1" ht="15.75"/>
    <row r="59" s="65" customFormat="1" ht="15.75"/>
    <row r="60" s="65" customFormat="1" ht="15.75"/>
    <row r="61" s="65" customFormat="1" ht="15.75"/>
    <row r="62" s="65" customFormat="1" ht="15.75"/>
    <row r="63" s="65" customFormat="1" ht="15.75"/>
    <row r="64" s="65" customFormat="1" ht="15.75"/>
    <row r="65" s="65" customFormat="1" ht="15.75"/>
    <row r="66" s="65" customFormat="1" ht="15.75"/>
    <row r="67" s="65" customFormat="1" ht="15.75"/>
    <row r="68" s="65" customFormat="1" ht="15.75"/>
    <row r="69" s="65" customFormat="1" ht="15.75"/>
    <row r="70" s="65" customFormat="1" ht="15.75"/>
    <row r="71" s="65" customFormat="1" ht="15.75"/>
    <row r="72" s="65" customFormat="1" ht="15.75"/>
    <row r="73" s="65" customFormat="1" ht="15.75"/>
    <row r="74" s="65" customFormat="1" ht="15.75"/>
    <row r="75" s="65" customFormat="1" ht="15.75"/>
    <row r="76" s="65" customFormat="1" ht="15.75"/>
    <row r="77" s="65" customFormat="1" ht="15.75"/>
    <row r="78" s="65" customFormat="1" ht="15.75"/>
    <row r="79" s="65" customFormat="1" ht="15.75"/>
    <row r="80" s="65" customFormat="1" ht="15.75"/>
    <row r="81" s="65" customFormat="1" ht="15.75"/>
    <row r="82" s="65" customFormat="1" ht="15.75"/>
    <row r="83" s="65" customFormat="1" ht="15.75"/>
    <row r="84" s="65" customFormat="1" ht="15.75"/>
    <row r="85" s="65" customFormat="1" ht="15.75"/>
    <row r="86" s="65" customFormat="1" ht="15.75"/>
    <row r="87" s="65" customFormat="1" ht="15.75"/>
    <row r="88" s="65" customFormat="1" ht="15.75"/>
    <row r="89" s="65" customFormat="1" ht="15.75"/>
    <row r="90" s="65" customFormat="1" ht="15.75"/>
    <row r="91" s="65" customFormat="1" ht="15.75"/>
    <row r="92" s="65" customFormat="1" ht="15.75"/>
    <row r="93" s="65" customFormat="1" ht="15.75"/>
    <row r="94" s="65" customFormat="1" ht="15.75"/>
    <row r="95" s="65" customFormat="1" ht="15.75"/>
    <row r="96" s="65" customFormat="1" ht="15.75"/>
    <row r="97" s="65" customFormat="1" ht="15.75"/>
    <row r="98" s="65" customFormat="1" ht="15.75"/>
    <row r="99" s="65" customFormat="1" ht="15.75"/>
    <row r="100" s="65" customFormat="1" ht="15.75"/>
    <row r="101" s="65" customFormat="1" ht="15.75"/>
    <row r="102" s="65" customFormat="1" ht="15.75"/>
    <row r="103" s="65" customFormat="1" ht="15.75"/>
    <row r="104" s="65" customFormat="1" ht="15.75"/>
    <row r="105" s="65" customFormat="1" ht="15.75"/>
    <row r="106" s="65" customFormat="1" ht="15.75"/>
    <row r="107" s="65" customFormat="1" ht="15.75"/>
    <row r="108" s="65" customFormat="1" ht="15.75"/>
    <row r="109" s="65" customFormat="1" ht="15.75"/>
    <row r="110" s="65" customFormat="1" ht="15.75"/>
    <row r="111" s="65" customFormat="1" ht="15.75"/>
    <row r="112" s="65" customFormat="1" ht="15.75"/>
    <row r="113" s="65" customFormat="1" ht="15.75"/>
    <row r="114" s="65" customFormat="1" ht="15.75"/>
    <row r="115" s="65" customFormat="1" ht="15.75"/>
    <row r="116" s="65" customFormat="1" ht="15.75"/>
    <row r="117" s="65" customFormat="1" ht="15.75"/>
    <row r="118" s="65" customFormat="1" ht="15.75"/>
    <row r="119" s="65" customFormat="1" ht="15.75"/>
    <row r="120" s="65" customFormat="1" ht="15.75"/>
    <row r="121" s="65" customFormat="1" ht="15.75"/>
    <row r="122" s="65" customFormat="1" ht="15.75"/>
    <row r="123" s="65" customFormat="1" ht="15.75"/>
    <row r="124" s="65" customFormat="1" ht="15.75"/>
    <row r="125" s="65" customFormat="1" ht="15.75"/>
    <row r="126" s="65" customFormat="1" ht="15.75"/>
    <row r="127" s="65" customFormat="1" ht="15.75"/>
  </sheetData>
  <mergeCells count="1">
    <mergeCell ref="A2:L2"/>
  </mergeCells>
  <printOptions horizontalCentered="1"/>
  <pageMargins left="0" right="0" top="0.4330708661417323" bottom="0" header="0" footer="0"/>
  <pageSetup horizontalDpi="300" verticalDpi="300" orientation="landscape" paperSize="9" scale="7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7"/>
  <sheetViews>
    <sheetView view="pageBreakPreview" zoomScaleSheetLayoutView="100" workbookViewId="0" topLeftCell="D1">
      <selection activeCell="L3" sqref="L3"/>
    </sheetView>
  </sheetViews>
  <sheetFormatPr defaultColWidth="9.140625" defaultRowHeight="12.75"/>
  <cols>
    <col min="1" max="1" width="54.57421875" style="4" customWidth="1"/>
    <col min="2" max="13" width="12.7109375" style="4" customWidth="1"/>
    <col min="14" max="14" width="10.8515625" style="4" customWidth="1"/>
    <col min="15" max="16384" width="9.140625" style="4" customWidth="1"/>
  </cols>
  <sheetData>
    <row r="1" spans="1:14" ht="15.7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9"/>
      <c r="M1" s="59"/>
      <c r="N1" s="59"/>
    </row>
    <row r="2" spans="1:19" s="61" customFormat="1" ht="21.75">
      <c r="A2" s="168" t="s">
        <v>34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60"/>
      <c r="O2" s="60"/>
      <c r="P2" s="60"/>
      <c r="Q2" s="60"/>
      <c r="R2" s="60"/>
      <c r="S2" s="60"/>
    </row>
    <row r="3" spans="1:19" s="61" customFormat="1" ht="19.5" thickBo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</row>
    <row r="4" spans="1:13" ht="86.25" customHeight="1" thickBot="1">
      <c r="A4" s="37" t="s">
        <v>19</v>
      </c>
      <c r="B4" s="74" t="s">
        <v>20</v>
      </c>
      <c r="C4" s="74" t="s">
        <v>38</v>
      </c>
      <c r="D4" s="107" t="s">
        <v>39</v>
      </c>
      <c r="E4" s="107" t="s">
        <v>40</v>
      </c>
      <c r="F4" s="108" t="s">
        <v>41</v>
      </c>
      <c r="G4" s="107" t="s">
        <v>42</v>
      </c>
      <c r="H4" s="107" t="s">
        <v>43</v>
      </c>
      <c r="I4" s="107" t="s">
        <v>44</v>
      </c>
      <c r="J4" s="75" t="s">
        <v>45</v>
      </c>
      <c r="K4" s="75" t="s">
        <v>46</v>
      </c>
      <c r="L4" s="98" t="s">
        <v>47</v>
      </c>
      <c r="M4" s="66" t="s">
        <v>16</v>
      </c>
    </row>
    <row r="5" spans="1:13" s="18" customFormat="1" ht="12.75">
      <c r="A5" s="17" t="s">
        <v>22</v>
      </c>
      <c r="B5" s="30">
        <f>'2.3.1.7.5'!B4/'2.3.1.7.5'!B$14</f>
        <v>0.48914112789216085</v>
      </c>
      <c r="C5" s="30">
        <f>'2.3.1.7.5'!C4/'2.3.1.7.5'!C$14</f>
        <v>0.9074650114941933</v>
      </c>
      <c r="D5" s="30">
        <f>'2.3.1.7.5'!D4/'2.3.1.7.5'!D$14</f>
        <v>0.7087357212142982</v>
      </c>
      <c r="E5" s="30">
        <f>'2.3.1.7.5'!E4/'2.3.1.7.5'!E$14</f>
        <v>0.7717911059717707</v>
      </c>
      <c r="F5" s="30">
        <f>'2.3.1.7.5'!F4/'2.3.1.7.5'!F$14</f>
        <v>0.3045482723300975</v>
      </c>
      <c r="G5" s="30">
        <f>'2.3.1.7.5'!G4/'2.3.1.7.5'!G$14</f>
        <v>0.9187062022640686</v>
      </c>
      <c r="H5" s="30">
        <f>'2.3.1.7.5'!H4/'2.3.1.7.5'!H$14</f>
        <v>0.44751832924672724</v>
      </c>
      <c r="I5" s="30">
        <f>'2.3.1.7.5'!I4/'2.3.1.7.5'!I$14</f>
        <v>0.5037400877525067</v>
      </c>
      <c r="J5" s="30">
        <f>'2.3.1.7.5'!J4/'2.3.1.7.5'!J$14</f>
        <v>0.9857966150585148</v>
      </c>
      <c r="K5" s="30">
        <f>'2.3.1.7.5'!K4/'2.3.1.7.5'!K$14</f>
        <v>0.9805622876958677</v>
      </c>
      <c r="L5" s="30">
        <f>'2.3.1.7.5'!L4/'2.3.1.7.5'!L$14</f>
        <v>0.9714855942446925</v>
      </c>
      <c r="M5" s="114">
        <f>'2.3.1.7.5'!M4/'2.3.1.7.5'!M$14</f>
        <v>0.6850711615552475</v>
      </c>
    </row>
    <row r="6" spans="1:13" ht="15" customHeight="1">
      <c r="A6" s="42" t="s">
        <v>23</v>
      </c>
      <c r="B6" s="30">
        <f>'2.3.1.7.5'!B5/'2.3.1.7.5'!B$14</f>
        <v>0.3657724487180825</v>
      </c>
      <c r="C6" s="30">
        <f>'2.3.1.7.5'!C5/'2.3.1.7.5'!C$14</f>
        <v>0.7750716340104163</v>
      </c>
      <c r="D6" s="30">
        <f>'2.3.1.7.5'!D5/'2.3.1.7.5'!D$14</f>
        <v>0.5544546838674369</v>
      </c>
      <c r="E6" s="30">
        <f>'2.3.1.7.5'!E5/'2.3.1.7.5'!E$14</f>
        <v>0.7717911059717707</v>
      </c>
      <c r="F6" s="30">
        <f>'2.3.1.7.5'!F5/'2.3.1.7.5'!F$14</f>
        <v>0.3045482723300975</v>
      </c>
      <c r="G6" s="30">
        <f>'2.3.1.7.5'!G5/'2.3.1.7.5'!G$14</f>
        <v>0.9187062022640686</v>
      </c>
      <c r="H6" s="30">
        <f>'2.3.1.7.5'!H5/'2.3.1.7.5'!H$14</f>
        <v>0.44271010993149273</v>
      </c>
      <c r="I6" s="30">
        <f>'2.3.1.7.5'!I5/'2.3.1.7.5'!I$14</f>
        <v>0.5031052370363078</v>
      </c>
      <c r="J6" s="30">
        <f>'2.3.1.7.5'!J5/'2.3.1.7.5'!J$14</f>
        <v>0.9857966150585148</v>
      </c>
      <c r="K6" s="30">
        <f>'2.3.1.7.5'!K5/'2.3.1.7.5'!K$14</f>
        <v>0.9752325274101957</v>
      </c>
      <c r="L6" s="30">
        <f>'2.3.1.7.5'!L5/'2.3.1.7.5'!L$14</f>
        <v>0.891922778050346</v>
      </c>
      <c r="M6" s="114">
        <f>'2.3.1.7.5'!M5/'2.3.1.7.5'!M$14</f>
        <v>0.5960529006553438</v>
      </c>
    </row>
    <row r="7" spans="1:13" ht="17.25" customHeight="1">
      <c r="A7" s="20" t="s">
        <v>24</v>
      </c>
      <c r="B7" s="30">
        <f>'2.3.1.7.5'!B6/'2.3.1.7.5'!B$14</f>
        <v>0.12336867917407833</v>
      </c>
      <c r="C7" s="30">
        <f>'2.3.1.7.5'!C6/'2.3.1.7.5'!C$14</f>
        <v>0.13239337748377702</v>
      </c>
      <c r="D7" s="30">
        <f>'2.3.1.7.5'!D6/'2.3.1.7.5'!D$14</f>
        <v>0.15428103734686133</v>
      </c>
      <c r="E7" s="30">
        <f>'2.3.1.7.5'!E6/'2.3.1.7.5'!E$14</f>
        <v>0</v>
      </c>
      <c r="F7" s="30">
        <f>'2.3.1.7.5'!F6/'2.3.1.7.5'!F$14</f>
        <v>0</v>
      </c>
      <c r="G7" s="30">
        <f>'2.3.1.7.5'!G6/'2.3.1.7.5'!G$14</f>
        <v>0</v>
      </c>
      <c r="H7" s="30">
        <f>'2.3.1.7.5'!H6/'2.3.1.7.5'!H$14</f>
        <v>0.0048082193152345675</v>
      </c>
      <c r="I7" s="30">
        <f>'2.3.1.7.5'!I6/'2.3.1.7.5'!I$14</f>
        <v>0.0006348507161988935</v>
      </c>
      <c r="J7" s="30">
        <f>'2.3.1.7.5'!J6/'2.3.1.7.5'!J$14</f>
        <v>0</v>
      </c>
      <c r="K7" s="30">
        <f>'2.3.1.7.5'!K6/'2.3.1.7.5'!K$14</f>
        <v>0.005329760285671928</v>
      </c>
      <c r="L7" s="30">
        <f>'2.3.1.7.5'!L6/'2.3.1.7.5'!L$14</f>
        <v>0.07956281619434656</v>
      </c>
      <c r="M7" s="114">
        <f>'2.3.1.7.5'!M6/'2.3.1.7.5'!M$14</f>
        <v>0.08901826089990379</v>
      </c>
    </row>
    <row r="8" spans="1:13" ht="15" customHeight="1">
      <c r="A8" s="20" t="s">
        <v>3</v>
      </c>
      <c r="B8" s="30">
        <f>'2.3.1.7.5'!B7/'2.3.1.7.5'!B$14</f>
        <v>0.031089070076467083</v>
      </c>
      <c r="C8" s="30">
        <f>'2.3.1.7.5'!C7/'2.3.1.7.5'!C$14</f>
        <v>0.05682218835363166</v>
      </c>
      <c r="D8" s="30">
        <f>'2.3.1.7.5'!D7/'2.3.1.7.5'!D$14</f>
        <v>0.036591749484405446</v>
      </c>
      <c r="E8" s="30">
        <f>'2.3.1.7.5'!E7/'2.3.1.7.5'!E$14</f>
        <v>0.06788099164343975</v>
      </c>
      <c r="F8" s="30">
        <f>'2.3.1.7.5'!F7/'2.3.1.7.5'!F$14</f>
        <v>0.006681204076037422</v>
      </c>
      <c r="G8" s="30">
        <f>'2.3.1.7.5'!G7/'2.3.1.7.5'!G$14</f>
        <v>0</v>
      </c>
      <c r="H8" s="30">
        <f>'2.3.1.7.5'!H7/'2.3.1.7.5'!H$14</f>
        <v>0.0008851432538318739</v>
      </c>
      <c r="I8" s="30">
        <f>'2.3.1.7.5'!I7/'2.3.1.7.5'!I$14</f>
        <v>0.007014313828378182</v>
      </c>
      <c r="J8" s="30">
        <f>'2.3.1.7.5'!J7/'2.3.1.7.5'!J$14</f>
        <v>0</v>
      </c>
      <c r="K8" s="30">
        <f>'2.3.1.7.5'!K7/'2.3.1.7.5'!K$14</f>
        <v>0.0022809601464455374</v>
      </c>
      <c r="L8" s="30">
        <f>'2.3.1.7.5'!L7/'2.3.1.7.5'!L$14</f>
        <v>0</v>
      </c>
      <c r="M8" s="114">
        <f>'2.3.1.7.5'!M7/'2.3.1.7.5'!M$14</f>
        <v>0.036461744595911984</v>
      </c>
    </row>
    <row r="9" spans="1:13" ht="15" customHeight="1">
      <c r="A9" s="20" t="s">
        <v>8</v>
      </c>
      <c r="B9" s="30">
        <f>'2.3.1.7.5'!B8/'2.3.1.7.5'!B$14</f>
        <v>0.2981122388763251</v>
      </c>
      <c r="C9" s="30">
        <f>'2.3.1.7.5'!C8/'2.3.1.7.5'!C$14</f>
        <v>0.0003516763352492899</v>
      </c>
      <c r="D9" s="30">
        <f>'2.3.1.7.5'!D8/'2.3.1.7.5'!D$14</f>
        <v>0.02869493038777636</v>
      </c>
      <c r="E9" s="30">
        <f>'2.3.1.7.5'!E8/'2.3.1.7.5'!E$14</f>
        <v>0</v>
      </c>
      <c r="F9" s="30">
        <f>'2.3.1.7.5'!F8/'2.3.1.7.5'!F$14</f>
        <v>0</v>
      </c>
      <c r="G9" s="30">
        <f>'2.3.1.7.5'!G8/'2.3.1.7.5'!G$14</f>
        <v>0</v>
      </c>
      <c r="H9" s="30">
        <f>'2.3.1.7.5'!H8/'2.3.1.7.5'!H$14</f>
        <v>0</v>
      </c>
      <c r="I9" s="30">
        <f>'2.3.1.7.5'!I8/'2.3.1.7.5'!I$14</f>
        <v>0</v>
      </c>
      <c r="J9" s="30">
        <f>'2.3.1.7.5'!J8/'2.3.1.7.5'!J$14</f>
        <v>0</v>
      </c>
      <c r="K9" s="30">
        <f>'2.3.1.7.5'!K8/'2.3.1.7.5'!K$14</f>
        <v>0.012858298473021664</v>
      </c>
      <c r="L9" s="30">
        <f>'2.3.1.7.5'!L8/'2.3.1.7.5'!L$14</f>
        <v>0</v>
      </c>
      <c r="M9" s="114">
        <f>'2.3.1.7.5'!M8/'2.3.1.7.5'!M$14</f>
        <v>0.08742232680438673</v>
      </c>
    </row>
    <row r="10" spans="1:13" ht="15" customHeight="1">
      <c r="A10" s="20" t="s">
        <v>4</v>
      </c>
      <c r="B10" s="30">
        <f>'2.3.1.7.5'!B9/'2.3.1.7.5'!B$14</f>
        <v>0.02009907895047202</v>
      </c>
      <c r="C10" s="30">
        <f>'2.3.1.7.5'!C9/'2.3.1.7.5'!C$14</f>
        <v>0</v>
      </c>
      <c r="D10" s="30">
        <f>'2.3.1.7.5'!D9/'2.3.1.7.5'!D$14</f>
        <v>0.06107261664710764</v>
      </c>
      <c r="E10" s="30">
        <f>'2.3.1.7.5'!E9/'2.3.1.7.5'!E$14</f>
        <v>0</v>
      </c>
      <c r="F10" s="30">
        <f>'2.3.1.7.5'!F9/'2.3.1.7.5'!F$14</f>
        <v>0.0074661398678942436</v>
      </c>
      <c r="G10" s="30">
        <f>'2.3.1.7.5'!G9/'2.3.1.7.5'!G$14</f>
        <v>0</v>
      </c>
      <c r="H10" s="30">
        <f>'2.3.1.7.5'!H9/'2.3.1.7.5'!H$14</f>
        <v>0.11606895350636519</v>
      </c>
      <c r="I10" s="30">
        <f>'2.3.1.7.5'!I9/'2.3.1.7.5'!I$14</f>
        <v>0.1824487882014187</v>
      </c>
      <c r="J10" s="30">
        <f>'2.3.1.7.5'!J9/'2.3.1.7.5'!J$14</f>
        <v>0</v>
      </c>
      <c r="K10" s="30">
        <f>'2.3.1.7.5'!K9/'2.3.1.7.5'!K$14</f>
        <v>0.0035741219391142364</v>
      </c>
      <c r="L10" s="30">
        <f>'2.3.1.7.5'!L9/'2.3.1.7.5'!L$14</f>
        <v>0</v>
      </c>
      <c r="M10" s="114">
        <f>'2.3.1.7.5'!M9/'2.3.1.7.5'!M$14</f>
        <v>0.02209990715563559</v>
      </c>
    </row>
    <row r="11" spans="1:13" ht="15" customHeight="1">
      <c r="A11" s="20" t="s">
        <v>25</v>
      </c>
      <c r="B11" s="30">
        <f>'2.3.1.7.5'!B10/'2.3.1.7.5'!B$14</f>
        <v>0</v>
      </c>
      <c r="C11" s="30">
        <f>'2.3.1.7.5'!C10/'2.3.1.7.5'!C$14</f>
        <v>0</v>
      </c>
      <c r="D11" s="30">
        <f>'2.3.1.7.5'!D10/'2.3.1.7.5'!D$14</f>
        <v>0</v>
      </c>
      <c r="E11" s="30">
        <f>'2.3.1.7.5'!E10/'2.3.1.7.5'!E$14</f>
        <v>0</v>
      </c>
      <c r="F11" s="30">
        <f>'2.3.1.7.5'!F10/'2.3.1.7.5'!F$14</f>
        <v>0</v>
      </c>
      <c r="G11" s="30">
        <f>'2.3.1.7.5'!G10/'2.3.1.7.5'!G$14</f>
        <v>0</v>
      </c>
      <c r="H11" s="30">
        <f>'2.3.1.7.5'!H10/'2.3.1.7.5'!H$14</f>
        <v>0</v>
      </c>
      <c r="I11" s="30">
        <f>'2.3.1.7.5'!I10/'2.3.1.7.5'!I$14</f>
        <v>0</v>
      </c>
      <c r="J11" s="30">
        <f>'2.3.1.7.5'!J10/'2.3.1.7.5'!J$14</f>
        <v>0</v>
      </c>
      <c r="K11" s="30">
        <f>'2.3.1.7.5'!K10/'2.3.1.7.5'!K$14</f>
        <v>0</v>
      </c>
      <c r="L11" s="30">
        <f>'2.3.1.7.5'!L10/'2.3.1.7.5'!L$14</f>
        <v>0</v>
      </c>
      <c r="M11" s="114">
        <f>'2.3.1.7.5'!M10/'2.3.1.7.5'!M$14</f>
        <v>0</v>
      </c>
    </row>
    <row r="12" spans="1:13" ht="15" customHeight="1">
      <c r="A12" s="20" t="s">
        <v>26</v>
      </c>
      <c r="B12" s="30">
        <f>'2.3.1.7.5'!B11/'2.3.1.7.5'!B$14</f>
        <v>0.07261393257976353</v>
      </c>
      <c r="C12" s="30">
        <f>'2.3.1.7.5'!C11/'2.3.1.7.5'!C$14</f>
        <v>0</v>
      </c>
      <c r="D12" s="30">
        <f>'2.3.1.7.5'!D11/'2.3.1.7.5'!D$14</f>
        <v>0.13781956625036623</v>
      </c>
      <c r="E12" s="30">
        <f>'2.3.1.7.5'!E11/'2.3.1.7.5'!E$14</f>
        <v>0</v>
      </c>
      <c r="F12" s="30">
        <f>'2.3.1.7.5'!F11/'2.3.1.7.5'!F$14</f>
        <v>0.6246589303091102</v>
      </c>
      <c r="G12" s="30">
        <f>'2.3.1.7.5'!G11/'2.3.1.7.5'!G$14</f>
        <v>0.08129379773593137</v>
      </c>
      <c r="H12" s="30">
        <f>'2.3.1.7.5'!H11/'2.3.1.7.5'!H$14</f>
        <v>0.3093107926701257</v>
      </c>
      <c r="I12" s="30">
        <f>'2.3.1.7.5'!I11/'2.3.1.7.5'!I$14</f>
        <v>0.16656889322836052</v>
      </c>
      <c r="J12" s="30">
        <f>'2.3.1.7.5'!J11/'2.3.1.7.5'!J$14</f>
        <v>0.0003167046445296256</v>
      </c>
      <c r="K12" s="30">
        <f>'2.3.1.7.5'!K11/'2.3.1.7.5'!K$14</f>
        <v>0.0007243317455508789</v>
      </c>
      <c r="L12" s="30">
        <f>'2.3.1.7.5'!L11/'2.3.1.7.5'!L$14</f>
        <v>0.028514405755307504</v>
      </c>
      <c r="M12" s="114">
        <f>'2.3.1.7.5'!M11/'2.3.1.7.5'!M$14</f>
        <v>0.10102651291731443</v>
      </c>
    </row>
    <row r="13" spans="1:13" ht="15" customHeight="1">
      <c r="A13" s="20" t="s">
        <v>27</v>
      </c>
      <c r="B13" s="30">
        <f>'2.3.1.7.5'!B12/'2.3.1.7.5'!B$14</f>
        <v>0.08894455162481137</v>
      </c>
      <c r="C13" s="30">
        <f>'2.3.1.7.5'!C12/'2.3.1.7.5'!C$14</f>
        <v>0.03536112381692568</v>
      </c>
      <c r="D13" s="30">
        <f>'2.3.1.7.5'!D12/'2.3.1.7.5'!D$14</f>
        <v>0.027085416016046065</v>
      </c>
      <c r="E13" s="30">
        <f>'2.3.1.7.5'!E12/'2.3.1.7.5'!E$14</f>
        <v>0.1603279023847896</v>
      </c>
      <c r="F13" s="30">
        <f>'2.3.1.7.5'!F12/'2.3.1.7.5'!F$14</f>
        <v>0.05664545341686057</v>
      </c>
      <c r="G13" s="30">
        <f>'2.3.1.7.5'!G12/'2.3.1.7.5'!G$14</f>
        <v>0</v>
      </c>
      <c r="H13" s="30">
        <f>'2.3.1.7.5'!H12/'2.3.1.7.5'!H$14</f>
        <v>0.1262167813229499</v>
      </c>
      <c r="I13" s="30">
        <f>'2.3.1.7.5'!I12/'2.3.1.7.5'!I$14</f>
        <v>0.14022791698933593</v>
      </c>
      <c r="J13" s="30">
        <f>'2.3.1.7.5'!J12/'2.3.1.7.5'!J$14</f>
        <v>0.013886680296955476</v>
      </c>
      <c r="K13" s="30">
        <f>'2.3.1.7.5'!K12/'2.3.1.7.5'!K$14</f>
        <v>0</v>
      </c>
      <c r="L13" s="30">
        <f>'2.3.1.7.5'!L12/'2.3.1.7.5'!L$14</f>
        <v>0</v>
      </c>
      <c r="M13" s="114">
        <f>'2.3.1.7.5'!M12/'2.3.1.7.5'!M$14</f>
        <v>0.06791834697150367</v>
      </c>
    </row>
    <row r="14" spans="1:13" ht="26.25" customHeight="1" thickBot="1">
      <c r="A14" s="67" t="s">
        <v>28</v>
      </c>
      <c r="B14" s="68">
        <f>'2.3.1.7.5'!B13/'2.3.1.7.5'!B$14</f>
        <v>0.02088375910099932</v>
      </c>
      <c r="C14" s="68">
        <f>'2.3.1.7.5'!C13/'2.3.1.7.5'!C$14</f>
        <v>0.0003370800776218914</v>
      </c>
      <c r="D14" s="68">
        <f>'2.3.1.7.5'!D13/'2.3.1.7.5'!D$14</f>
        <v>0.00274003832880856</v>
      </c>
      <c r="E14" s="68">
        <f>'2.3.1.7.5'!E13/'2.3.1.7.5'!E$14</f>
        <v>0</v>
      </c>
      <c r="F14" s="68">
        <f>'2.3.1.7.5'!F13/'2.3.1.7.5'!F$14</f>
        <v>0.0016602461915437546</v>
      </c>
      <c r="G14" s="68">
        <f>'2.3.1.7.5'!G13/'2.3.1.7.5'!G$14</f>
        <v>0</v>
      </c>
      <c r="H14" s="68">
        <f>'2.3.1.7.5'!H13/'2.3.1.7.5'!H$14</f>
        <v>0.08028062047695202</v>
      </c>
      <c r="I14" s="68">
        <f>'2.3.1.7.5'!I13/'2.3.1.7.5'!I$14</f>
        <v>0.11604523019555026</v>
      </c>
      <c r="J14" s="68">
        <f>'2.3.1.7.5'!J13/'2.3.1.7.5'!J$14</f>
        <v>0</v>
      </c>
      <c r="K14" s="68">
        <f>'2.3.1.7.5'!K13/'2.3.1.7.5'!K$14</f>
        <v>0</v>
      </c>
      <c r="L14" s="68">
        <f>'2.3.1.7.5'!L13/'2.3.1.7.5'!L$14</f>
        <v>0</v>
      </c>
      <c r="M14" s="115">
        <f>'2.3.1.7.5'!M13/'2.3.1.7.5'!M$14</f>
        <v>0.012474440379804044</v>
      </c>
    </row>
    <row r="15" spans="1:13" ht="15" customHeight="1" thickBot="1">
      <c r="A15" s="62" t="s">
        <v>21</v>
      </c>
      <c r="B15" s="69">
        <f>'2.3.1.7.5'!B14/'2.3.1.7.5'!B$14</f>
        <v>1</v>
      </c>
      <c r="C15" s="69">
        <f>'2.3.1.7.5'!C14/'2.3.1.7.5'!C$14</f>
        <v>1</v>
      </c>
      <c r="D15" s="69">
        <f>'2.3.1.7.5'!D14/'2.3.1.7.5'!D$14</f>
        <v>1</v>
      </c>
      <c r="E15" s="69">
        <f>'2.3.1.7.5'!E14/'2.3.1.7.5'!E$14</f>
        <v>1</v>
      </c>
      <c r="F15" s="69">
        <f>'2.3.1.7.5'!F14/'2.3.1.7.5'!F$14</f>
        <v>1</v>
      </c>
      <c r="G15" s="69">
        <f>'2.3.1.7.5'!G14/'2.3.1.7.5'!G$14</f>
        <v>1</v>
      </c>
      <c r="H15" s="69">
        <f>'2.3.1.7.5'!H14/'2.3.1.7.5'!H$14</f>
        <v>1</v>
      </c>
      <c r="I15" s="69">
        <f>'2.3.1.7.5'!I14/'2.3.1.7.5'!I$14</f>
        <v>1</v>
      </c>
      <c r="J15" s="69">
        <f>'2.3.1.7.5'!J14/'2.3.1.7.5'!J$14</f>
        <v>1</v>
      </c>
      <c r="K15" s="69">
        <f>'2.3.1.7.5'!K14/'2.3.1.7.5'!K$14</f>
        <v>1</v>
      </c>
      <c r="L15" s="69">
        <f>'2.3.1.7.5'!L14/'2.3.1.7.5'!L$14</f>
        <v>1</v>
      </c>
      <c r="M15" s="116">
        <f>'2.3.1.7.5'!M14/'2.3.1.7.5'!M$14</f>
        <v>1</v>
      </c>
    </row>
    <row r="16" spans="1:13" ht="15.75">
      <c r="A16" s="70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</row>
    <row r="17" spans="1:9" ht="15.75">
      <c r="A17" s="44" t="s">
        <v>29</v>
      </c>
      <c r="B17" s="72"/>
      <c r="C17" s="72"/>
      <c r="D17" s="72"/>
      <c r="E17" s="72"/>
      <c r="F17" s="72"/>
      <c r="G17" s="72"/>
      <c r="H17" s="72"/>
      <c r="I17" s="72"/>
    </row>
  </sheetData>
  <mergeCells count="1">
    <mergeCell ref="A2:M2"/>
  </mergeCells>
  <printOptions/>
  <pageMargins left="0" right="0" top="0.55" bottom="0" header="0" footer="0"/>
  <pageSetup horizontalDpi="300" verticalDpi="300" orientation="landscape" paperSize="9" scale="6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view="pageBreakPreview" zoomScaleSheetLayoutView="100" workbookViewId="0" topLeftCell="A1">
      <selection activeCell="A3" sqref="A3"/>
    </sheetView>
  </sheetViews>
  <sheetFormatPr defaultColWidth="9.140625" defaultRowHeight="12.75"/>
  <cols>
    <col min="1" max="1" width="49.7109375" style="4" customWidth="1"/>
    <col min="2" max="13" width="12.7109375" style="4" customWidth="1"/>
    <col min="14" max="16384" width="9.140625" style="4" customWidth="1"/>
  </cols>
  <sheetData>
    <row r="1" spans="1:12" ht="15.7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9"/>
    </row>
    <row r="2" spans="1:12" s="61" customFormat="1" ht="21.75">
      <c r="A2" s="168" t="s">
        <v>57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</row>
    <row r="3" spans="1:12" s="61" customFormat="1" ht="19.5" thickBo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51.75" thickBot="1">
      <c r="A4" s="37" t="s">
        <v>19</v>
      </c>
      <c r="B4" s="156" t="s">
        <v>20</v>
      </c>
      <c r="C4" s="156" t="s">
        <v>38</v>
      </c>
      <c r="D4" s="157" t="s">
        <v>39</v>
      </c>
      <c r="E4" s="157" t="s">
        <v>40</v>
      </c>
      <c r="F4" s="158" t="s">
        <v>41</v>
      </c>
      <c r="G4" s="157" t="s">
        <v>42</v>
      </c>
      <c r="H4" s="157" t="s">
        <v>43</v>
      </c>
      <c r="I4" s="157" t="s">
        <v>44</v>
      </c>
      <c r="J4" s="159" t="s">
        <v>45</v>
      </c>
      <c r="K4" s="159" t="s">
        <v>46</v>
      </c>
      <c r="L4" s="164" t="s">
        <v>47</v>
      </c>
    </row>
    <row r="5" spans="1:12" s="18" customFormat="1" ht="12.75">
      <c r="A5" s="17" t="s">
        <v>22</v>
      </c>
      <c r="B5" s="162">
        <f>'2.3.1.7.5'!B4/'2.3.1.7.5'!$M4</f>
        <v>0.20111071119172727</v>
      </c>
      <c r="C5" s="162">
        <f>'2.3.1.7.5'!C4/'2.3.1.7.5'!$M4</f>
        <v>0.3645053666297318</v>
      </c>
      <c r="D5" s="162">
        <f>'2.3.1.7.5'!D4/'2.3.1.7.5'!$M4</f>
        <v>0.11533949487382737</v>
      </c>
      <c r="E5" s="162">
        <f>'2.3.1.7.5'!E4/'2.3.1.7.5'!$M4</f>
        <v>0.12161577447077586</v>
      </c>
      <c r="F5" s="162">
        <f>'2.3.1.7.5'!F4/'2.3.1.7.5'!$M4</f>
        <v>0.030253325518073346</v>
      </c>
      <c r="G5" s="162">
        <f>'2.3.1.7.5'!G4/'2.3.1.7.5'!$M4</f>
        <v>0.07596996663746325</v>
      </c>
      <c r="H5" s="162">
        <f>'2.3.1.7.5'!H4/'2.3.1.7.5'!$M4</f>
        <v>0.031072789567744903</v>
      </c>
      <c r="I5" s="162">
        <f>'2.3.1.7.5'!I4/'2.3.1.7.5'!$M4</f>
        <v>0.014334473084147904</v>
      </c>
      <c r="J5" s="162">
        <f>'2.3.1.7.5'!J4/'2.3.1.7.5'!$M4</f>
        <v>0.022326740148908075</v>
      </c>
      <c r="K5" s="162">
        <f>'2.3.1.7.5'!K4/'2.3.1.7.5'!$M4</f>
        <v>0.017574658006667666</v>
      </c>
      <c r="L5" s="163">
        <f>'2.3.1.7.5'!L4/'2.3.1.7.5'!$M4</f>
        <v>0.005896699870932515</v>
      </c>
    </row>
    <row r="6" spans="1:12" ht="15" customHeight="1">
      <c r="A6" s="42" t="s">
        <v>23</v>
      </c>
      <c r="B6" s="117">
        <f>'2.3.1.7.5'!B5/'2.3.1.7.5'!$M5</f>
        <v>0.17284741591897793</v>
      </c>
      <c r="C6" s="117">
        <f>'2.3.1.7.5'!C5/'2.3.1.7.5'!$M5</f>
        <v>0.3578217709166135</v>
      </c>
      <c r="D6" s="117">
        <f>'2.3.1.7.5'!D5/'2.3.1.7.5'!$M5</f>
        <v>0.10370761807701712</v>
      </c>
      <c r="E6" s="117">
        <f>'2.3.1.7.5'!E5/'2.3.1.7.5'!$M5</f>
        <v>0.13977863338729227</v>
      </c>
      <c r="F6" s="117">
        <f>'2.3.1.7.5'!F5/'2.3.1.7.5'!$M5</f>
        <v>0.034771546000008056</v>
      </c>
      <c r="G6" s="117">
        <f>'2.3.1.7.5'!G5/'2.3.1.7.5'!$M5</f>
        <v>0.08731579567924003</v>
      </c>
      <c r="H6" s="117">
        <f>'2.3.1.7.5'!H5/'2.3.1.7.5'!$M5</f>
        <v>0.035329682647170006</v>
      </c>
      <c r="I6" s="117">
        <f>'2.3.1.7.5'!I5/'2.3.1.7.5'!$M5</f>
        <v>0.016454509410180222</v>
      </c>
      <c r="J6" s="117">
        <f>'2.3.1.7.5'!J5/'2.3.1.7.5'!$M5</f>
        <v>0.02566115489202008</v>
      </c>
      <c r="K6" s="117">
        <f>'2.3.1.7.5'!K5/'2.3.1.7.5'!$M5</f>
        <v>0.02008957525103116</v>
      </c>
      <c r="L6" s="119">
        <f>'2.3.1.7.5'!L5/'2.3.1.7.5'!$M5</f>
        <v>0.0062222978204496075</v>
      </c>
    </row>
    <row r="7" spans="1:12" ht="15" customHeight="1">
      <c r="A7" s="20" t="s">
        <v>24</v>
      </c>
      <c r="B7" s="117">
        <f>'2.3.1.7.5'!B6/'2.3.1.7.5'!$M6</f>
        <v>0.39035748998853603</v>
      </c>
      <c r="C7" s="117">
        <f>'2.3.1.7.5'!C6/'2.3.1.7.5'!$M6</f>
        <v>0.4092577193643168</v>
      </c>
      <c r="D7" s="117">
        <f>'2.3.1.7.5'!D6/'2.3.1.7.5'!$M6</f>
        <v>0.19322479430245093</v>
      </c>
      <c r="E7" s="117">
        <f>'2.3.1.7.5'!E6/'2.3.1.7.5'!$M6</f>
        <v>0</v>
      </c>
      <c r="F7" s="117">
        <f>'2.3.1.7.5'!F6/'2.3.1.7.5'!$M6</f>
        <v>0</v>
      </c>
      <c r="G7" s="117">
        <f>'2.3.1.7.5'!G6/'2.3.1.7.5'!$M6</f>
        <v>0</v>
      </c>
      <c r="H7" s="117">
        <f>'2.3.1.7.5'!H6/'2.3.1.7.5'!$M6</f>
        <v>0.0025692730743808686</v>
      </c>
      <c r="I7" s="117">
        <f>'2.3.1.7.5'!I6/'2.3.1.7.5'!$M6</f>
        <v>0.00013902836469679864</v>
      </c>
      <c r="J7" s="117">
        <f>'2.3.1.7.5'!J6/'2.3.1.7.5'!$M6</f>
        <v>0</v>
      </c>
      <c r="K7" s="117">
        <f>'2.3.1.7.5'!K6/'2.3.1.7.5'!$M6</f>
        <v>0.000735149985986669</v>
      </c>
      <c r="L7" s="119">
        <f>'2.3.1.7.5'!L6/'2.3.1.7.5'!$M6</f>
        <v>0.003716544919631907</v>
      </c>
    </row>
    <row r="8" spans="1:12" ht="15" customHeight="1">
      <c r="A8" s="20" t="s">
        <v>3</v>
      </c>
      <c r="B8" s="117">
        <f>'2.3.1.7.5'!B7/'2.3.1.7.5'!$M7</f>
        <v>0.240163494626827</v>
      </c>
      <c r="C8" s="117">
        <f>'2.3.1.7.5'!C7/'2.3.1.7.5'!$M7</f>
        <v>0.4288350105530064</v>
      </c>
      <c r="D8" s="117">
        <f>'2.3.1.7.5'!D7/'2.3.1.7.5'!$M7</f>
        <v>0.1118858429418093</v>
      </c>
      <c r="E8" s="117">
        <f>'2.3.1.7.5'!E7/'2.3.1.7.5'!$M7</f>
        <v>0.20097246523267076</v>
      </c>
      <c r="F8" s="117">
        <f>'2.3.1.7.5'!F7/'2.3.1.7.5'!$M7</f>
        <v>0.012470100654318018</v>
      </c>
      <c r="G8" s="117">
        <f>'2.3.1.7.5'!G7/'2.3.1.7.5'!$M7</f>
        <v>0</v>
      </c>
      <c r="H8" s="117">
        <f>'2.3.1.7.5'!H7/'2.3.1.7.5'!$M7</f>
        <v>0.0011547320537065443</v>
      </c>
      <c r="I8" s="117">
        <f>'2.3.1.7.5'!I7/'2.3.1.7.5'!$M7</f>
        <v>0.0037502364814967987</v>
      </c>
      <c r="J8" s="117">
        <f>'2.3.1.7.5'!J7/'2.3.1.7.5'!$M7</f>
        <v>0</v>
      </c>
      <c r="K8" s="117">
        <f>'2.3.1.7.5'!K7/'2.3.1.7.5'!$M7</f>
        <v>0.0007681174561653478</v>
      </c>
      <c r="L8" s="119">
        <f>'2.3.1.7.5'!L7/'2.3.1.7.5'!$M7</f>
        <v>0</v>
      </c>
    </row>
    <row r="9" spans="1:12" ht="25.5" customHeight="1">
      <c r="A9" s="20" t="s">
        <v>8</v>
      </c>
      <c r="B9" s="117">
        <f>'2.3.1.7.5'!B8/'2.3.1.7.5'!$M8</f>
        <v>0.9604928848652424</v>
      </c>
      <c r="C9" s="117">
        <f>'2.3.1.7.5'!C8/'2.3.1.7.5'!$M8</f>
        <v>0.0011069563791633705</v>
      </c>
      <c r="D9" s="117">
        <f>'2.3.1.7.5'!D8/'2.3.1.7.5'!$M8</f>
        <v>0.036594197106128976</v>
      </c>
      <c r="E9" s="117">
        <f>'2.3.1.7.5'!E8/'2.3.1.7.5'!$M8</f>
        <v>0</v>
      </c>
      <c r="F9" s="117">
        <f>'2.3.1.7.5'!F8/'2.3.1.7.5'!$M8</f>
        <v>0</v>
      </c>
      <c r="G9" s="117">
        <f>'2.3.1.7.5'!G8/'2.3.1.7.5'!$M8</f>
        <v>0</v>
      </c>
      <c r="H9" s="117">
        <f>'2.3.1.7.5'!H8/'2.3.1.7.5'!$M8</f>
        <v>0</v>
      </c>
      <c r="I9" s="117">
        <f>'2.3.1.7.5'!I8/'2.3.1.7.5'!$M8</f>
        <v>0</v>
      </c>
      <c r="J9" s="117">
        <f>'2.3.1.7.5'!J8/'2.3.1.7.5'!$M8</f>
        <v>0</v>
      </c>
      <c r="K9" s="117">
        <f>'2.3.1.7.5'!K8/'2.3.1.7.5'!$M8</f>
        <v>0.0018059616494651633</v>
      </c>
      <c r="L9" s="119">
        <f>'2.3.1.7.5'!L8/'2.3.1.7.5'!$M8</f>
        <v>0</v>
      </c>
    </row>
    <row r="10" spans="1:12" ht="15" customHeight="1">
      <c r="A10" s="20" t="s">
        <v>4</v>
      </c>
      <c r="B10" s="117">
        <f>'2.3.1.7.5'!B9/'2.3.1.7.5'!$M9</f>
        <v>0.25616654696527236</v>
      </c>
      <c r="C10" s="117">
        <f>'2.3.1.7.5'!C9/'2.3.1.7.5'!$M9</f>
        <v>0</v>
      </c>
      <c r="D10" s="117">
        <f>'2.3.1.7.5'!D9/'2.3.1.7.5'!$M9</f>
        <v>0.30809559378759876</v>
      </c>
      <c r="E10" s="117">
        <f>'2.3.1.7.5'!E9/'2.3.1.7.5'!$M9</f>
        <v>0</v>
      </c>
      <c r="F10" s="117">
        <f>'2.3.1.7.5'!F9/'2.3.1.7.5'!$M9</f>
        <v>0.02299102526120012</v>
      </c>
      <c r="G10" s="117">
        <f>'2.3.1.7.5'!G9/'2.3.1.7.5'!$M9</f>
        <v>0</v>
      </c>
      <c r="H10" s="117">
        <f>'2.3.1.7.5'!H9/'2.3.1.7.5'!$M9</f>
        <v>0.2498220236226326</v>
      </c>
      <c r="I10" s="117">
        <f>'2.3.1.7.5'!I9/'2.3.1.7.5'!$M9</f>
        <v>0.16093905246536935</v>
      </c>
      <c r="J10" s="117">
        <f>'2.3.1.7.5'!J9/'2.3.1.7.5'!$M9</f>
        <v>0</v>
      </c>
      <c r="K10" s="117">
        <f>'2.3.1.7.5'!K9/'2.3.1.7.5'!$M9</f>
        <v>0.0019857578979269154</v>
      </c>
      <c r="L10" s="119">
        <f>'2.3.1.7.5'!L9/'2.3.1.7.5'!$M9</f>
        <v>0</v>
      </c>
    </row>
    <row r="11" spans="1:12" ht="15" customHeight="1">
      <c r="A11" s="20" t="s">
        <v>25</v>
      </c>
      <c r="B11" s="117" t="s">
        <v>7</v>
      </c>
      <c r="C11" s="117" t="s">
        <v>7</v>
      </c>
      <c r="D11" s="117" t="s">
        <v>7</v>
      </c>
      <c r="E11" s="117" t="s">
        <v>7</v>
      </c>
      <c r="F11" s="117" t="s">
        <v>7</v>
      </c>
      <c r="G11" s="117" t="s">
        <v>7</v>
      </c>
      <c r="H11" s="117" t="s">
        <v>7</v>
      </c>
      <c r="I11" s="117" t="s">
        <v>7</v>
      </c>
      <c r="J11" s="117" t="s">
        <v>7</v>
      </c>
      <c r="K11" s="117" t="s">
        <v>7</v>
      </c>
      <c r="L11" s="117" t="s">
        <v>7</v>
      </c>
    </row>
    <row r="12" spans="1:12" ht="15" customHeight="1">
      <c r="A12" s="20" t="s">
        <v>26</v>
      </c>
      <c r="B12" s="117">
        <f>'2.3.1.7.5'!B11/'2.3.1.7.5'!$M11</f>
        <v>0.20245164127198084</v>
      </c>
      <c r="C12" s="117">
        <f>'2.3.1.7.5'!C11/'2.3.1.7.5'!$M11</f>
        <v>0</v>
      </c>
      <c r="D12" s="117">
        <f>'2.3.1.7.5'!D11/'2.3.1.7.5'!$M11</f>
        <v>0.15209149352583218</v>
      </c>
      <c r="E12" s="117">
        <f>'2.3.1.7.5'!E11/'2.3.1.7.5'!$M11</f>
        <v>0</v>
      </c>
      <c r="F12" s="117">
        <f>'2.3.1.7.5'!F11/'2.3.1.7.5'!$M11</f>
        <v>0.4207850064004723</v>
      </c>
      <c r="G12" s="117">
        <f>'2.3.1.7.5'!G11/'2.3.1.7.5'!$M11</f>
        <v>0.045585111674034555</v>
      </c>
      <c r="H12" s="117">
        <f>'2.3.1.7.5'!H11/'2.3.1.7.5'!$M11</f>
        <v>0.14563468249871686</v>
      </c>
      <c r="I12" s="117">
        <f>'2.3.1.7.5'!I11/'2.3.1.7.5'!$M11</f>
        <v>0.032141744404416646</v>
      </c>
      <c r="J12" s="117">
        <f>'2.3.1.7.5'!J11/'2.3.1.7.5'!$M11</f>
        <v>4.863990867138628E-05</v>
      </c>
      <c r="K12" s="117">
        <f>'2.3.1.7.5'!K11/'2.3.1.7.5'!$M11</f>
        <v>8.803381831566965E-05</v>
      </c>
      <c r="L12" s="119">
        <f>'2.3.1.7.5'!L11/'2.3.1.7.5'!$M11</f>
        <v>0.0011736464975595805</v>
      </c>
    </row>
    <row r="13" spans="1:12" ht="15" customHeight="1">
      <c r="A13" s="20" t="s">
        <v>27</v>
      </c>
      <c r="B13" s="117">
        <f>'2.3.1.7.5'!B12/'2.3.1.7.5'!$M12</f>
        <v>0.3688662750361068</v>
      </c>
      <c r="C13" s="117">
        <f>'2.3.1.7.5'!C12/'2.3.1.7.5'!$M12</f>
        <v>0.14326782747950464</v>
      </c>
      <c r="D13" s="117">
        <f>'2.3.1.7.5'!D12/'2.3.1.7.5'!$M12</f>
        <v>0.04446085519366406</v>
      </c>
      <c r="E13" s="117">
        <f>'2.3.1.7.5'!E12/'2.3.1.7.5'!$M12</f>
        <v>0.25482840131511786</v>
      </c>
      <c r="F13" s="117">
        <f>'2.3.1.7.5'!F12/'2.3.1.7.5'!$M12</f>
        <v>0.056758461686599246</v>
      </c>
      <c r="G13" s="117">
        <f>'2.3.1.7.5'!G12/'2.3.1.7.5'!$M12</f>
        <v>0</v>
      </c>
      <c r="H13" s="117">
        <f>'2.3.1.7.5'!H12/'2.3.1.7.5'!$M12</f>
        <v>0.08839650533251708</v>
      </c>
      <c r="I13" s="117">
        <f>'2.3.1.7.5'!I12/'2.3.1.7.5'!$M12</f>
        <v>0.04024929535948617</v>
      </c>
      <c r="J13" s="117">
        <f>'2.3.1.7.5'!J12/'2.3.1.7.5'!$M12</f>
        <v>0.003172378597004111</v>
      </c>
      <c r="K13" s="117">
        <f>'2.3.1.7.5'!K12/'2.3.1.7.5'!$M12</f>
        <v>0</v>
      </c>
      <c r="L13" s="119">
        <f>'2.3.1.7.5'!L12/'2.3.1.7.5'!$M12</f>
        <v>0</v>
      </c>
    </row>
    <row r="14" spans="1:12" s="5" customFormat="1" ht="32.25" customHeight="1" thickBot="1">
      <c r="A14" s="67" t="s">
        <v>28</v>
      </c>
      <c r="B14" s="118">
        <f>'2.3.1.7.5'!B13/'2.3.1.7.5'!$M13</f>
        <v>0.47154626622726475</v>
      </c>
      <c r="C14" s="118">
        <f>'2.3.1.7.5'!C13/'2.3.1.7.5'!$M13</f>
        <v>0.00743569790694462</v>
      </c>
      <c r="D14" s="118">
        <f>'2.3.1.7.5'!D13/'2.3.1.7.5'!$M13</f>
        <v>0.024488657380535277</v>
      </c>
      <c r="E14" s="118">
        <f>'2.3.1.7.5'!E13/'2.3.1.7.5'!$M13</f>
        <v>0</v>
      </c>
      <c r="F14" s="118">
        <f>'2.3.1.7.5'!F13/'2.3.1.7.5'!$M13</f>
        <v>0.00905741124876757</v>
      </c>
      <c r="G14" s="118">
        <f>'2.3.1.7.5'!G13/'2.3.1.7.5'!$M13</f>
        <v>0</v>
      </c>
      <c r="H14" s="118">
        <f>'2.3.1.7.5'!H13/'2.3.1.7.5'!$M13</f>
        <v>0.3061221472944187</v>
      </c>
      <c r="I14" s="118">
        <f>'2.3.1.7.5'!I13/'2.3.1.7.5'!$M13</f>
        <v>0.18134981994206914</v>
      </c>
      <c r="J14" s="118">
        <f>'2.3.1.7.5'!J13/'2.3.1.7.5'!$M13</f>
        <v>0</v>
      </c>
      <c r="K14" s="118">
        <f>'2.3.1.7.5'!K13/'2.3.1.7.5'!$M13</f>
        <v>0</v>
      </c>
      <c r="L14" s="120">
        <f>'2.3.1.7.5'!L13/'2.3.1.7.5'!$M13</f>
        <v>0</v>
      </c>
    </row>
    <row r="15" spans="1:12" ht="15" customHeight="1" thickBot="1">
      <c r="A15" s="62" t="s">
        <v>21</v>
      </c>
      <c r="B15" s="63">
        <f>'2.3.1.7.5'!B14/'2.3.1.7.5'!$M14</f>
        <v>0.28166747930403696</v>
      </c>
      <c r="C15" s="63">
        <f>'2.3.1.7.5'!C14/'2.3.1.7.5'!$M14</f>
        <v>0.27517547425766464</v>
      </c>
      <c r="D15" s="63">
        <f>'2.3.1.7.5'!D14/'2.3.1.7.5'!$M14</f>
        <v>0.1114883296569677</v>
      </c>
      <c r="E15" s="63">
        <f>'2.3.1.7.5'!E14/'2.3.1.7.5'!$M14</f>
        <v>0.10795079035697364</v>
      </c>
      <c r="F15" s="63">
        <f>'2.3.1.7.5'!F14/'2.3.1.7.5'!$M14</f>
        <v>0.06805384478133276</v>
      </c>
      <c r="G15" s="63">
        <f>'2.3.1.7.5'!G14/'2.3.1.7.5'!$M14</f>
        <v>0.05665013816101442</v>
      </c>
      <c r="H15" s="63">
        <f>'2.3.1.7.5'!H14/'2.3.1.7.5'!$M14</f>
        <v>0.047566927767556805</v>
      </c>
      <c r="I15" s="63">
        <f>'2.3.1.7.5'!I14/'2.3.1.7.5'!$M14</f>
        <v>0.019494446371844804</v>
      </c>
      <c r="J15" s="63">
        <f>'2.3.1.7.5'!J14/'2.3.1.7.5'!$M14</f>
        <v>0.01551578243819262</v>
      </c>
      <c r="K15" s="63">
        <f>'2.3.1.7.5'!K14/'2.3.1.7.5'!$M14</f>
        <v>0.012278558461447127</v>
      </c>
      <c r="L15" s="64">
        <f>'2.3.1.7.5'!L14/'2.3.1.7.5'!$M14</f>
        <v>0.00415822844296848</v>
      </c>
    </row>
    <row r="17" spans="1:2" ht="16.5">
      <c r="A17" s="44" t="s">
        <v>29</v>
      </c>
      <c r="B17" s="65"/>
    </row>
  </sheetData>
  <mergeCells count="1">
    <mergeCell ref="A2:L2"/>
  </mergeCells>
  <printOptions horizontalCentered="1"/>
  <pageMargins left="0" right="0" top="0.5511811023622047" bottom="0" header="0" footer="0"/>
  <pageSetup horizontalDpi="300" verticalDpi="300" orientation="landscape" paperSize="9" scale="7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N60"/>
  <sheetViews>
    <sheetView zoomScaleSheetLayoutView="100" workbookViewId="0" topLeftCell="C1">
      <selection activeCell="L3" sqref="L3"/>
    </sheetView>
  </sheetViews>
  <sheetFormatPr defaultColWidth="9.140625" defaultRowHeight="12.75"/>
  <cols>
    <col min="1" max="1" width="5.421875" style="23" customWidth="1"/>
    <col min="2" max="2" width="38.140625" style="23" customWidth="1"/>
    <col min="3" max="3" width="13.140625" style="23" customWidth="1"/>
    <col min="4" max="4" width="14.57421875" style="47" customWidth="1"/>
    <col min="5" max="5" width="12.28125" style="23" customWidth="1"/>
    <col min="6" max="6" width="13.421875" style="23" customWidth="1"/>
    <col min="7" max="7" width="13.7109375" style="23" customWidth="1"/>
    <col min="8" max="8" width="11.140625" style="23" customWidth="1"/>
    <col min="9" max="9" width="20.140625" style="23" customWidth="1"/>
    <col min="10" max="10" width="11.421875" style="23" customWidth="1"/>
    <col min="11" max="16384" width="9.140625" style="23" customWidth="1"/>
  </cols>
  <sheetData>
    <row r="1" spans="2:9" ht="13.5" customHeight="1">
      <c r="B1" s="46"/>
      <c r="C1" s="46"/>
      <c r="D1" s="46"/>
      <c r="E1" s="46"/>
      <c r="F1" s="46"/>
      <c r="G1" s="46"/>
      <c r="H1" s="46"/>
      <c r="I1" s="46"/>
    </row>
    <row r="2" spans="1:10" s="45" customFormat="1" ht="19.5" customHeight="1">
      <c r="A2" s="170" t="s">
        <v>35</v>
      </c>
      <c r="B2" s="170"/>
      <c r="C2" s="170"/>
      <c r="D2" s="170"/>
      <c r="E2" s="170"/>
      <c r="F2" s="170"/>
      <c r="G2" s="170"/>
      <c r="H2" s="170"/>
      <c r="I2" s="170"/>
      <c r="J2" s="170"/>
    </row>
    <row r="3" ht="19.5" customHeight="1" thickBot="1">
      <c r="J3" s="46" t="s">
        <v>6</v>
      </c>
    </row>
    <row r="4" spans="1:10" s="47" customFormat="1" ht="65.25" customHeight="1" thickBot="1">
      <c r="A4" s="48"/>
      <c r="B4" s="49" t="s">
        <v>9</v>
      </c>
      <c r="C4" s="50" t="s">
        <v>10</v>
      </c>
      <c r="D4" s="50" t="s">
        <v>11</v>
      </c>
      <c r="E4" s="50" t="s">
        <v>12</v>
      </c>
      <c r="F4" s="50" t="s">
        <v>13</v>
      </c>
      <c r="G4" s="50" t="s">
        <v>14</v>
      </c>
      <c r="H4" s="50" t="s">
        <v>48</v>
      </c>
      <c r="I4" s="50" t="s">
        <v>15</v>
      </c>
      <c r="J4" s="91" t="s">
        <v>2</v>
      </c>
    </row>
    <row r="5" spans="1:40" ht="13.5" thickBot="1">
      <c r="A5" s="51">
        <v>1</v>
      </c>
      <c r="B5" s="130" t="s">
        <v>20</v>
      </c>
      <c r="C5" s="7">
        <f>1982954/1000</f>
        <v>1982.954</v>
      </c>
      <c r="D5" s="148">
        <v>27146.848009999998</v>
      </c>
      <c r="E5" s="7">
        <v>5378.16473</v>
      </c>
      <c r="F5" s="8">
        <v>2263.84214</v>
      </c>
      <c r="G5" s="7">
        <v>3828.99193</v>
      </c>
      <c r="H5" s="7">
        <v>1089.33079</v>
      </c>
      <c r="I5" s="7">
        <v>15593.46823</v>
      </c>
      <c r="J5" s="92">
        <f>SUM(C5:I5)</f>
        <v>57283.59983</v>
      </c>
      <c r="K5" s="1"/>
      <c r="L5" s="2"/>
      <c r="M5" s="2"/>
      <c r="N5" s="2"/>
      <c r="O5" s="2"/>
      <c r="P5" s="2"/>
      <c r="Q5" s="52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</row>
    <row r="6" spans="1:40" ht="13.5" thickBot="1">
      <c r="A6" s="54">
        <v>2</v>
      </c>
      <c r="B6" s="130" t="s">
        <v>38</v>
      </c>
      <c r="C6" s="7">
        <v>0</v>
      </c>
      <c r="D6" s="148">
        <v>35200.443</v>
      </c>
      <c r="E6" s="7">
        <v>892.424</v>
      </c>
      <c r="F6" s="8">
        <v>1108.608</v>
      </c>
      <c r="G6" s="7">
        <v>6035.76</v>
      </c>
      <c r="H6" s="7">
        <v>0</v>
      </c>
      <c r="I6" s="7">
        <v>23.055</v>
      </c>
      <c r="J6" s="92">
        <f aca="true" t="shared" si="0" ref="J6:J16">SUM(C6:I6)</f>
        <v>43260.29</v>
      </c>
      <c r="K6" s="1"/>
      <c r="L6" s="2"/>
      <c r="M6" s="2"/>
      <c r="N6" s="2"/>
      <c r="O6" s="2"/>
      <c r="P6" s="2"/>
      <c r="Q6" s="52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</row>
    <row r="7" spans="1:40" ht="13.5" thickBot="1">
      <c r="A7" s="54">
        <f>A6+1</f>
        <v>3</v>
      </c>
      <c r="B7" s="131" t="s">
        <v>39</v>
      </c>
      <c r="C7" s="7">
        <f>13173.4725560572/1000</f>
        <v>13.1734725560572</v>
      </c>
      <c r="D7" s="8">
        <v>2617.369881129223</v>
      </c>
      <c r="E7" s="7">
        <v>162.57304409100027</v>
      </c>
      <c r="F7" s="8">
        <v>827.5223426958422</v>
      </c>
      <c r="G7" s="7">
        <v>1340.4839447513225</v>
      </c>
      <c r="H7" s="7">
        <v>0</v>
      </c>
      <c r="I7" s="7">
        <v>457.85246934630095</v>
      </c>
      <c r="J7" s="92">
        <f t="shared" si="0"/>
        <v>5418.975154569745</v>
      </c>
      <c r="K7" s="1"/>
      <c r="L7" s="2"/>
      <c r="M7" s="2"/>
      <c r="N7" s="2"/>
      <c r="O7" s="2"/>
      <c r="P7" s="2"/>
      <c r="Q7" s="52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</row>
    <row r="8" spans="1:40" ht="26.25" thickBot="1">
      <c r="A8" s="54">
        <f aca="true" t="shared" si="1" ref="A8:A15">A7+1</f>
        <v>4</v>
      </c>
      <c r="B8" s="131" t="s">
        <v>40</v>
      </c>
      <c r="C8" s="7">
        <v>0</v>
      </c>
      <c r="D8" s="8">
        <v>8474.256</v>
      </c>
      <c r="E8" s="7">
        <v>835.104</v>
      </c>
      <c r="F8" s="7">
        <v>2639.255</v>
      </c>
      <c r="G8" s="7">
        <v>0</v>
      </c>
      <c r="H8" s="7">
        <v>0</v>
      </c>
      <c r="I8" s="7">
        <v>0</v>
      </c>
      <c r="J8" s="92">
        <f t="shared" si="0"/>
        <v>11948.614999999998</v>
      </c>
      <c r="K8" s="1"/>
      <c r="L8" s="2"/>
      <c r="M8" s="2"/>
      <c r="N8" s="2"/>
      <c r="O8" s="2"/>
      <c r="P8" s="2"/>
      <c r="Q8" s="52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</row>
    <row r="9" spans="1:40" ht="13.5" thickBot="1">
      <c r="A9" s="54">
        <f t="shared" si="1"/>
        <v>5</v>
      </c>
      <c r="B9" s="132" t="s">
        <v>41</v>
      </c>
      <c r="C9" s="7">
        <f>156533/1000</f>
        <v>156.533</v>
      </c>
      <c r="D9" s="8">
        <v>1289.6870403786002</v>
      </c>
      <c r="E9" s="7">
        <v>1210.91278</v>
      </c>
      <c r="F9" s="8">
        <v>286.9294331663</v>
      </c>
      <c r="G9" s="7">
        <v>0.14969</v>
      </c>
      <c r="H9" s="7">
        <v>0</v>
      </c>
      <c r="I9" s="7">
        <v>0</v>
      </c>
      <c r="J9" s="92">
        <f t="shared" si="0"/>
        <v>2944.2119435449004</v>
      </c>
      <c r="K9" s="1"/>
      <c r="L9" s="2"/>
      <c r="M9" s="2"/>
      <c r="N9" s="2"/>
      <c r="O9" s="2"/>
      <c r="P9" s="2"/>
      <c r="Q9" s="52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</row>
    <row r="10" spans="1:40" ht="13.5" thickBot="1">
      <c r="A10" s="54">
        <f t="shared" si="1"/>
        <v>6</v>
      </c>
      <c r="B10" s="131" t="s">
        <v>42</v>
      </c>
      <c r="C10" s="7">
        <v>0</v>
      </c>
      <c r="D10" s="8">
        <v>4675.03609564</v>
      </c>
      <c r="E10" s="7">
        <v>104.02668604</v>
      </c>
      <c r="F10" s="7">
        <v>2700.42621598</v>
      </c>
      <c r="G10" s="7">
        <v>0</v>
      </c>
      <c r="H10" s="7">
        <v>0</v>
      </c>
      <c r="I10" s="7">
        <v>0</v>
      </c>
      <c r="J10" s="92">
        <f t="shared" si="0"/>
        <v>7479.48899766</v>
      </c>
      <c r="K10" s="1"/>
      <c r="L10" s="2"/>
      <c r="M10" s="2"/>
      <c r="N10" s="2"/>
      <c r="O10" s="2"/>
      <c r="P10" s="2"/>
      <c r="Q10" s="52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</row>
    <row r="11" spans="1:40" ht="13.5" thickBot="1">
      <c r="A11" s="54">
        <f t="shared" si="1"/>
        <v>7</v>
      </c>
      <c r="B11" s="131" t="s">
        <v>43</v>
      </c>
      <c r="C11" s="7">
        <v>0</v>
      </c>
      <c r="D11" s="8">
        <v>1395.3111299999998</v>
      </c>
      <c r="E11" s="7">
        <v>91.96500999999999</v>
      </c>
      <c r="F11" s="8">
        <v>808.18945</v>
      </c>
      <c r="G11" s="7">
        <v>15.23156</v>
      </c>
      <c r="H11" s="7">
        <v>0</v>
      </c>
      <c r="I11" s="7">
        <v>0</v>
      </c>
      <c r="J11" s="92">
        <f t="shared" si="0"/>
        <v>2310.69715</v>
      </c>
      <c r="K11" s="55"/>
      <c r="L11" s="56"/>
      <c r="M11" s="56"/>
      <c r="N11" s="56"/>
      <c r="O11" s="56"/>
      <c r="P11" s="56"/>
      <c r="Q11" s="52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</row>
    <row r="12" spans="1:40" ht="13.5" thickBot="1">
      <c r="A12" s="54">
        <f t="shared" si="1"/>
        <v>8</v>
      </c>
      <c r="B12" s="131" t="s">
        <v>44</v>
      </c>
      <c r="C12" s="7">
        <f>5000/1000</f>
        <v>5</v>
      </c>
      <c r="D12" s="8">
        <v>1891.901</v>
      </c>
      <c r="E12" s="7">
        <v>62.611</v>
      </c>
      <c r="F12" s="8">
        <v>241.523</v>
      </c>
      <c r="G12" s="7">
        <v>3.128</v>
      </c>
      <c r="H12" s="7">
        <v>0</v>
      </c>
      <c r="I12" s="7">
        <v>0</v>
      </c>
      <c r="J12" s="92">
        <f t="shared" si="0"/>
        <v>2204.1630000000005</v>
      </c>
      <c r="K12" s="1"/>
      <c r="L12" s="2"/>
      <c r="M12" s="2"/>
      <c r="N12" s="2"/>
      <c r="O12" s="2"/>
      <c r="P12" s="2"/>
      <c r="Q12" s="52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</row>
    <row r="13" spans="1:40" ht="13.5" thickBot="1">
      <c r="A13" s="54">
        <f t="shared" si="1"/>
        <v>9</v>
      </c>
      <c r="B13" s="133" t="s">
        <v>45</v>
      </c>
      <c r="C13" s="7">
        <v>0</v>
      </c>
      <c r="D13" s="8">
        <v>0</v>
      </c>
      <c r="E13" s="7">
        <v>756.3721700000001</v>
      </c>
      <c r="F13" s="8">
        <v>10.172649999999999</v>
      </c>
      <c r="G13" s="7">
        <v>0</v>
      </c>
      <c r="H13" s="7">
        <v>0</v>
      </c>
      <c r="I13" s="7">
        <v>0</v>
      </c>
      <c r="J13" s="92">
        <f t="shared" si="0"/>
        <v>766.5448200000001</v>
      </c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</row>
    <row r="14" spans="1:40" ht="13.5" thickBot="1">
      <c r="A14" s="54">
        <f t="shared" si="1"/>
        <v>10</v>
      </c>
      <c r="B14" s="133" t="s">
        <v>46</v>
      </c>
      <c r="C14" s="7">
        <f>6553/1000</f>
        <v>6.553</v>
      </c>
      <c r="D14" s="8">
        <v>2136.515</v>
      </c>
      <c r="E14" s="7">
        <v>1</v>
      </c>
      <c r="F14" s="8">
        <v>10.882</v>
      </c>
      <c r="G14" s="7">
        <v>0</v>
      </c>
      <c r="H14" s="7">
        <v>0</v>
      </c>
      <c r="I14" s="7">
        <v>23.29</v>
      </c>
      <c r="J14" s="92">
        <f t="shared" si="0"/>
        <v>2178.24</v>
      </c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</row>
    <row r="15" spans="1:40" ht="12.75">
      <c r="A15" s="54">
        <f t="shared" si="1"/>
        <v>11</v>
      </c>
      <c r="B15" s="134" t="s">
        <v>47</v>
      </c>
      <c r="C15" s="112">
        <f>5000/1000</f>
        <v>5</v>
      </c>
      <c r="D15" s="113">
        <v>261.09032</v>
      </c>
      <c r="E15" s="112">
        <v>0.6682400000000001</v>
      </c>
      <c r="F15" s="113">
        <v>8.27</v>
      </c>
      <c r="G15" s="112">
        <v>17.407</v>
      </c>
      <c r="H15" s="112">
        <v>0</v>
      </c>
      <c r="I15" s="155">
        <v>0</v>
      </c>
      <c r="J15" s="92">
        <f t="shared" si="0"/>
        <v>292.43556</v>
      </c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</row>
    <row r="16" spans="1:40" ht="13.5" thickBot="1">
      <c r="A16" s="57"/>
      <c r="B16" s="89" t="s">
        <v>5</v>
      </c>
      <c r="C16" s="90">
        <f aca="true" t="shared" si="2" ref="C16:I16">SUM(C5:C15)</f>
        <v>2169.2134725560572</v>
      </c>
      <c r="D16" s="90">
        <f t="shared" si="2"/>
        <v>85088.45747714782</v>
      </c>
      <c r="E16" s="90">
        <f t="shared" si="2"/>
        <v>9495.821660131003</v>
      </c>
      <c r="F16" s="90">
        <f t="shared" si="2"/>
        <v>10905.620231842142</v>
      </c>
      <c r="G16" s="90">
        <f t="shared" si="2"/>
        <v>11241.152124751323</v>
      </c>
      <c r="H16" s="90">
        <f t="shared" si="2"/>
        <v>1089.33079</v>
      </c>
      <c r="I16" s="90">
        <f t="shared" si="2"/>
        <v>16097.665699346302</v>
      </c>
      <c r="J16" s="92">
        <f t="shared" si="0"/>
        <v>136087.26145577466</v>
      </c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</row>
    <row r="20" ht="15.75">
      <c r="A20" s="44" t="s">
        <v>29</v>
      </c>
    </row>
    <row r="21" spans="4:24" ht="12.75">
      <c r="D21" s="149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</row>
    <row r="22" spans="4:24" ht="12.75">
      <c r="D22" s="151"/>
      <c r="E22" s="152"/>
      <c r="F22" s="153"/>
      <c r="G22" s="152"/>
      <c r="H22" s="152"/>
      <c r="I22" s="152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</row>
    <row r="23" spans="4:24" ht="12.75">
      <c r="D23" s="151"/>
      <c r="E23" s="152"/>
      <c r="F23" s="153"/>
      <c r="G23" s="152"/>
      <c r="H23" s="152"/>
      <c r="I23" s="152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</row>
    <row r="24" spans="4:24" ht="12.75">
      <c r="D24" s="153"/>
      <c r="E24" s="152"/>
      <c r="F24" s="153"/>
      <c r="G24" s="152"/>
      <c r="H24" s="152"/>
      <c r="I24" s="152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</row>
    <row r="25" spans="4:24" ht="12.75">
      <c r="D25" s="153"/>
      <c r="E25" s="152"/>
      <c r="F25" s="152"/>
      <c r="G25" s="152"/>
      <c r="H25" s="152"/>
      <c r="I25" s="152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</row>
    <row r="26" spans="4:24" ht="12.75">
      <c r="D26" s="153"/>
      <c r="E26" s="152"/>
      <c r="F26" s="153"/>
      <c r="G26" s="152"/>
      <c r="H26" s="152"/>
      <c r="I26" s="152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</row>
    <row r="27" spans="4:24" ht="12.75">
      <c r="D27" s="153"/>
      <c r="E27" s="152"/>
      <c r="F27" s="152"/>
      <c r="G27" s="152"/>
      <c r="H27" s="152"/>
      <c r="I27" s="152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</row>
    <row r="28" spans="4:24" ht="12.75">
      <c r="D28" s="153"/>
      <c r="E28" s="152"/>
      <c r="F28" s="153"/>
      <c r="G28" s="152"/>
      <c r="H28" s="152"/>
      <c r="I28" s="152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</row>
    <row r="29" spans="4:24" ht="12.75">
      <c r="D29" s="153"/>
      <c r="E29" s="152"/>
      <c r="F29" s="153"/>
      <c r="G29" s="152"/>
      <c r="H29" s="152"/>
      <c r="I29" s="152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</row>
    <row r="30" spans="4:24" ht="12.75">
      <c r="D30" s="153"/>
      <c r="E30" s="152"/>
      <c r="F30" s="153"/>
      <c r="G30" s="152"/>
      <c r="H30" s="152"/>
      <c r="I30" s="152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</row>
    <row r="31" spans="4:24" ht="12.75">
      <c r="D31" s="153"/>
      <c r="E31" s="152"/>
      <c r="F31" s="153"/>
      <c r="G31" s="152"/>
      <c r="H31" s="152"/>
      <c r="I31" s="152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</row>
    <row r="32" spans="4:24" ht="12.75">
      <c r="D32" s="153"/>
      <c r="E32" s="152"/>
      <c r="F32" s="153"/>
      <c r="G32" s="152"/>
      <c r="H32" s="152"/>
      <c r="I32" s="154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</row>
    <row r="33" spans="4:24" ht="12.75">
      <c r="D33" s="149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</row>
    <row r="34" spans="4:24" ht="12.75">
      <c r="D34" s="149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</row>
    <row r="35" spans="4:24" ht="12.75">
      <c r="D35" s="149"/>
      <c r="E35" s="149"/>
      <c r="F35" s="149"/>
      <c r="G35" s="149"/>
      <c r="H35" s="149"/>
      <c r="I35" s="149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</row>
    <row r="36" spans="4:24" ht="12.75">
      <c r="D36" s="149"/>
      <c r="E36" s="149"/>
      <c r="F36" s="149"/>
      <c r="G36" s="149"/>
      <c r="H36" s="149"/>
      <c r="I36" s="149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</row>
    <row r="37" spans="4:24" ht="12.75">
      <c r="D37" s="149"/>
      <c r="E37" s="149"/>
      <c r="F37" s="149"/>
      <c r="G37" s="149"/>
      <c r="H37" s="149"/>
      <c r="I37" s="149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</row>
    <row r="38" spans="4:24" ht="12.75">
      <c r="D38" s="149"/>
      <c r="E38" s="149"/>
      <c r="F38" s="149"/>
      <c r="G38" s="149"/>
      <c r="H38" s="149"/>
      <c r="I38" s="149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</row>
    <row r="39" spans="4:24" ht="12.75">
      <c r="D39" s="149"/>
      <c r="E39" s="149"/>
      <c r="F39" s="149"/>
      <c r="G39" s="149"/>
      <c r="H39" s="149"/>
      <c r="I39" s="149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</row>
    <row r="40" spans="4:24" ht="12.75">
      <c r="D40" s="149"/>
      <c r="E40" s="149"/>
      <c r="F40" s="149"/>
      <c r="G40" s="149"/>
      <c r="H40" s="149"/>
      <c r="I40" s="149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</row>
    <row r="41" spans="4:24" ht="12.75">
      <c r="D41" s="149"/>
      <c r="E41" s="149"/>
      <c r="F41" s="149"/>
      <c r="G41" s="149"/>
      <c r="H41" s="149"/>
      <c r="I41" s="149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</row>
    <row r="42" spans="4:24" ht="12.75">
      <c r="D42" s="149"/>
      <c r="E42" s="149"/>
      <c r="F42" s="149"/>
      <c r="G42" s="149"/>
      <c r="H42" s="149"/>
      <c r="I42" s="149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</row>
    <row r="43" spans="4:24" ht="12.75">
      <c r="D43" s="149"/>
      <c r="E43" s="149"/>
      <c r="F43" s="149"/>
      <c r="G43" s="149"/>
      <c r="H43" s="149"/>
      <c r="I43" s="149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</row>
    <row r="44" spans="4:24" ht="12.75">
      <c r="D44" s="149"/>
      <c r="E44" s="149"/>
      <c r="F44" s="149"/>
      <c r="G44" s="149"/>
      <c r="H44" s="149"/>
      <c r="I44" s="149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</row>
    <row r="45" spans="4:24" ht="12.75">
      <c r="D45" s="149"/>
      <c r="E45" s="149"/>
      <c r="F45" s="149"/>
      <c r="G45" s="149"/>
      <c r="H45" s="149"/>
      <c r="I45" s="149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</row>
    <row r="46" spans="4:24" ht="12.75">
      <c r="D46" s="149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</row>
    <row r="47" spans="4:24" ht="12.75">
      <c r="D47" s="149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</row>
    <row r="48" spans="4:24" ht="12.75">
      <c r="D48" s="149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</row>
    <row r="49" spans="4:24" ht="12.75">
      <c r="D49" s="149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</row>
    <row r="50" spans="4:24" ht="12.75">
      <c r="D50" s="149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</row>
    <row r="51" spans="4:24" ht="12.75">
      <c r="D51" s="149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</row>
    <row r="52" spans="4:24" ht="12.75">
      <c r="D52" s="149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150"/>
    </row>
    <row r="53" spans="4:24" ht="12.75">
      <c r="D53" s="149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</row>
    <row r="54" spans="4:24" ht="12.75">
      <c r="D54" s="149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</row>
    <row r="55" spans="4:24" ht="12.75">
      <c r="D55" s="149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</row>
    <row r="56" spans="4:24" ht="12.75">
      <c r="D56" s="149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50"/>
    </row>
    <row r="57" spans="4:24" ht="12.75">
      <c r="D57" s="149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</row>
    <row r="58" spans="4:24" ht="12.75">
      <c r="D58" s="149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</row>
    <row r="59" spans="4:24" ht="12.75">
      <c r="D59" s="149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50"/>
    </row>
    <row r="60" spans="4:24" ht="12.75">
      <c r="D60" s="149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</row>
  </sheetData>
  <mergeCells count="1">
    <mergeCell ref="A2:J2"/>
  </mergeCells>
  <printOptions/>
  <pageMargins left="0" right="0" top="0.69" bottom="0" header="0" footer="0"/>
  <pageSetup horizontalDpi="300" verticalDpi="300" orientation="landscape" paperSize="9" scale="5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4"/>
  <sheetViews>
    <sheetView view="pageBreakPreview" zoomScale="65" zoomScaleSheetLayoutView="65" workbookViewId="0" topLeftCell="A1">
      <selection activeCell="N10" sqref="N10"/>
    </sheetView>
  </sheetViews>
  <sheetFormatPr defaultColWidth="9.140625" defaultRowHeight="12.75"/>
  <cols>
    <col min="1" max="1" width="66.421875" style="4" customWidth="1"/>
    <col min="2" max="2" width="12.7109375" style="23" customWidth="1"/>
    <col min="3" max="7" width="12.7109375" style="4" customWidth="1"/>
    <col min="8" max="16384" width="9.140625" style="4" customWidth="1"/>
  </cols>
  <sheetData>
    <row r="1" spans="1:6" ht="15.75">
      <c r="A1" s="169" t="s">
        <v>36</v>
      </c>
      <c r="B1" s="169"/>
      <c r="C1" s="169"/>
      <c r="D1" s="169"/>
      <c r="E1" s="169"/>
      <c r="F1" s="169"/>
    </row>
    <row r="2" spans="2:7" s="10" customFormat="1" ht="19.5" thickBot="1">
      <c r="B2" s="45"/>
      <c r="G2" s="12" t="s">
        <v>0</v>
      </c>
    </row>
    <row r="3" spans="1:7" ht="101.25" customHeight="1" thickBot="1">
      <c r="A3" s="24" t="s">
        <v>1</v>
      </c>
      <c r="B3" s="25" t="s">
        <v>49</v>
      </c>
      <c r="C3" s="25" t="s">
        <v>50</v>
      </c>
      <c r="D3" s="25" t="s">
        <v>51</v>
      </c>
      <c r="E3" s="25" t="s">
        <v>52</v>
      </c>
      <c r="F3" s="25" t="s">
        <v>53</v>
      </c>
      <c r="G3" s="26" t="s">
        <v>54</v>
      </c>
    </row>
    <row r="4" spans="1:7" s="18" customFormat="1" ht="16.5" customHeight="1">
      <c r="A4" s="17" t="s">
        <v>22</v>
      </c>
      <c r="B4" s="27">
        <f>SUM(B5:B7)</f>
        <v>5003</v>
      </c>
      <c r="C4" s="27">
        <f>SUM(C5:C7)</f>
        <v>1194467</v>
      </c>
      <c r="D4" s="27">
        <f>SUM(D5:D7)</f>
        <v>1137031</v>
      </c>
      <c r="E4" s="27">
        <v>2359558.9</v>
      </c>
      <c r="F4" s="27">
        <v>1843555.45</v>
      </c>
      <c r="G4" s="27">
        <v>1386755.4400888002</v>
      </c>
    </row>
    <row r="5" spans="1:7" ht="16.5" customHeight="1">
      <c r="A5" s="19" t="s">
        <v>23</v>
      </c>
      <c r="B5" s="3">
        <v>5003</v>
      </c>
      <c r="C5" s="3">
        <v>1194467</v>
      </c>
      <c r="D5" s="3">
        <f>324392+305412+507227</f>
        <v>1137031</v>
      </c>
      <c r="E5" s="3">
        <v>996044.62</v>
      </c>
      <c r="F5" s="3">
        <v>1449948.45</v>
      </c>
      <c r="G5" s="3">
        <v>1128271.4400888002</v>
      </c>
    </row>
    <row r="6" spans="1:7" ht="16.5" customHeight="1">
      <c r="A6" s="20" t="s">
        <v>24</v>
      </c>
      <c r="B6" s="3">
        <v>0</v>
      </c>
      <c r="C6" s="3">
        <v>0</v>
      </c>
      <c r="D6" s="3">
        <v>0</v>
      </c>
      <c r="E6" s="3">
        <v>1102159</v>
      </c>
      <c r="F6" s="3">
        <v>393607</v>
      </c>
      <c r="G6" s="3">
        <v>258484</v>
      </c>
    </row>
    <row r="7" spans="1:7" ht="16.5" customHeight="1">
      <c r="A7" s="20" t="s">
        <v>3</v>
      </c>
      <c r="B7" s="3">
        <v>0</v>
      </c>
      <c r="C7" s="3">
        <v>0</v>
      </c>
      <c r="D7" s="3">
        <v>0</v>
      </c>
      <c r="E7" s="3">
        <v>283688</v>
      </c>
      <c r="F7" s="3">
        <v>196911</v>
      </c>
      <c r="G7" s="3">
        <v>267239</v>
      </c>
    </row>
    <row r="8" spans="1:7" ht="16.5" customHeight="1">
      <c r="A8" s="20" t="s">
        <v>8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</row>
    <row r="9" spans="1:7" ht="16.5" customHeight="1">
      <c r="A9" s="20" t="s">
        <v>4</v>
      </c>
      <c r="B9" s="3">
        <v>0</v>
      </c>
      <c r="C9" s="3">
        <v>764</v>
      </c>
      <c r="D9" s="3">
        <v>0</v>
      </c>
      <c r="E9" s="3">
        <v>2835</v>
      </c>
      <c r="F9" s="3">
        <v>3389.1857499999996</v>
      </c>
      <c r="G9" s="3">
        <v>4406</v>
      </c>
    </row>
    <row r="10" spans="1:7" ht="16.5" customHeight="1">
      <c r="A10" s="20" t="s">
        <v>25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</row>
    <row r="11" spans="1:7" ht="16.5" customHeight="1">
      <c r="A11" s="20" t="s">
        <v>26</v>
      </c>
      <c r="B11" s="3">
        <v>2661</v>
      </c>
      <c r="C11" s="3">
        <v>42644</v>
      </c>
      <c r="D11" s="3">
        <f>150748+80+5493</f>
        <v>156321</v>
      </c>
      <c r="E11" s="3">
        <v>261355.28</v>
      </c>
      <c r="F11" s="3">
        <v>382816.2</v>
      </c>
      <c r="G11" s="3">
        <v>500987.8468588663</v>
      </c>
    </row>
    <row r="12" spans="1:7" ht="16.5" customHeight="1">
      <c r="A12" s="20" t="s">
        <v>27</v>
      </c>
      <c r="B12" s="28">
        <v>46379</v>
      </c>
      <c r="C12" s="28">
        <v>89339</v>
      </c>
      <c r="D12" s="28">
        <f>101479</f>
        <v>101479</v>
      </c>
      <c r="E12" s="28">
        <v>13019</v>
      </c>
      <c r="F12" s="3">
        <v>5449</v>
      </c>
      <c r="G12" s="3">
        <v>90474</v>
      </c>
    </row>
    <row r="13" spans="1:7" ht="28.5" customHeight="1" thickBot="1">
      <c r="A13" s="109" t="s">
        <v>28</v>
      </c>
      <c r="B13" s="128" t="s">
        <v>7</v>
      </c>
      <c r="C13" s="128" t="s">
        <v>7</v>
      </c>
      <c r="D13" s="128" t="s">
        <v>7</v>
      </c>
      <c r="E13" s="128" t="s">
        <v>7</v>
      </c>
      <c r="F13" s="128" t="s">
        <v>7</v>
      </c>
      <c r="G13" s="128" t="s">
        <v>7</v>
      </c>
    </row>
    <row r="14" spans="1:7" ht="16.5" customHeight="1" thickBot="1">
      <c r="A14" s="126" t="s">
        <v>21</v>
      </c>
      <c r="B14" s="127">
        <f>B4+B7+B8+B9+B10+B11+B12</f>
        <v>54043</v>
      </c>
      <c r="C14" s="127">
        <f>C4+C7+C8+C9+C10+C11+C12</f>
        <v>1327214</v>
      </c>
      <c r="D14" s="127">
        <f>D4+D7+D8+D9+D10+D11+D12</f>
        <v>1394831</v>
      </c>
      <c r="E14" s="127">
        <f>E4+E7+E8+E9+E10+E11+E12</f>
        <v>2920456.1799999997</v>
      </c>
      <c r="F14" s="125">
        <v>2432121.83575</v>
      </c>
      <c r="G14" s="125">
        <v>2249862.286947666</v>
      </c>
    </row>
  </sheetData>
  <mergeCells count="1">
    <mergeCell ref="A1:F1"/>
  </mergeCells>
  <printOptions horizontalCentered="1"/>
  <pageMargins left="0" right="0" top="0.7874015748031497" bottom="0" header="0.7874015748031497" footer="0"/>
  <pageSetup horizontalDpi="300" verticalDpi="300" orientation="landscape" paperSize="9" scale="76" r:id="rId2"/>
  <rowBreaks count="1" manualBreakCount="1">
    <brk id="15" max="6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4"/>
  <sheetViews>
    <sheetView view="pageBreakPreview" zoomScale="75" zoomScaleNormal="65" zoomScaleSheetLayoutView="75" workbookViewId="0" topLeftCell="A1">
      <selection activeCell="L4" sqref="L4:M14"/>
    </sheetView>
  </sheetViews>
  <sheetFormatPr defaultColWidth="9.140625" defaultRowHeight="12.75"/>
  <cols>
    <col min="1" max="1" width="50.421875" style="4" customWidth="1"/>
    <col min="2" max="2" width="10.8515625" style="23" customWidth="1"/>
    <col min="3" max="3" width="10.7109375" style="23" customWidth="1"/>
    <col min="4" max="6" width="10.8515625" style="4" customWidth="1"/>
    <col min="7" max="7" width="11.00390625" style="4" customWidth="1"/>
    <col min="8" max="8" width="11.421875" style="4" customWidth="1"/>
    <col min="9" max="9" width="11.00390625" style="4" customWidth="1"/>
    <col min="10" max="10" width="11.28125" style="4" customWidth="1"/>
    <col min="11" max="11" width="9.7109375" style="4" bestFit="1" customWidth="1"/>
    <col min="12" max="12" width="11.421875" style="4" customWidth="1"/>
    <col min="13" max="13" width="11.00390625" style="4" customWidth="1"/>
    <col min="14" max="16384" width="9.140625" style="4" customWidth="1"/>
  </cols>
  <sheetData>
    <row r="1" spans="1:11" ht="15.75">
      <c r="A1" s="169" t="s">
        <v>37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2:13" s="10" customFormat="1" ht="19.5" thickBot="1">
      <c r="B2" s="11"/>
      <c r="C2" s="11"/>
      <c r="D2" s="11"/>
      <c r="E2" s="11"/>
      <c r="F2" s="11"/>
      <c r="G2" s="12"/>
      <c r="M2" s="11" t="s">
        <v>0</v>
      </c>
    </row>
    <row r="3" spans="1:13" ht="101.25" customHeight="1" thickBot="1">
      <c r="A3" s="13" t="s">
        <v>1</v>
      </c>
      <c r="B3" s="14" t="s">
        <v>49</v>
      </c>
      <c r="C3" s="15" t="s">
        <v>17</v>
      </c>
      <c r="D3" s="14" t="s">
        <v>50</v>
      </c>
      <c r="E3" s="15" t="s">
        <v>17</v>
      </c>
      <c r="F3" s="14" t="s">
        <v>51</v>
      </c>
      <c r="G3" s="15" t="s">
        <v>17</v>
      </c>
      <c r="H3" s="14" t="s">
        <v>55</v>
      </c>
      <c r="I3" s="15" t="s">
        <v>17</v>
      </c>
      <c r="J3" s="14" t="s">
        <v>56</v>
      </c>
      <c r="K3" s="15" t="s">
        <v>17</v>
      </c>
      <c r="L3" s="14" t="s">
        <v>54</v>
      </c>
      <c r="M3" s="16" t="s">
        <v>17</v>
      </c>
    </row>
    <row r="4" spans="1:13" s="18" customFormat="1" ht="15" customHeight="1">
      <c r="A4" s="17" t="s">
        <v>22</v>
      </c>
      <c r="B4" s="135">
        <v>153827</v>
      </c>
      <c r="C4" s="136">
        <v>0.0061059901157481415</v>
      </c>
      <c r="D4" s="135">
        <v>2522234</v>
      </c>
      <c r="E4" s="136">
        <v>0.07028765823776817</v>
      </c>
      <c r="F4" s="135">
        <v>4455474</v>
      </c>
      <c r="G4" s="136">
        <v>0.057455695027723803</v>
      </c>
      <c r="H4" s="135">
        <v>9619195.25</v>
      </c>
      <c r="I4" s="136">
        <v>0.07880930706597349</v>
      </c>
      <c r="J4" s="135">
        <v>13725902.9719682</v>
      </c>
      <c r="K4" s="137">
        <v>0.8371714772071503</v>
      </c>
      <c r="L4" s="135">
        <v>11368344.068037953</v>
      </c>
      <c r="M4" s="137">
        <f>L4/'2.3.1.7.5'!M4</f>
        <v>0.16416732943191198</v>
      </c>
    </row>
    <row r="5" spans="1:13" ht="15" customHeight="1">
      <c r="A5" s="19" t="s">
        <v>23</v>
      </c>
      <c r="B5" s="138">
        <v>95617</v>
      </c>
      <c r="C5" s="139">
        <v>0.005482954998333042</v>
      </c>
      <c r="D5" s="138">
        <v>2264837</v>
      </c>
      <c r="E5" s="139">
        <v>0.11099173360309793</v>
      </c>
      <c r="F5" s="138">
        <v>3926073</v>
      </c>
      <c r="G5" s="139">
        <v>0.11355091861571785</v>
      </c>
      <c r="H5" s="138">
        <v>7969641.84</v>
      </c>
      <c r="I5" s="139">
        <v>0.07576361569928644</v>
      </c>
      <c r="J5" s="138">
        <v>11937357.4221548</v>
      </c>
      <c r="K5" s="140">
        <v>0.7280843502583829</v>
      </c>
      <c r="L5" s="138">
        <v>11363720.384023089</v>
      </c>
      <c r="M5" s="140">
        <f>L5/'2.3.1.7.5'!M5</f>
        <v>0.1886083619903012</v>
      </c>
    </row>
    <row r="6" spans="1:13" ht="15" customHeight="1">
      <c r="A6" s="20" t="s">
        <v>24</v>
      </c>
      <c r="B6" s="138">
        <v>0</v>
      </c>
      <c r="C6" s="139">
        <v>0</v>
      </c>
      <c r="D6" s="138">
        <v>0</v>
      </c>
      <c r="E6" s="139">
        <v>0</v>
      </c>
      <c r="F6" s="138">
        <v>0</v>
      </c>
      <c r="G6" s="139">
        <v>0</v>
      </c>
      <c r="H6" s="138">
        <v>906895.49</v>
      </c>
      <c r="I6" s="139">
        <v>0.25683815591212783</v>
      </c>
      <c r="J6" s="138">
        <v>1788545.5498133278</v>
      </c>
      <c r="K6" s="140">
        <v>0.10908712694876302</v>
      </c>
      <c r="L6" s="138">
        <v>4623.684014863374</v>
      </c>
      <c r="M6" s="140">
        <f>L6/'2.3.1.7.5'!M6</f>
        <v>0.000513847503965774</v>
      </c>
    </row>
    <row r="7" spans="1:13" ht="15" customHeight="1">
      <c r="A7" s="20" t="s">
        <v>3</v>
      </c>
      <c r="B7" s="138">
        <v>4960</v>
      </c>
      <c r="C7" s="139">
        <v>0.003030978926752361</v>
      </c>
      <c r="D7" s="138">
        <v>5095</v>
      </c>
      <c r="E7" s="139">
        <v>0.003326054572441136</v>
      </c>
      <c r="F7" s="138">
        <v>5111</v>
      </c>
      <c r="G7" s="139">
        <v>0.003913725441248422</v>
      </c>
      <c r="H7" s="138">
        <v>898926.3</v>
      </c>
      <c r="I7" s="139">
        <v>0.05681382185882521</v>
      </c>
      <c r="J7" s="138">
        <v>876708.6161479611</v>
      </c>
      <c r="K7" s="140">
        <v>0.053472288763788414</v>
      </c>
      <c r="L7" s="138">
        <v>6375.183591754931</v>
      </c>
      <c r="M7" s="140">
        <f>L7/'2.3.1.7.5'!M7</f>
        <v>0.0017297385387092415</v>
      </c>
    </row>
    <row r="8" spans="1:13" ht="27" customHeight="1">
      <c r="A8" s="20" t="s">
        <v>8</v>
      </c>
      <c r="B8" s="138">
        <v>0</v>
      </c>
      <c r="C8" s="139">
        <v>0</v>
      </c>
      <c r="D8" s="138">
        <v>4991</v>
      </c>
      <c r="E8" s="139">
        <v>0.004046288896401173</v>
      </c>
      <c r="F8" s="138">
        <v>11689</v>
      </c>
      <c r="G8" s="139">
        <v>0.004550052069466173</v>
      </c>
      <c r="H8" s="138">
        <v>9042.89</v>
      </c>
      <c r="I8" s="139">
        <v>0.002308245341799967</v>
      </c>
      <c r="J8" s="138">
        <v>9566.626145289263</v>
      </c>
      <c r="K8" s="140">
        <v>0.0005834885004138957</v>
      </c>
      <c r="L8" s="138">
        <v>14644.740821379626</v>
      </c>
      <c r="M8" s="140">
        <f>L8/'2.3.1.7.5'!M8</f>
        <v>0.0016572366871212833</v>
      </c>
    </row>
    <row r="9" spans="1:13" ht="15" customHeight="1">
      <c r="A9" s="20" t="s">
        <v>4</v>
      </c>
      <c r="B9" s="141">
        <v>12789</v>
      </c>
      <c r="C9" s="140">
        <v>0.018278773811429488</v>
      </c>
      <c r="D9" s="142">
        <v>0</v>
      </c>
      <c r="E9" s="140">
        <v>0</v>
      </c>
      <c r="F9" s="142">
        <v>1005</v>
      </c>
      <c r="G9" s="140">
        <v>0.0005222295721199039</v>
      </c>
      <c r="H9" s="142">
        <v>9325</v>
      </c>
      <c r="I9" s="140">
        <v>0.0036509585580927375</v>
      </c>
      <c r="J9" s="138">
        <v>15878.9986137</v>
      </c>
      <c r="K9" s="140">
        <v>0.0009684932753167593</v>
      </c>
      <c r="L9" s="138">
        <v>22708</v>
      </c>
      <c r="M9" s="140">
        <f>L9/'2.3.1.7.5'!M9</f>
        <v>0.010165146606430206</v>
      </c>
    </row>
    <row r="10" spans="1:13" ht="15" customHeight="1">
      <c r="A10" s="20" t="s">
        <v>25</v>
      </c>
      <c r="B10" s="138">
        <v>0</v>
      </c>
      <c r="C10" s="138">
        <v>0</v>
      </c>
      <c r="D10" s="142">
        <v>0</v>
      </c>
      <c r="E10" s="142">
        <v>0</v>
      </c>
      <c r="F10" s="142">
        <v>0</v>
      </c>
      <c r="G10" s="142">
        <v>0</v>
      </c>
      <c r="H10" s="142">
        <v>0</v>
      </c>
      <c r="I10" s="142">
        <v>0</v>
      </c>
      <c r="J10" s="138">
        <v>0</v>
      </c>
      <c r="K10" s="140">
        <v>0</v>
      </c>
      <c r="L10" s="138">
        <v>0</v>
      </c>
      <c r="M10" s="140">
        <v>0</v>
      </c>
    </row>
    <row r="11" spans="1:13" ht="15" customHeight="1">
      <c r="A11" s="20" t="s">
        <v>26</v>
      </c>
      <c r="B11" s="138">
        <v>58210</v>
      </c>
      <c r="C11" s="140">
        <v>0.017114371691459133</v>
      </c>
      <c r="D11" s="138">
        <v>257397</v>
      </c>
      <c r="E11" s="140">
        <v>0.061390424174606655</v>
      </c>
      <c r="F11" s="138">
        <v>529401</v>
      </c>
      <c r="G11" s="140">
        <v>0.10662829108157683</v>
      </c>
      <c r="H11" s="138">
        <v>742657.92</v>
      </c>
      <c r="I11" s="140">
        <v>0.05569361848716846</v>
      </c>
      <c r="J11" s="138">
        <v>1049511.3128381788</v>
      </c>
      <c r="K11" s="140">
        <v>0.06401188598729877</v>
      </c>
      <c r="L11" s="138">
        <v>1344348.6260662505</v>
      </c>
      <c r="M11" s="140">
        <f>L11/'2.3.1.7.5'!M11</f>
        <v>0.13164420767523516</v>
      </c>
    </row>
    <row r="12" spans="1:13" ht="15" customHeight="1">
      <c r="A12" s="20" t="s">
        <v>27</v>
      </c>
      <c r="B12" s="141">
        <v>172059</v>
      </c>
      <c r="C12" s="140">
        <v>0.04190744018485561</v>
      </c>
      <c r="D12" s="142">
        <v>108054</v>
      </c>
      <c r="E12" s="140">
        <v>0.02401512070089476</v>
      </c>
      <c r="F12" s="142">
        <v>211041</v>
      </c>
      <c r="G12" s="140">
        <v>0.053447242820773774</v>
      </c>
      <c r="H12" s="142">
        <v>483282.89</v>
      </c>
      <c r="I12" s="140">
        <v>0.11003230228361062</v>
      </c>
      <c r="J12" s="138">
        <v>718000.7760007709</v>
      </c>
      <c r="K12" s="140">
        <v>0.043792366266031786</v>
      </c>
      <c r="L12" s="138">
        <v>1079013.6080769</v>
      </c>
      <c r="M12" s="140">
        <f>L12/'2.3.1.7.5'!M12</f>
        <v>0.15716832501001357</v>
      </c>
    </row>
    <row r="13" spans="1:13" ht="27" customHeight="1" thickBot="1">
      <c r="A13" s="109" t="s">
        <v>28</v>
      </c>
      <c r="B13" s="147" t="s">
        <v>7</v>
      </c>
      <c r="C13" s="147" t="s">
        <v>7</v>
      </c>
      <c r="D13" s="147" t="s">
        <v>7</v>
      </c>
      <c r="E13" s="147" t="s">
        <v>7</v>
      </c>
      <c r="F13" s="147" t="s">
        <v>7</v>
      </c>
      <c r="G13" s="147" t="s">
        <v>7</v>
      </c>
      <c r="H13" s="147" t="s">
        <v>7</v>
      </c>
      <c r="I13" s="147" t="s">
        <v>7</v>
      </c>
      <c r="J13" s="147" t="s">
        <v>7</v>
      </c>
      <c r="K13" s="147" t="s">
        <v>7</v>
      </c>
      <c r="L13" s="147" t="s">
        <v>7</v>
      </c>
      <c r="M13" s="147" t="s">
        <v>7</v>
      </c>
    </row>
    <row r="14" spans="1:13" ht="16.5" customHeight="1" thickBot="1">
      <c r="A14" s="129" t="s">
        <v>21</v>
      </c>
      <c r="B14" s="143">
        <v>401845</v>
      </c>
      <c r="C14" s="144">
        <v>0.010858580384588428</v>
      </c>
      <c r="D14" s="143">
        <v>2897771</v>
      </c>
      <c r="E14" s="144">
        <v>0.059737134022653966</v>
      </c>
      <c r="F14" s="143">
        <v>5213721</v>
      </c>
      <c r="G14" s="144">
        <v>0.05366130927119781</v>
      </c>
      <c r="H14" s="143">
        <v>11762430.250000002</v>
      </c>
      <c r="I14" s="144">
        <v>0.07408605510041617</v>
      </c>
      <c r="J14" s="145">
        <v>16395569.3017141</v>
      </c>
      <c r="K14" s="146">
        <v>1</v>
      </c>
      <c r="L14" s="145">
        <v>13835434.226594238</v>
      </c>
      <c r="M14" s="146">
        <f>L14/'2.3.1.7.5'!M14</f>
        <v>0.1368730687097902</v>
      </c>
    </row>
  </sheetData>
  <mergeCells count="1">
    <mergeCell ref="A1:K1"/>
  </mergeCells>
  <printOptions horizontalCentered="1"/>
  <pageMargins left="0" right="0" top="0.7874015748031497" bottom="0" header="0.7874015748031497" footer="0"/>
  <pageSetup horizontalDpi="300" verticalDpi="300" orientation="landscape" paperSize="9" scale="80" r:id="rId2"/>
  <rowBreaks count="1" manualBreakCount="1">
    <brk id="14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Iveta</dc:creator>
  <cp:keywords/>
  <dc:description/>
  <cp:lastModifiedBy>panayotova_t</cp:lastModifiedBy>
  <cp:lastPrinted>2006-03-02T13:17:35Z</cp:lastPrinted>
  <dcterms:created xsi:type="dcterms:W3CDTF">2002-06-14T10:58:10Z</dcterms:created>
  <dcterms:modified xsi:type="dcterms:W3CDTF">2008-07-31T09:01:58Z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-22852863</vt:i4>
  </property>
  <property fmtid="{D5CDD505-2E9C-101B-9397-08002B2CF9AE}" pid="3" name="_EmailSubject">
    <vt:lpwstr/>
  </property>
  <property fmtid="{D5CDD505-2E9C-101B-9397-08002B2CF9AE}" pid="4" name="_AuthorEmail">
    <vt:lpwstr>vladov_a@fsc.bg</vt:lpwstr>
  </property>
  <property fmtid="{D5CDD505-2E9C-101B-9397-08002B2CF9AE}" pid="5" name="_AuthorEmailDisplayName">
    <vt:lpwstr>Aleksandar Vladov</vt:lpwstr>
  </property>
  <property fmtid="{D5CDD505-2E9C-101B-9397-08002B2CF9AE}" pid="6" name="_ReviewingToolsShownOnce">
    <vt:lpwstr/>
  </property>
</Properties>
</file>