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ocuments\m.vasileva\Documents\"/>
    </mc:Choice>
  </mc:AlternateContent>
  <bookViews>
    <workbookView xWindow="0" yWindow="0" windowWidth="21600" windowHeight="9615"/>
  </bookViews>
  <sheets>
    <sheet name="OTCHET" sheetId="1" r:id="rId1"/>
  </sheets>
  <externalReferences>
    <externalReference r:id="rId2"/>
  </externalReferences>
  <definedNames>
    <definedName name="_xlnm._FilterDatabase" localSheetId="0" hidden="1">OTCHET!$K$1:$K$605</definedName>
    <definedName name="Date">[1]list!$B$713:$B$724</definedName>
    <definedName name="EBK_DEIN">[1]list!$B$11:$B$276</definedName>
    <definedName name="EBK_DEIN2">[1]list!$B$11:$C$276</definedName>
    <definedName name="OP_LIST">[1]list!$A$282:$A$305</definedName>
    <definedName name="OP_LIST2">[1]list!$A$282:$B$305</definedName>
    <definedName name="PRBK">[1]list!$A$311:$B$710</definedName>
    <definedName name="_xlnm.Print_Area" localSheetId="0">OTCHET!$A$1:$J$605</definedName>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92" i="1" l="1"/>
  <c r="F592" i="1"/>
  <c r="K591" i="1"/>
  <c r="F591" i="1"/>
  <c r="K590" i="1"/>
  <c r="F590" i="1"/>
  <c r="K589" i="1"/>
  <c r="F589" i="1"/>
  <c r="K588" i="1"/>
  <c r="F588" i="1"/>
  <c r="J587" i="1"/>
  <c r="I587" i="1"/>
  <c r="H587" i="1"/>
  <c r="G587" i="1"/>
  <c r="F587" i="1"/>
  <c r="E587" i="1"/>
  <c r="K587" i="1" s="1"/>
  <c r="F586" i="1"/>
  <c r="K586" i="1" s="1"/>
  <c r="F585" i="1"/>
  <c r="K585" i="1" s="1"/>
  <c r="F584" i="1"/>
  <c r="K584" i="1" s="1"/>
  <c r="F583" i="1"/>
  <c r="K583" i="1" s="1"/>
  <c r="J582" i="1"/>
  <c r="I582" i="1"/>
  <c r="H582" i="1"/>
  <c r="G582" i="1"/>
  <c r="F582" i="1"/>
  <c r="E582" i="1"/>
  <c r="K581" i="1"/>
  <c r="F581" i="1"/>
  <c r="K580" i="1"/>
  <c r="F580" i="1"/>
  <c r="K579" i="1"/>
  <c r="F579" i="1"/>
  <c r="K578" i="1"/>
  <c r="F578" i="1"/>
  <c r="K577" i="1"/>
  <c r="F577" i="1"/>
  <c r="K576" i="1"/>
  <c r="F576" i="1"/>
  <c r="K575" i="1"/>
  <c r="F575" i="1"/>
  <c r="K574" i="1"/>
  <c r="F574" i="1"/>
  <c r="K573" i="1"/>
  <c r="F573" i="1"/>
  <c r="K572" i="1"/>
  <c r="F572" i="1"/>
  <c r="K571" i="1"/>
  <c r="F571" i="1"/>
  <c r="K570" i="1"/>
  <c r="F570" i="1"/>
  <c r="K569" i="1"/>
  <c r="F569" i="1"/>
  <c r="K568" i="1"/>
  <c r="F568" i="1"/>
  <c r="K567" i="1"/>
  <c r="F567" i="1"/>
  <c r="K566" i="1"/>
  <c r="F566" i="1"/>
  <c r="K565" i="1"/>
  <c r="F565" i="1"/>
  <c r="K564" i="1"/>
  <c r="F564" i="1"/>
  <c r="K563" i="1"/>
  <c r="F563" i="1"/>
  <c r="J562" i="1"/>
  <c r="I562" i="1"/>
  <c r="H562" i="1"/>
  <c r="G562" i="1"/>
  <c r="F562" i="1"/>
  <c r="E562" i="1"/>
  <c r="K562" i="1" s="1"/>
  <c r="F561" i="1"/>
  <c r="K561" i="1" s="1"/>
  <c r="F560" i="1"/>
  <c r="K560" i="1" s="1"/>
  <c r="F559" i="1"/>
  <c r="K559" i="1" s="1"/>
  <c r="F558" i="1"/>
  <c r="K558" i="1" s="1"/>
  <c r="F557" i="1"/>
  <c r="K557" i="1" s="1"/>
  <c r="F556" i="1"/>
  <c r="K556" i="1" s="1"/>
  <c r="F555" i="1"/>
  <c r="K555" i="1" s="1"/>
  <c r="F554" i="1"/>
  <c r="K554" i="1" s="1"/>
  <c r="F553" i="1"/>
  <c r="K553" i="1" s="1"/>
  <c r="F552" i="1"/>
  <c r="K552" i="1" s="1"/>
  <c r="F551" i="1"/>
  <c r="K551" i="1" s="1"/>
  <c r="F550" i="1"/>
  <c r="K550" i="1" s="1"/>
  <c r="F549" i="1"/>
  <c r="K549" i="1" s="1"/>
  <c r="F548" i="1"/>
  <c r="K548" i="1" s="1"/>
  <c r="F547" i="1"/>
  <c r="K547" i="1" s="1"/>
  <c r="F546" i="1"/>
  <c r="K546" i="1" s="1"/>
  <c r="F545" i="1"/>
  <c r="K545" i="1" s="1"/>
  <c r="F544" i="1"/>
  <c r="K544" i="1" s="1"/>
  <c r="F543" i="1"/>
  <c r="K543" i="1" s="1"/>
  <c r="F542" i="1"/>
  <c r="K542" i="1" s="1"/>
  <c r="F541" i="1"/>
  <c r="K541" i="1" s="1"/>
  <c r="J540" i="1"/>
  <c r="I540" i="1"/>
  <c r="H540" i="1"/>
  <c r="G540" i="1"/>
  <c r="F540" i="1"/>
  <c r="E540" i="1"/>
  <c r="K539" i="1"/>
  <c r="F539" i="1"/>
  <c r="K538" i="1"/>
  <c r="F538" i="1"/>
  <c r="J537" i="1"/>
  <c r="I537" i="1"/>
  <c r="H537" i="1"/>
  <c r="G537" i="1"/>
  <c r="F537" i="1"/>
  <c r="E537" i="1"/>
  <c r="K537" i="1" s="1"/>
  <c r="F536" i="1"/>
  <c r="K536" i="1" s="1"/>
  <c r="F535" i="1"/>
  <c r="K535" i="1" s="1"/>
  <c r="F534" i="1"/>
  <c r="K534" i="1" s="1"/>
  <c r="F533" i="1"/>
  <c r="K533" i="1" s="1"/>
  <c r="J532" i="1"/>
  <c r="I532" i="1"/>
  <c r="H532" i="1"/>
  <c r="G532" i="1"/>
  <c r="E532" i="1"/>
  <c r="K531" i="1"/>
  <c r="F531" i="1"/>
  <c r="K530" i="1"/>
  <c r="F530" i="1"/>
  <c r="K529" i="1"/>
  <c r="F529" i="1"/>
  <c r="K528" i="1"/>
  <c r="F528" i="1"/>
  <c r="J527" i="1"/>
  <c r="I527" i="1"/>
  <c r="H527" i="1"/>
  <c r="G527" i="1"/>
  <c r="F527" i="1"/>
  <c r="E527" i="1"/>
  <c r="K527" i="1" s="1"/>
  <c r="F526" i="1"/>
  <c r="K526" i="1" s="1"/>
  <c r="F525" i="1"/>
  <c r="K525" i="1" s="1"/>
  <c r="F524" i="1"/>
  <c r="K524" i="1" s="1"/>
  <c r="F523" i="1"/>
  <c r="K523" i="1" s="1"/>
  <c r="F522" i="1"/>
  <c r="K522" i="1" s="1"/>
  <c r="F521" i="1"/>
  <c r="K521" i="1" s="1"/>
  <c r="J520" i="1"/>
  <c r="I520" i="1"/>
  <c r="H520" i="1"/>
  <c r="G520" i="1"/>
  <c r="F520" i="1"/>
  <c r="E520" i="1"/>
  <c r="K519" i="1"/>
  <c r="F519" i="1"/>
  <c r="K518" i="1"/>
  <c r="F518" i="1"/>
  <c r="J517" i="1"/>
  <c r="I517" i="1"/>
  <c r="H517" i="1"/>
  <c r="G517" i="1"/>
  <c r="F517" i="1"/>
  <c r="E517" i="1"/>
  <c r="K517" i="1" s="1"/>
  <c r="F516" i="1"/>
  <c r="K516" i="1" s="1"/>
  <c r="F515" i="1"/>
  <c r="K515" i="1" s="1"/>
  <c r="F514" i="1"/>
  <c r="K514" i="1" s="1"/>
  <c r="F513" i="1"/>
  <c r="K513" i="1" s="1"/>
  <c r="J512" i="1"/>
  <c r="I512" i="1"/>
  <c r="H512" i="1"/>
  <c r="G512" i="1"/>
  <c r="E512" i="1"/>
  <c r="K511" i="1"/>
  <c r="F511" i="1"/>
  <c r="K510" i="1"/>
  <c r="F510" i="1"/>
  <c r="K509" i="1"/>
  <c r="F509" i="1"/>
  <c r="J508" i="1"/>
  <c r="I508" i="1"/>
  <c r="H508" i="1"/>
  <c r="G508" i="1"/>
  <c r="F508" i="1"/>
  <c r="E508" i="1"/>
  <c r="K508" i="1" s="1"/>
  <c r="F507" i="1"/>
  <c r="K507" i="1" s="1"/>
  <c r="F506" i="1"/>
  <c r="K506" i="1" s="1"/>
  <c r="F505" i="1"/>
  <c r="K505" i="1" s="1"/>
  <c r="F504" i="1"/>
  <c r="K504" i="1" s="1"/>
  <c r="F503" i="1"/>
  <c r="K503" i="1" s="1"/>
  <c r="F502" i="1"/>
  <c r="K502" i="1" s="1"/>
  <c r="F501" i="1"/>
  <c r="K501" i="1" s="1"/>
  <c r="F500" i="1"/>
  <c r="K500" i="1" s="1"/>
  <c r="J499" i="1"/>
  <c r="I499" i="1"/>
  <c r="H499" i="1"/>
  <c r="G499" i="1"/>
  <c r="F499" i="1"/>
  <c r="E499" i="1"/>
  <c r="K498" i="1"/>
  <c r="F498" i="1"/>
  <c r="K497" i="1"/>
  <c r="F497" i="1"/>
  <c r="K496" i="1"/>
  <c r="F496" i="1"/>
  <c r="K495" i="1"/>
  <c r="F495" i="1"/>
  <c r="K494" i="1"/>
  <c r="F494" i="1"/>
  <c r="J493" i="1"/>
  <c r="I493" i="1"/>
  <c r="H493" i="1"/>
  <c r="G493" i="1"/>
  <c r="F493" i="1"/>
  <c r="E493" i="1"/>
  <c r="K493" i="1" s="1"/>
  <c r="F492" i="1"/>
  <c r="K492" i="1" s="1"/>
  <c r="F491" i="1"/>
  <c r="K491" i="1" s="1"/>
  <c r="F490" i="1"/>
  <c r="K490" i="1" s="1"/>
  <c r="F489" i="1"/>
  <c r="K489" i="1" s="1"/>
  <c r="F488" i="1"/>
  <c r="K488" i="1" s="1"/>
  <c r="F487" i="1"/>
  <c r="K487" i="1" s="1"/>
  <c r="F486" i="1"/>
  <c r="K486" i="1" s="1"/>
  <c r="F485" i="1"/>
  <c r="K485" i="1" s="1"/>
  <c r="F484" i="1"/>
  <c r="K484" i="1" s="1"/>
  <c r="F483" i="1"/>
  <c r="K483" i="1" s="1"/>
  <c r="F482" i="1"/>
  <c r="K482" i="1" s="1"/>
  <c r="F481" i="1"/>
  <c r="K481" i="1" s="1"/>
  <c r="F480" i="1"/>
  <c r="K480" i="1" s="1"/>
  <c r="F479" i="1"/>
  <c r="K479" i="1" s="1"/>
  <c r="F478" i="1"/>
  <c r="K478" i="1" s="1"/>
  <c r="J477" i="1"/>
  <c r="I477" i="1"/>
  <c r="H477" i="1"/>
  <c r="G477" i="1"/>
  <c r="F477" i="1"/>
  <c r="E477" i="1"/>
  <c r="K476" i="1"/>
  <c r="F476" i="1"/>
  <c r="K475" i="1"/>
  <c r="F475" i="1"/>
  <c r="J474" i="1"/>
  <c r="I474" i="1"/>
  <c r="H474" i="1"/>
  <c r="G474" i="1"/>
  <c r="F474" i="1"/>
  <c r="E474" i="1"/>
  <c r="K474" i="1" s="1"/>
  <c r="F473" i="1"/>
  <c r="K473" i="1" s="1"/>
  <c r="F472" i="1"/>
  <c r="K472" i="1" s="1"/>
  <c r="F471" i="1"/>
  <c r="K471" i="1" s="1"/>
  <c r="F470" i="1"/>
  <c r="K470" i="1" s="1"/>
  <c r="F469" i="1"/>
  <c r="K469" i="1" s="1"/>
  <c r="F468" i="1"/>
  <c r="K468" i="1" s="1"/>
  <c r="J467" i="1"/>
  <c r="I467" i="1"/>
  <c r="H467" i="1"/>
  <c r="G467" i="1"/>
  <c r="E467" i="1"/>
  <c r="K466" i="1"/>
  <c r="F466" i="1"/>
  <c r="K465" i="1"/>
  <c r="F465" i="1"/>
  <c r="J464" i="1"/>
  <c r="I464" i="1"/>
  <c r="H464" i="1"/>
  <c r="G464" i="1"/>
  <c r="F464" i="1"/>
  <c r="E464" i="1"/>
  <c r="K464" i="1" s="1"/>
  <c r="F463" i="1"/>
  <c r="K463" i="1" s="1"/>
  <c r="F462" i="1"/>
  <c r="K462" i="1" s="1"/>
  <c r="J461" i="1"/>
  <c r="I461" i="1"/>
  <c r="H461" i="1"/>
  <c r="G461" i="1"/>
  <c r="E461" i="1"/>
  <c r="F460" i="1"/>
  <c r="K460" i="1" s="1"/>
  <c r="F459" i="1"/>
  <c r="K459" i="1" s="1"/>
  <c r="F458" i="1"/>
  <c r="K458" i="1" s="1"/>
  <c r="J457" i="1"/>
  <c r="J593" i="1" s="1"/>
  <c r="I457" i="1"/>
  <c r="H457" i="1"/>
  <c r="H593" i="1" s="1"/>
  <c r="G457" i="1"/>
  <c r="F457" i="1"/>
  <c r="E457" i="1"/>
  <c r="E452" i="1"/>
  <c r="F450" i="1"/>
  <c r="B448" i="1"/>
  <c r="F447" i="1"/>
  <c r="E447" i="1"/>
  <c r="B447" i="1"/>
  <c r="E436" i="1"/>
  <c r="B435" i="1"/>
  <c r="F434" i="1"/>
  <c r="B432" i="1"/>
  <c r="F431" i="1"/>
  <c r="E431" i="1"/>
  <c r="B431" i="1"/>
  <c r="I425" i="1"/>
  <c r="G425" i="1"/>
  <c r="E425" i="1"/>
  <c r="F424" i="1"/>
  <c r="K424" i="1" s="1"/>
  <c r="F423" i="1"/>
  <c r="K423" i="1" s="1"/>
  <c r="J422" i="1"/>
  <c r="J425" i="1" s="1"/>
  <c r="I422" i="1"/>
  <c r="H422" i="1"/>
  <c r="H425" i="1" s="1"/>
  <c r="G422" i="1"/>
  <c r="F422" i="1"/>
  <c r="E422" i="1"/>
  <c r="K422" i="1" s="1"/>
  <c r="K421" i="1"/>
  <c r="F421" i="1"/>
  <c r="K420" i="1"/>
  <c r="F420" i="1"/>
  <c r="K419" i="1"/>
  <c r="F419" i="1"/>
  <c r="K418" i="1"/>
  <c r="F418" i="1"/>
  <c r="F425" i="1" s="1"/>
  <c r="K417" i="1"/>
  <c r="K416" i="1"/>
  <c r="K414" i="1"/>
  <c r="F414" i="1"/>
  <c r="K413" i="1"/>
  <c r="F413" i="1"/>
  <c r="K412" i="1"/>
  <c r="F412" i="1"/>
  <c r="K411" i="1"/>
  <c r="F411" i="1"/>
  <c r="K410" i="1"/>
  <c r="F410" i="1"/>
  <c r="K409" i="1"/>
  <c r="F409" i="1"/>
  <c r="J408" i="1"/>
  <c r="I408" i="1"/>
  <c r="H408" i="1"/>
  <c r="G408" i="1"/>
  <c r="F408" i="1"/>
  <c r="E408" i="1"/>
  <c r="K408" i="1" s="1"/>
  <c r="F407" i="1"/>
  <c r="K407" i="1" s="1"/>
  <c r="F406" i="1"/>
  <c r="K406" i="1" s="1"/>
  <c r="J405" i="1"/>
  <c r="I405" i="1"/>
  <c r="H405" i="1"/>
  <c r="G405" i="1"/>
  <c r="F405" i="1"/>
  <c r="E405" i="1"/>
  <c r="K405" i="1" s="1"/>
  <c r="K404" i="1"/>
  <c r="F404" i="1"/>
  <c r="K403" i="1"/>
  <c r="F403" i="1"/>
  <c r="J402" i="1"/>
  <c r="I402" i="1"/>
  <c r="H402" i="1"/>
  <c r="G402" i="1"/>
  <c r="F402" i="1"/>
  <c r="E402" i="1"/>
  <c r="K402" i="1" s="1"/>
  <c r="F401" i="1"/>
  <c r="K401" i="1" s="1"/>
  <c r="F400" i="1"/>
  <c r="K400" i="1" s="1"/>
  <c r="F399" i="1"/>
  <c r="K399" i="1" s="1"/>
  <c r="J398" i="1"/>
  <c r="I398" i="1"/>
  <c r="H398" i="1"/>
  <c r="G398" i="1"/>
  <c r="F398" i="1"/>
  <c r="E398" i="1"/>
  <c r="K398" i="1" s="1"/>
  <c r="K397" i="1"/>
  <c r="F397" i="1"/>
  <c r="K396" i="1"/>
  <c r="F396" i="1"/>
  <c r="J395" i="1"/>
  <c r="I395" i="1"/>
  <c r="H395" i="1"/>
  <c r="G395" i="1"/>
  <c r="F395" i="1"/>
  <c r="E395" i="1"/>
  <c r="K395" i="1" s="1"/>
  <c r="F394" i="1"/>
  <c r="K394" i="1" s="1"/>
  <c r="F393" i="1"/>
  <c r="K393" i="1" s="1"/>
  <c r="J392" i="1"/>
  <c r="I392" i="1"/>
  <c r="H392" i="1"/>
  <c r="G392" i="1"/>
  <c r="F392" i="1"/>
  <c r="E392" i="1"/>
  <c r="K392" i="1" s="1"/>
  <c r="K391" i="1"/>
  <c r="F391" i="1"/>
  <c r="K390" i="1"/>
  <c r="F390" i="1"/>
  <c r="K389" i="1"/>
  <c r="F389" i="1"/>
  <c r="K388" i="1"/>
  <c r="F388" i="1"/>
  <c r="J387" i="1"/>
  <c r="I387" i="1"/>
  <c r="H387" i="1"/>
  <c r="G387" i="1"/>
  <c r="F387" i="1"/>
  <c r="E387" i="1"/>
  <c r="K387" i="1" s="1"/>
  <c r="F386" i="1"/>
  <c r="K386" i="1" s="1"/>
  <c r="F385" i="1"/>
  <c r="K385" i="1" s="1"/>
  <c r="J384" i="1"/>
  <c r="I384" i="1"/>
  <c r="H384" i="1"/>
  <c r="G384" i="1"/>
  <c r="F384" i="1"/>
  <c r="E384" i="1"/>
  <c r="K384" i="1" s="1"/>
  <c r="K383" i="1"/>
  <c r="F383" i="1"/>
  <c r="K382" i="1"/>
  <c r="F382" i="1"/>
  <c r="K381" i="1"/>
  <c r="F381" i="1"/>
  <c r="K380" i="1"/>
  <c r="F380" i="1"/>
  <c r="J379" i="1"/>
  <c r="I379" i="1"/>
  <c r="H379" i="1"/>
  <c r="G379" i="1"/>
  <c r="F379" i="1"/>
  <c r="E379" i="1"/>
  <c r="K379" i="1" s="1"/>
  <c r="F378" i="1"/>
  <c r="K378" i="1" s="1"/>
  <c r="F377" i="1"/>
  <c r="K377" i="1" s="1"/>
  <c r="F376" i="1"/>
  <c r="K376" i="1" s="1"/>
  <c r="F375" i="1"/>
  <c r="K375" i="1" s="1"/>
  <c r="F374" i="1"/>
  <c r="K374" i="1" s="1"/>
  <c r="F373" i="1"/>
  <c r="K373" i="1" s="1"/>
  <c r="F372" i="1"/>
  <c r="K372" i="1" s="1"/>
  <c r="J371" i="1"/>
  <c r="J415" i="1" s="1"/>
  <c r="I371" i="1"/>
  <c r="H371" i="1"/>
  <c r="H415" i="1" s="1"/>
  <c r="G371" i="1"/>
  <c r="F371" i="1"/>
  <c r="F415" i="1" s="1"/>
  <c r="E371" i="1"/>
  <c r="K371" i="1" s="1"/>
  <c r="K370" i="1"/>
  <c r="F370" i="1"/>
  <c r="K369" i="1"/>
  <c r="F369" i="1"/>
  <c r="K368" i="1"/>
  <c r="F368" i="1"/>
  <c r="K367" i="1"/>
  <c r="F367" i="1"/>
  <c r="K366" i="1"/>
  <c r="F366" i="1"/>
  <c r="K365" i="1"/>
  <c r="F365" i="1"/>
  <c r="K364" i="1"/>
  <c r="F364" i="1"/>
  <c r="K363" i="1"/>
  <c r="F363" i="1"/>
  <c r="K362" i="1"/>
  <c r="F362" i="1"/>
  <c r="K361" i="1"/>
  <c r="F361" i="1"/>
  <c r="K360" i="1"/>
  <c r="F360" i="1"/>
  <c r="K359" i="1"/>
  <c r="F359" i="1"/>
  <c r="K358" i="1"/>
  <c r="F358" i="1"/>
  <c r="J357" i="1"/>
  <c r="I357" i="1"/>
  <c r="I415" i="1" s="1"/>
  <c r="H357" i="1"/>
  <c r="G357" i="1"/>
  <c r="G415" i="1" s="1"/>
  <c r="F357" i="1"/>
  <c r="E357" i="1"/>
  <c r="E415" i="1" s="1"/>
  <c r="E351" i="1"/>
  <c r="B350" i="1"/>
  <c r="F349" i="1"/>
  <c r="B347" i="1"/>
  <c r="F346" i="1"/>
  <c r="E346" i="1"/>
  <c r="B346" i="1"/>
  <c r="F338" i="1"/>
  <c r="E338" i="1"/>
  <c r="F337" i="1"/>
  <c r="E337" i="1"/>
  <c r="F336" i="1"/>
  <c r="E336" i="1"/>
  <c r="F335" i="1"/>
  <c r="E335" i="1"/>
  <c r="F334" i="1"/>
  <c r="E334" i="1"/>
  <c r="F333" i="1"/>
  <c r="E333" i="1"/>
  <c r="F332" i="1"/>
  <c r="E332" i="1"/>
  <c r="F331" i="1"/>
  <c r="E331" i="1"/>
  <c r="F329" i="1"/>
  <c r="E329" i="1"/>
  <c r="F328" i="1"/>
  <c r="E328" i="1"/>
  <c r="F327" i="1"/>
  <c r="E327" i="1"/>
  <c r="F326" i="1"/>
  <c r="E326" i="1"/>
  <c r="F325" i="1"/>
  <c r="E324" i="1"/>
  <c r="F322" i="1"/>
  <c r="E322" i="1"/>
  <c r="F321" i="1"/>
  <c r="E321" i="1"/>
  <c r="F320" i="1"/>
  <c r="E320" i="1"/>
  <c r="F319" i="1"/>
  <c r="E319" i="1"/>
  <c r="F318" i="1"/>
  <c r="E318" i="1"/>
  <c r="F317" i="1"/>
  <c r="E317" i="1"/>
  <c r="E313" i="1"/>
  <c r="B312" i="1"/>
  <c r="F311" i="1"/>
  <c r="B309" i="1"/>
  <c r="F308" i="1"/>
  <c r="E308" i="1"/>
  <c r="B308" i="1"/>
  <c r="J301" i="1"/>
  <c r="I301" i="1"/>
  <c r="H301" i="1"/>
  <c r="G301" i="1"/>
  <c r="F301" i="1"/>
  <c r="E301" i="1"/>
  <c r="K334" i="1" s="1"/>
  <c r="K300" i="1"/>
  <c r="K299" i="1"/>
  <c r="K298" i="1"/>
  <c r="J297" i="1"/>
  <c r="I297" i="1"/>
  <c r="H297" i="1"/>
  <c r="G297" i="1"/>
  <c r="F297" i="1"/>
  <c r="E297" i="1"/>
  <c r="K297" i="1" s="1"/>
  <c r="J296" i="1"/>
  <c r="I296" i="1"/>
  <c r="H296" i="1"/>
  <c r="G296" i="1"/>
  <c r="F296" i="1"/>
  <c r="E296" i="1"/>
  <c r="K296" i="1" s="1"/>
  <c r="J295" i="1"/>
  <c r="I295" i="1"/>
  <c r="H295" i="1"/>
  <c r="G295" i="1"/>
  <c r="F295" i="1"/>
  <c r="E295" i="1"/>
  <c r="K295" i="1" s="1"/>
  <c r="J294" i="1"/>
  <c r="I294" i="1"/>
  <c r="H294" i="1"/>
  <c r="G294" i="1"/>
  <c r="F294" i="1"/>
  <c r="E294" i="1"/>
  <c r="J293" i="1"/>
  <c r="I293" i="1"/>
  <c r="H293" i="1"/>
  <c r="G293" i="1"/>
  <c r="F293" i="1"/>
  <c r="E293" i="1"/>
  <c r="K293" i="1" s="1"/>
  <c r="J292" i="1"/>
  <c r="I292" i="1"/>
  <c r="H292" i="1"/>
  <c r="G292" i="1"/>
  <c r="F292" i="1"/>
  <c r="E292" i="1"/>
  <c r="K292" i="1" s="1"/>
  <c r="J291" i="1"/>
  <c r="I291" i="1"/>
  <c r="H291" i="1"/>
  <c r="G291" i="1"/>
  <c r="F291" i="1"/>
  <c r="E291" i="1"/>
  <c r="K291" i="1" s="1"/>
  <c r="J290" i="1"/>
  <c r="I290" i="1"/>
  <c r="H290" i="1"/>
  <c r="G290" i="1"/>
  <c r="F290" i="1"/>
  <c r="E290" i="1"/>
  <c r="J289" i="1"/>
  <c r="I289" i="1"/>
  <c r="H289" i="1"/>
  <c r="G289" i="1"/>
  <c r="F289" i="1"/>
  <c r="E289" i="1"/>
  <c r="K289" i="1" s="1"/>
  <c r="J288" i="1"/>
  <c r="I288" i="1"/>
  <c r="H288" i="1"/>
  <c r="G288" i="1"/>
  <c r="F288" i="1"/>
  <c r="E288" i="1"/>
  <c r="K288" i="1" s="1"/>
  <c r="J287" i="1"/>
  <c r="I287" i="1"/>
  <c r="H287" i="1"/>
  <c r="G287" i="1"/>
  <c r="F287" i="1"/>
  <c r="E287" i="1"/>
  <c r="K287" i="1" s="1"/>
  <c r="J286" i="1"/>
  <c r="I286" i="1"/>
  <c r="H286" i="1"/>
  <c r="G286" i="1"/>
  <c r="F286" i="1"/>
  <c r="E286" i="1"/>
  <c r="J285" i="1"/>
  <c r="I285" i="1"/>
  <c r="H285" i="1"/>
  <c r="G285" i="1"/>
  <c r="F285" i="1"/>
  <c r="E285" i="1"/>
  <c r="K285" i="1" s="1"/>
  <c r="J284" i="1"/>
  <c r="I284" i="1"/>
  <c r="H284" i="1"/>
  <c r="G284" i="1"/>
  <c r="F284" i="1"/>
  <c r="E284" i="1"/>
  <c r="K284" i="1" s="1"/>
  <c r="J283" i="1"/>
  <c r="I283" i="1"/>
  <c r="H283" i="1"/>
  <c r="G283" i="1"/>
  <c r="F283" i="1"/>
  <c r="E283" i="1"/>
  <c r="K283" i="1" s="1"/>
  <c r="J282" i="1"/>
  <c r="I282" i="1"/>
  <c r="H282" i="1"/>
  <c r="G282" i="1"/>
  <c r="F282" i="1"/>
  <c r="E282" i="1"/>
  <c r="J281" i="1"/>
  <c r="I281" i="1"/>
  <c r="H281" i="1"/>
  <c r="G281" i="1"/>
  <c r="F281" i="1"/>
  <c r="E281" i="1"/>
  <c r="K281" i="1" s="1"/>
  <c r="J280" i="1"/>
  <c r="I280" i="1"/>
  <c r="H280" i="1"/>
  <c r="G280" i="1"/>
  <c r="F280" i="1"/>
  <c r="E280" i="1"/>
  <c r="K280" i="1" s="1"/>
  <c r="J279" i="1"/>
  <c r="I279" i="1"/>
  <c r="H279" i="1"/>
  <c r="G279" i="1"/>
  <c r="F279" i="1"/>
  <c r="E279" i="1"/>
  <c r="K279" i="1" s="1"/>
  <c r="J278" i="1"/>
  <c r="I278" i="1"/>
  <c r="H278" i="1"/>
  <c r="G278" i="1"/>
  <c r="F278" i="1"/>
  <c r="E278" i="1"/>
  <c r="J277" i="1"/>
  <c r="I277" i="1"/>
  <c r="H277" i="1"/>
  <c r="G277" i="1"/>
  <c r="F277" i="1"/>
  <c r="E277" i="1"/>
  <c r="K277" i="1" s="1"/>
  <c r="J276" i="1"/>
  <c r="I276" i="1"/>
  <c r="H276" i="1"/>
  <c r="G276" i="1"/>
  <c r="F276" i="1"/>
  <c r="E276" i="1"/>
  <c r="K276" i="1" s="1"/>
  <c r="J275" i="1"/>
  <c r="I275" i="1"/>
  <c r="H275" i="1"/>
  <c r="G275" i="1"/>
  <c r="F275" i="1"/>
  <c r="E275" i="1"/>
  <c r="K275" i="1" s="1"/>
  <c r="J274" i="1"/>
  <c r="I274" i="1"/>
  <c r="H274" i="1"/>
  <c r="G274" i="1"/>
  <c r="F274" i="1"/>
  <c r="E274" i="1"/>
  <c r="J273" i="1"/>
  <c r="I273" i="1"/>
  <c r="H273" i="1"/>
  <c r="G273" i="1"/>
  <c r="F273" i="1"/>
  <c r="E273" i="1"/>
  <c r="K273" i="1" s="1"/>
  <c r="J272" i="1"/>
  <c r="I272" i="1"/>
  <c r="H272" i="1"/>
  <c r="G272" i="1"/>
  <c r="F272" i="1"/>
  <c r="E272" i="1"/>
  <c r="K272" i="1" s="1"/>
  <c r="J271" i="1"/>
  <c r="I271" i="1"/>
  <c r="H271" i="1"/>
  <c r="G271" i="1"/>
  <c r="F271" i="1"/>
  <c r="E271" i="1"/>
  <c r="K271" i="1" s="1"/>
  <c r="J270" i="1"/>
  <c r="I270" i="1"/>
  <c r="H270" i="1"/>
  <c r="G270" i="1"/>
  <c r="F270" i="1"/>
  <c r="E270" i="1"/>
  <c r="J269" i="1"/>
  <c r="I269" i="1"/>
  <c r="H269" i="1"/>
  <c r="G269" i="1"/>
  <c r="F269" i="1"/>
  <c r="E269" i="1"/>
  <c r="K269" i="1" s="1"/>
  <c r="J268" i="1"/>
  <c r="I268" i="1"/>
  <c r="H268" i="1"/>
  <c r="G268" i="1"/>
  <c r="F268" i="1"/>
  <c r="E268" i="1"/>
  <c r="K268" i="1" s="1"/>
  <c r="J267" i="1"/>
  <c r="I267" i="1"/>
  <c r="H267" i="1"/>
  <c r="G267" i="1"/>
  <c r="F267" i="1"/>
  <c r="E267" i="1"/>
  <c r="K267" i="1" s="1"/>
  <c r="J266" i="1"/>
  <c r="I266" i="1"/>
  <c r="H266" i="1"/>
  <c r="G266" i="1"/>
  <c r="F266" i="1"/>
  <c r="E266" i="1"/>
  <c r="J265" i="1"/>
  <c r="I265" i="1"/>
  <c r="H265" i="1"/>
  <c r="G265" i="1"/>
  <c r="F265" i="1"/>
  <c r="E265" i="1"/>
  <c r="K265" i="1" s="1"/>
  <c r="J264" i="1"/>
  <c r="I264" i="1"/>
  <c r="H264" i="1"/>
  <c r="G264" i="1"/>
  <c r="F264" i="1"/>
  <c r="E264" i="1"/>
  <c r="K264" i="1" s="1"/>
  <c r="J263" i="1"/>
  <c r="I263" i="1"/>
  <c r="H263" i="1"/>
  <c r="G263" i="1"/>
  <c r="F263" i="1"/>
  <c r="E263" i="1"/>
  <c r="K263" i="1" s="1"/>
  <c r="J262" i="1"/>
  <c r="I262" i="1"/>
  <c r="H262" i="1"/>
  <c r="G262" i="1"/>
  <c r="F262" i="1"/>
  <c r="E262" i="1"/>
  <c r="J261" i="1"/>
  <c r="I261" i="1"/>
  <c r="H261" i="1"/>
  <c r="G261" i="1"/>
  <c r="F261" i="1"/>
  <c r="E261" i="1"/>
  <c r="K261" i="1" s="1"/>
  <c r="J260" i="1"/>
  <c r="I260" i="1"/>
  <c r="H260" i="1"/>
  <c r="G260" i="1"/>
  <c r="F260" i="1"/>
  <c r="E260" i="1"/>
  <c r="K260" i="1" s="1"/>
  <c r="J259" i="1"/>
  <c r="I259" i="1"/>
  <c r="H259" i="1"/>
  <c r="G259" i="1"/>
  <c r="F259" i="1"/>
  <c r="E259" i="1"/>
  <c r="K259" i="1" s="1"/>
  <c r="J258" i="1"/>
  <c r="I258" i="1"/>
  <c r="H258" i="1"/>
  <c r="G258" i="1"/>
  <c r="F258" i="1"/>
  <c r="E258" i="1"/>
  <c r="J257" i="1"/>
  <c r="I257" i="1"/>
  <c r="H257" i="1"/>
  <c r="G257" i="1"/>
  <c r="F257" i="1"/>
  <c r="E257" i="1"/>
  <c r="K257" i="1" s="1"/>
  <c r="J256" i="1"/>
  <c r="I256" i="1"/>
  <c r="H256" i="1"/>
  <c r="G256" i="1"/>
  <c r="F256" i="1"/>
  <c r="E256" i="1"/>
  <c r="K256" i="1" s="1"/>
  <c r="J255" i="1"/>
  <c r="I255" i="1"/>
  <c r="H255" i="1"/>
  <c r="G255" i="1"/>
  <c r="F255" i="1"/>
  <c r="E255" i="1"/>
  <c r="K255" i="1" s="1"/>
  <c r="J254" i="1"/>
  <c r="I254" i="1"/>
  <c r="H254" i="1"/>
  <c r="G254" i="1"/>
  <c r="F254" i="1"/>
  <c r="E254" i="1"/>
  <c r="J253" i="1"/>
  <c r="I253" i="1"/>
  <c r="H253" i="1"/>
  <c r="G253" i="1"/>
  <c r="F253" i="1"/>
  <c r="E253" i="1"/>
  <c r="K253" i="1" s="1"/>
  <c r="J252" i="1"/>
  <c r="I252" i="1"/>
  <c r="H252" i="1"/>
  <c r="G252" i="1"/>
  <c r="F252" i="1"/>
  <c r="E252" i="1"/>
  <c r="K252" i="1" s="1"/>
  <c r="J251" i="1"/>
  <c r="I251" i="1"/>
  <c r="H251" i="1"/>
  <c r="G251" i="1"/>
  <c r="F251" i="1"/>
  <c r="E251" i="1"/>
  <c r="K251" i="1" s="1"/>
  <c r="J250" i="1"/>
  <c r="I250" i="1"/>
  <c r="H250" i="1"/>
  <c r="G250" i="1"/>
  <c r="F250" i="1"/>
  <c r="E250" i="1"/>
  <c r="J249" i="1"/>
  <c r="I249" i="1"/>
  <c r="H249" i="1"/>
  <c r="G249" i="1"/>
  <c r="F249" i="1"/>
  <c r="E249" i="1"/>
  <c r="K249" i="1" s="1"/>
  <c r="J248" i="1"/>
  <c r="I248" i="1"/>
  <c r="H248" i="1"/>
  <c r="G248" i="1"/>
  <c r="F248" i="1"/>
  <c r="E248" i="1"/>
  <c r="K248" i="1" s="1"/>
  <c r="J247" i="1"/>
  <c r="I247" i="1"/>
  <c r="H247" i="1"/>
  <c r="G247" i="1"/>
  <c r="F247" i="1"/>
  <c r="E247" i="1"/>
  <c r="K247" i="1" s="1"/>
  <c r="J246" i="1"/>
  <c r="I246" i="1"/>
  <c r="H246" i="1"/>
  <c r="G246" i="1"/>
  <c r="F246" i="1"/>
  <c r="E246" i="1"/>
  <c r="J245" i="1"/>
  <c r="I245" i="1"/>
  <c r="H245" i="1"/>
  <c r="G245" i="1"/>
  <c r="F245" i="1"/>
  <c r="E245" i="1"/>
  <c r="K245" i="1" s="1"/>
  <c r="J244" i="1"/>
  <c r="I244" i="1"/>
  <c r="H244" i="1"/>
  <c r="G244" i="1"/>
  <c r="F244" i="1"/>
  <c r="E244" i="1"/>
  <c r="K244" i="1" s="1"/>
  <c r="J243" i="1"/>
  <c r="I243" i="1"/>
  <c r="H243" i="1"/>
  <c r="G243" i="1"/>
  <c r="F243" i="1"/>
  <c r="E243" i="1"/>
  <c r="K243" i="1" s="1"/>
  <c r="J242" i="1"/>
  <c r="I242" i="1"/>
  <c r="H242" i="1"/>
  <c r="G242" i="1"/>
  <c r="F242" i="1"/>
  <c r="E242" i="1"/>
  <c r="J241" i="1"/>
  <c r="I241" i="1"/>
  <c r="H241" i="1"/>
  <c r="G241" i="1"/>
  <c r="F241" i="1"/>
  <c r="E241" i="1"/>
  <c r="K241" i="1" s="1"/>
  <c r="J240" i="1"/>
  <c r="I240" i="1"/>
  <c r="H240" i="1"/>
  <c r="G240" i="1"/>
  <c r="F240" i="1"/>
  <c r="E240" i="1"/>
  <c r="K240" i="1" s="1"/>
  <c r="J239" i="1"/>
  <c r="I239" i="1"/>
  <c r="H239" i="1"/>
  <c r="G239" i="1"/>
  <c r="F239" i="1"/>
  <c r="E239" i="1"/>
  <c r="K239" i="1" s="1"/>
  <c r="J238" i="1"/>
  <c r="I238" i="1"/>
  <c r="H238" i="1"/>
  <c r="G238" i="1"/>
  <c r="F238" i="1"/>
  <c r="E238" i="1"/>
  <c r="K238" i="1" s="1"/>
  <c r="J237" i="1"/>
  <c r="I237" i="1"/>
  <c r="H237" i="1"/>
  <c r="G237" i="1"/>
  <c r="F237" i="1"/>
  <c r="E237" i="1"/>
  <c r="K237" i="1" s="1"/>
  <c r="J236" i="1"/>
  <c r="I236" i="1"/>
  <c r="H236" i="1"/>
  <c r="G236" i="1"/>
  <c r="F236" i="1"/>
  <c r="E236" i="1"/>
  <c r="K236" i="1" s="1"/>
  <c r="J235" i="1"/>
  <c r="I235" i="1"/>
  <c r="H235" i="1"/>
  <c r="G235" i="1"/>
  <c r="F235" i="1"/>
  <c r="E235" i="1"/>
  <c r="K235" i="1" s="1"/>
  <c r="J234" i="1"/>
  <c r="I234" i="1"/>
  <c r="H234" i="1"/>
  <c r="G234" i="1"/>
  <c r="F234" i="1"/>
  <c r="E234" i="1"/>
  <c r="K234" i="1" s="1"/>
  <c r="J233" i="1"/>
  <c r="I233" i="1"/>
  <c r="H233" i="1"/>
  <c r="G233" i="1"/>
  <c r="F233" i="1"/>
  <c r="E233" i="1"/>
  <c r="K233" i="1" s="1"/>
  <c r="J232" i="1"/>
  <c r="I232" i="1"/>
  <c r="H232" i="1"/>
  <c r="G232" i="1"/>
  <c r="F232" i="1"/>
  <c r="E232" i="1"/>
  <c r="K232" i="1" s="1"/>
  <c r="J231" i="1"/>
  <c r="I231" i="1"/>
  <c r="H231" i="1"/>
  <c r="G231" i="1"/>
  <c r="F231" i="1"/>
  <c r="E231" i="1"/>
  <c r="K231" i="1" s="1"/>
  <c r="J230" i="1"/>
  <c r="I230" i="1"/>
  <c r="H230" i="1"/>
  <c r="G230" i="1"/>
  <c r="F230" i="1"/>
  <c r="E230" i="1"/>
  <c r="K230" i="1" s="1"/>
  <c r="J229" i="1"/>
  <c r="I229" i="1"/>
  <c r="H229" i="1"/>
  <c r="G229" i="1"/>
  <c r="F229" i="1"/>
  <c r="E229" i="1"/>
  <c r="K229" i="1" s="1"/>
  <c r="J228" i="1"/>
  <c r="I228" i="1"/>
  <c r="H228" i="1"/>
  <c r="G228" i="1"/>
  <c r="F228" i="1"/>
  <c r="E228" i="1"/>
  <c r="K228" i="1" s="1"/>
  <c r="J227" i="1"/>
  <c r="I227" i="1"/>
  <c r="H227" i="1"/>
  <c r="G227" i="1"/>
  <c r="F227" i="1"/>
  <c r="E227" i="1"/>
  <c r="K227" i="1" s="1"/>
  <c r="J226" i="1"/>
  <c r="I226" i="1"/>
  <c r="H226" i="1"/>
  <c r="G226" i="1"/>
  <c r="F226" i="1"/>
  <c r="E226" i="1"/>
  <c r="K226" i="1" s="1"/>
  <c r="J225" i="1"/>
  <c r="I225" i="1"/>
  <c r="H225" i="1"/>
  <c r="G225" i="1"/>
  <c r="F225" i="1"/>
  <c r="E225" i="1"/>
  <c r="K225" i="1" s="1"/>
  <c r="J224" i="1"/>
  <c r="I224" i="1"/>
  <c r="H224" i="1"/>
  <c r="G224" i="1"/>
  <c r="F224" i="1"/>
  <c r="E224" i="1"/>
  <c r="K224" i="1" s="1"/>
  <c r="J223" i="1"/>
  <c r="I223" i="1"/>
  <c r="H223" i="1"/>
  <c r="G223" i="1"/>
  <c r="F223" i="1"/>
  <c r="E223" i="1"/>
  <c r="K223" i="1" s="1"/>
  <c r="J222" i="1"/>
  <c r="I222" i="1"/>
  <c r="H222" i="1"/>
  <c r="G222" i="1"/>
  <c r="F222" i="1"/>
  <c r="E222" i="1"/>
  <c r="K222" i="1" s="1"/>
  <c r="J221" i="1"/>
  <c r="I221" i="1"/>
  <c r="H221" i="1"/>
  <c r="G221" i="1"/>
  <c r="F221" i="1"/>
  <c r="E221" i="1"/>
  <c r="K221" i="1" s="1"/>
  <c r="J220" i="1"/>
  <c r="I220" i="1"/>
  <c r="H220" i="1"/>
  <c r="G220" i="1"/>
  <c r="F220" i="1"/>
  <c r="E220" i="1"/>
  <c r="K220" i="1" s="1"/>
  <c r="J219" i="1"/>
  <c r="I219" i="1"/>
  <c r="H219" i="1"/>
  <c r="G219" i="1"/>
  <c r="F219" i="1"/>
  <c r="E219" i="1"/>
  <c r="K219" i="1" s="1"/>
  <c r="J218" i="1"/>
  <c r="I218" i="1"/>
  <c r="H218" i="1"/>
  <c r="G218" i="1"/>
  <c r="F218" i="1"/>
  <c r="E218" i="1"/>
  <c r="K218" i="1" s="1"/>
  <c r="J217" i="1"/>
  <c r="I217" i="1"/>
  <c r="H217" i="1"/>
  <c r="G217" i="1"/>
  <c r="F217" i="1"/>
  <c r="E217" i="1"/>
  <c r="K217" i="1" s="1"/>
  <c r="J216" i="1"/>
  <c r="I216" i="1"/>
  <c r="H216" i="1"/>
  <c r="G216" i="1"/>
  <c r="F216" i="1"/>
  <c r="E216" i="1"/>
  <c r="K216" i="1" s="1"/>
  <c r="J215" i="1"/>
  <c r="I215" i="1"/>
  <c r="H215" i="1"/>
  <c r="G215" i="1"/>
  <c r="F215" i="1"/>
  <c r="E215" i="1"/>
  <c r="K215" i="1" s="1"/>
  <c r="J214" i="1"/>
  <c r="I214" i="1"/>
  <c r="H214" i="1"/>
  <c r="G214" i="1"/>
  <c r="F214" i="1"/>
  <c r="E214" i="1"/>
  <c r="K214" i="1" s="1"/>
  <c r="J213" i="1"/>
  <c r="I213" i="1"/>
  <c r="H213" i="1"/>
  <c r="G213" i="1"/>
  <c r="F213" i="1"/>
  <c r="E213" i="1"/>
  <c r="K213" i="1" s="1"/>
  <c r="J212" i="1"/>
  <c r="I212" i="1"/>
  <c r="H212" i="1"/>
  <c r="G212" i="1"/>
  <c r="F212" i="1"/>
  <c r="E212" i="1"/>
  <c r="K212" i="1" s="1"/>
  <c r="J211" i="1"/>
  <c r="I211" i="1"/>
  <c r="H211" i="1"/>
  <c r="G211" i="1"/>
  <c r="F211" i="1"/>
  <c r="E211" i="1"/>
  <c r="K211" i="1" s="1"/>
  <c r="J210" i="1"/>
  <c r="I210" i="1"/>
  <c r="H210" i="1"/>
  <c r="G210" i="1"/>
  <c r="F210" i="1"/>
  <c r="E210" i="1"/>
  <c r="K210" i="1" s="1"/>
  <c r="J209" i="1"/>
  <c r="I209" i="1"/>
  <c r="H209" i="1"/>
  <c r="G209" i="1"/>
  <c r="F209" i="1"/>
  <c r="E209" i="1"/>
  <c r="K209" i="1" s="1"/>
  <c r="J208" i="1"/>
  <c r="I208" i="1"/>
  <c r="H208" i="1"/>
  <c r="G208" i="1"/>
  <c r="F208" i="1"/>
  <c r="E208" i="1"/>
  <c r="K208" i="1" s="1"/>
  <c r="J207" i="1"/>
  <c r="I207" i="1"/>
  <c r="H207" i="1"/>
  <c r="G207" i="1"/>
  <c r="F207" i="1"/>
  <c r="E207" i="1"/>
  <c r="K207" i="1" s="1"/>
  <c r="J206" i="1"/>
  <c r="I206" i="1"/>
  <c r="H206" i="1"/>
  <c r="G206" i="1"/>
  <c r="F206" i="1"/>
  <c r="E206" i="1"/>
  <c r="K206" i="1" s="1"/>
  <c r="J205" i="1"/>
  <c r="I205" i="1"/>
  <c r="H205" i="1"/>
  <c r="G205" i="1"/>
  <c r="F205" i="1"/>
  <c r="E205" i="1"/>
  <c r="K205" i="1" s="1"/>
  <c r="J204" i="1"/>
  <c r="I204" i="1"/>
  <c r="H204" i="1"/>
  <c r="G204" i="1"/>
  <c r="F204" i="1"/>
  <c r="E204" i="1"/>
  <c r="K204" i="1" s="1"/>
  <c r="J203" i="1"/>
  <c r="I203" i="1"/>
  <c r="H203" i="1"/>
  <c r="G203" i="1"/>
  <c r="F203" i="1"/>
  <c r="E203" i="1"/>
  <c r="K203" i="1" s="1"/>
  <c r="J202" i="1"/>
  <c r="I202" i="1"/>
  <c r="H202" i="1"/>
  <c r="G202" i="1"/>
  <c r="F202" i="1"/>
  <c r="E202" i="1"/>
  <c r="K202" i="1" s="1"/>
  <c r="J201" i="1"/>
  <c r="I201" i="1"/>
  <c r="H201" i="1"/>
  <c r="G201" i="1"/>
  <c r="F201" i="1"/>
  <c r="E201" i="1"/>
  <c r="K201" i="1" s="1"/>
  <c r="J200" i="1"/>
  <c r="I200" i="1"/>
  <c r="H200" i="1"/>
  <c r="G200" i="1"/>
  <c r="F200" i="1"/>
  <c r="E200" i="1"/>
  <c r="K200" i="1" s="1"/>
  <c r="J199" i="1"/>
  <c r="I199" i="1"/>
  <c r="H199" i="1"/>
  <c r="G199" i="1"/>
  <c r="F199" i="1"/>
  <c r="E199" i="1"/>
  <c r="K199" i="1" s="1"/>
  <c r="J198" i="1"/>
  <c r="I198" i="1"/>
  <c r="H198" i="1"/>
  <c r="G198" i="1"/>
  <c r="F198" i="1"/>
  <c r="E198" i="1"/>
  <c r="K198" i="1" s="1"/>
  <c r="I197" i="1"/>
  <c r="G197" i="1"/>
  <c r="E197" i="1"/>
  <c r="C197" i="1"/>
  <c r="J197" i="1" s="1"/>
  <c r="J196" i="1"/>
  <c r="I196" i="1"/>
  <c r="H196" i="1"/>
  <c r="G196" i="1"/>
  <c r="F196" i="1"/>
  <c r="E196" i="1"/>
  <c r="K196" i="1" s="1"/>
  <c r="J195" i="1"/>
  <c r="I195" i="1"/>
  <c r="H195" i="1"/>
  <c r="G195" i="1"/>
  <c r="F195" i="1"/>
  <c r="E195" i="1"/>
  <c r="J194" i="1"/>
  <c r="I194" i="1"/>
  <c r="H194" i="1"/>
  <c r="G194" i="1"/>
  <c r="F194" i="1"/>
  <c r="E194" i="1"/>
  <c r="K194" i="1" s="1"/>
  <c r="J193" i="1"/>
  <c r="I193" i="1"/>
  <c r="H193" i="1"/>
  <c r="G193" i="1"/>
  <c r="F193" i="1"/>
  <c r="E193" i="1"/>
  <c r="K193" i="1" s="1"/>
  <c r="J192" i="1"/>
  <c r="I192" i="1"/>
  <c r="H192" i="1"/>
  <c r="G192" i="1"/>
  <c r="F192" i="1"/>
  <c r="E192" i="1"/>
  <c r="K192" i="1" s="1"/>
  <c r="J191" i="1"/>
  <c r="I191" i="1"/>
  <c r="H191" i="1"/>
  <c r="G191" i="1"/>
  <c r="F191" i="1"/>
  <c r="E191" i="1"/>
  <c r="J190" i="1"/>
  <c r="I190" i="1"/>
  <c r="H190" i="1"/>
  <c r="G190" i="1"/>
  <c r="F190" i="1"/>
  <c r="E190" i="1"/>
  <c r="K190" i="1" s="1"/>
  <c r="J189" i="1"/>
  <c r="I189" i="1"/>
  <c r="H189" i="1"/>
  <c r="G189" i="1"/>
  <c r="F189" i="1"/>
  <c r="E189" i="1"/>
  <c r="K189" i="1" s="1"/>
  <c r="J188" i="1"/>
  <c r="I188" i="1"/>
  <c r="H188" i="1"/>
  <c r="G188" i="1"/>
  <c r="F188" i="1"/>
  <c r="E188" i="1"/>
  <c r="E325" i="1" s="1"/>
  <c r="J187" i="1"/>
  <c r="F324" i="1" s="1"/>
  <c r="I187" i="1"/>
  <c r="H187" i="1"/>
  <c r="G187" i="1"/>
  <c r="F187" i="1"/>
  <c r="E187" i="1"/>
  <c r="J186" i="1"/>
  <c r="F323" i="1" s="1"/>
  <c r="I186" i="1"/>
  <c r="H186" i="1"/>
  <c r="G186" i="1"/>
  <c r="F186" i="1"/>
  <c r="E186" i="1"/>
  <c r="E323" i="1" s="1"/>
  <c r="F180" i="1"/>
  <c r="E180" i="1"/>
  <c r="B179" i="1"/>
  <c r="F178" i="1"/>
  <c r="B176" i="1"/>
  <c r="F175" i="1"/>
  <c r="E175" i="1"/>
  <c r="B175" i="1"/>
  <c r="K167" i="1"/>
  <c r="F167" i="1"/>
  <c r="K166" i="1"/>
  <c r="F166" i="1"/>
  <c r="K165" i="1"/>
  <c r="F165" i="1"/>
  <c r="K164" i="1"/>
  <c r="F164" i="1"/>
  <c r="K163" i="1"/>
  <c r="F163" i="1"/>
  <c r="K162" i="1"/>
  <c r="F162" i="1"/>
  <c r="K161" i="1"/>
  <c r="F161" i="1"/>
  <c r="K160" i="1"/>
  <c r="F160" i="1"/>
  <c r="J159" i="1"/>
  <c r="I159" i="1"/>
  <c r="H159" i="1"/>
  <c r="G159" i="1"/>
  <c r="F159" i="1"/>
  <c r="E159" i="1"/>
  <c r="K159" i="1" s="1"/>
  <c r="F158" i="1"/>
  <c r="K158" i="1" s="1"/>
  <c r="F157" i="1"/>
  <c r="K157" i="1" s="1"/>
  <c r="F156" i="1"/>
  <c r="K156" i="1" s="1"/>
  <c r="F155" i="1"/>
  <c r="K155" i="1" s="1"/>
  <c r="F154" i="1"/>
  <c r="K154" i="1" s="1"/>
  <c r="F153" i="1"/>
  <c r="K153" i="1" s="1"/>
  <c r="F152" i="1"/>
  <c r="K152" i="1" s="1"/>
  <c r="F151" i="1"/>
  <c r="K151" i="1" s="1"/>
  <c r="J150" i="1"/>
  <c r="I150" i="1"/>
  <c r="H150" i="1"/>
  <c r="G150" i="1"/>
  <c r="F150" i="1"/>
  <c r="E150" i="1"/>
  <c r="K149" i="1"/>
  <c r="F149" i="1"/>
  <c r="K148" i="1"/>
  <c r="F148" i="1"/>
  <c r="K147" i="1"/>
  <c r="F147" i="1"/>
  <c r="K146" i="1"/>
  <c r="F146" i="1"/>
  <c r="K145" i="1"/>
  <c r="F145" i="1"/>
  <c r="K144" i="1"/>
  <c r="F144" i="1"/>
  <c r="K143" i="1"/>
  <c r="F143" i="1"/>
  <c r="K142" i="1"/>
  <c r="F142" i="1"/>
  <c r="J141" i="1"/>
  <c r="I141" i="1"/>
  <c r="H141" i="1"/>
  <c r="G141" i="1"/>
  <c r="F141" i="1"/>
  <c r="E141" i="1"/>
  <c r="K141" i="1" s="1"/>
  <c r="F140" i="1"/>
  <c r="K140" i="1" s="1"/>
  <c r="F139" i="1"/>
  <c r="K139" i="1" s="1"/>
  <c r="J138" i="1"/>
  <c r="I138" i="1"/>
  <c r="H138" i="1"/>
  <c r="G138" i="1"/>
  <c r="E138" i="1"/>
  <c r="K137" i="1"/>
  <c r="F137" i="1"/>
  <c r="K136" i="1"/>
  <c r="F136" i="1"/>
  <c r="K135" i="1"/>
  <c r="F135" i="1"/>
  <c r="K134" i="1"/>
  <c r="F134" i="1"/>
  <c r="K133" i="1"/>
  <c r="F133" i="1"/>
  <c r="K132" i="1"/>
  <c r="F132" i="1"/>
  <c r="K131" i="1"/>
  <c r="F131" i="1"/>
  <c r="K130" i="1"/>
  <c r="F130" i="1"/>
  <c r="K129" i="1"/>
  <c r="F129" i="1"/>
  <c r="K128" i="1"/>
  <c r="F128" i="1"/>
  <c r="K127" i="1"/>
  <c r="F127" i="1"/>
  <c r="K126" i="1"/>
  <c r="F126" i="1"/>
  <c r="K125" i="1"/>
  <c r="F125" i="1"/>
  <c r="J124" i="1"/>
  <c r="I124" i="1"/>
  <c r="H124" i="1"/>
  <c r="G124" i="1"/>
  <c r="F124" i="1"/>
  <c r="E124" i="1"/>
  <c r="K124" i="1" s="1"/>
  <c r="F123" i="1"/>
  <c r="K123" i="1" s="1"/>
  <c r="F122" i="1"/>
  <c r="K122" i="1" s="1"/>
  <c r="F121" i="1"/>
  <c r="K121" i="1" s="1"/>
  <c r="J120" i="1"/>
  <c r="I120" i="1"/>
  <c r="H120" i="1"/>
  <c r="G120" i="1"/>
  <c r="E120" i="1"/>
  <c r="K119" i="1"/>
  <c r="F119" i="1"/>
  <c r="K118" i="1"/>
  <c r="F118" i="1"/>
  <c r="K117" i="1"/>
  <c r="F117" i="1"/>
  <c r="K116" i="1"/>
  <c r="F116" i="1"/>
  <c r="K115" i="1"/>
  <c r="F115" i="1"/>
  <c r="K114" i="1"/>
  <c r="F114" i="1"/>
  <c r="K113" i="1"/>
  <c r="F113" i="1"/>
  <c r="J112" i="1"/>
  <c r="I112" i="1"/>
  <c r="H112" i="1"/>
  <c r="G112" i="1"/>
  <c r="F112" i="1"/>
  <c r="E112" i="1"/>
  <c r="K112" i="1" s="1"/>
  <c r="F111" i="1"/>
  <c r="K111" i="1" s="1"/>
  <c r="F110" i="1"/>
  <c r="K110" i="1" s="1"/>
  <c r="F109" i="1"/>
  <c r="K109" i="1" s="1"/>
  <c r="J108" i="1"/>
  <c r="I108" i="1"/>
  <c r="H108" i="1"/>
  <c r="G108" i="1"/>
  <c r="E108" i="1"/>
  <c r="K107" i="1"/>
  <c r="F107" i="1"/>
  <c r="K106" i="1"/>
  <c r="F106" i="1"/>
  <c r="K105" i="1"/>
  <c r="F105" i="1"/>
  <c r="K104" i="1"/>
  <c r="F104" i="1"/>
  <c r="K103" i="1"/>
  <c r="F103" i="1"/>
  <c r="K102" i="1"/>
  <c r="F102" i="1"/>
  <c r="K101" i="1"/>
  <c r="F101" i="1"/>
  <c r="K100" i="1"/>
  <c r="F100" i="1"/>
  <c r="K99" i="1"/>
  <c r="F99" i="1"/>
  <c r="K98" i="1"/>
  <c r="F98" i="1"/>
  <c r="K97" i="1"/>
  <c r="F97" i="1"/>
  <c r="K96" i="1"/>
  <c r="F96" i="1"/>
  <c r="K95" i="1"/>
  <c r="F95" i="1"/>
  <c r="J94" i="1"/>
  <c r="I94" i="1"/>
  <c r="H94" i="1"/>
  <c r="G94" i="1"/>
  <c r="F94" i="1"/>
  <c r="E94" i="1"/>
  <c r="K94" i="1" s="1"/>
  <c r="F93" i="1"/>
  <c r="K93" i="1" s="1"/>
  <c r="F92" i="1"/>
  <c r="K92" i="1" s="1"/>
  <c r="F91" i="1"/>
  <c r="K91" i="1" s="1"/>
  <c r="J90" i="1"/>
  <c r="I90" i="1"/>
  <c r="H90" i="1"/>
  <c r="G90" i="1"/>
  <c r="E90" i="1"/>
  <c r="K89" i="1"/>
  <c r="F89" i="1"/>
  <c r="K88" i="1"/>
  <c r="F88" i="1"/>
  <c r="K87" i="1"/>
  <c r="F87" i="1"/>
  <c r="K86" i="1"/>
  <c r="F86" i="1"/>
  <c r="K85" i="1"/>
  <c r="F85" i="1"/>
  <c r="K84" i="1"/>
  <c r="F84" i="1"/>
  <c r="K83" i="1"/>
  <c r="F83" i="1"/>
  <c r="K82" i="1"/>
  <c r="F82" i="1"/>
  <c r="K81" i="1"/>
  <c r="F81" i="1"/>
  <c r="K80" i="1"/>
  <c r="F80" i="1"/>
  <c r="K79" i="1"/>
  <c r="F79" i="1"/>
  <c r="K78" i="1"/>
  <c r="F78" i="1"/>
  <c r="K77" i="1"/>
  <c r="F77" i="1"/>
  <c r="K76" i="1"/>
  <c r="F76" i="1"/>
  <c r="J75" i="1"/>
  <c r="I75" i="1"/>
  <c r="H75" i="1"/>
  <c r="G75" i="1"/>
  <c r="F75" i="1"/>
  <c r="E75" i="1"/>
  <c r="K75" i="1" s="1"/>
  <c r="F74" i="1"/>
  <c r="K74" i="1" s="1"/>
  <c r="F73" i="1"/>
  <c r="K73" i="1" s="1"/>
  <c r="F72" i="1"/>
  <c r="K72" i="1" s="1"/>
  <c r="F71" i="1"/>
  <c r="K71" i="1" s="1"/>
  <c r="F70" i="1"/>
  <c r="K70" i="1" s="1"/>
  <c r="F69" i="1"/>
  <c r="K69" i="1" s="1"/>
  <c r="F68" i="1"/>
  <c r="K68" i="1" s="1"/>
  <c r="F67" i="1"/>
  <c r="K67" i="1" s="1"/>
  <c r="F66" i="1"/>
  <c r="K66" i="1" s="1"/>
  <c r="J65" i="1"/>
  <c r="I65" i="1"/>
  <c r="H65" i="1"/>
  <c r="G65" i="1"/>
  <c r="E65" i="1"/>
  <c r="K64" i="1"/>
  <c r="F64" i="1"/>
  <c r="K63" i="1"/>
  <c r="F63" i="1"/>
  <c r="K62" i="1"/>
  <c r="F62" i="1"/>
  <c r="J61" i="1"/>
  <c r="I61" i="1"/>
  <c r="H61" i="1"/>
  <c r="G61" i="1"/>
  <c r="F61" i="1"/>
  <c r="E61" i="1"/>
  <c r="K61" i="1" s="1"/>
  <c r="F60" i="1"/>
  <c r="K60" i="1" s="1"/>
  <c r="F59" i="1"/>
  <c r="K59" i="1" s="1"/>
  <c r="J58" i="1"/>
  <c r="J168" i="1" s="1"/>
  <c r="J441" i="1" s="1"/>
  <c r="I58" i="1"/>
  <c r="H58" i="1"/>
  <c r="G58" i="1"/>
  <c r="F58" i="1"/>
  <c r="E58" i="1"/>
  <c r="K57" i="1"/>
  <c r="F57" i="1"/>
  <c r="K56" i="1"/>
  <c r="F56" i="1"/>
  <c r="K55" i="1"/>
  <c r="F55" i="1"/>
  <c r="K54" i="1"/>
  <c r="F54" i="1"/>
  <c r="K53" i="1"/>
  <c r="F53" i="1"/>
  <c r="J52" i="1"/>
  <c r="I52" i="1"/>
  <c r="H52" i="1"/>
  <c r="G52" i="1"/>
  <c r="F52" i="1"/>
  <c r="E52" i="1"/>
  <c r="K52" i="1" s="1"/>
  <c r="F51" i="1"/>
  <c r="K51" i="1" s="1"/>
  <c r="F50" i="1"/>
  <c r="K50" i="1" s="1"/>
  <c r="F49" i="1"/>
  <c r="K49" i="1" s="1"/>
  <c r="F48" i="1"/>
  <c r="K48" i="1" s="1"/>
  <c r="J47" i="1"/>
  <c r="I47" i="1"/>
  <c r="H47" i="1"/>
  <c r="G47" i="1"/>
  <c r="E47" i="1"/>
  <c r="K46" i="1"/>
  <c r="F46" i="1"/>
  <c r="K45" i="1"/>
  <c r="F45" i="1"/>
  <c r="K44" i="1"/>
  <c r="F44" i="1"/>
  <c r="K43" i="1"/>
  <c r="F43" i="1"/>
  <c r="K42" i="1"/>
  <c r="F42" i="1"/>
  <c r="K41" i="1"/>
  <c r="F41" i="1"/>
  <c r="K40" i="1"/>
  <c r="F40" i="1"/>
  <c r="J39" i="1"/>
  <c r="I39" i="1"/>
  <c r="H39" i="1"/>
  <c r="G39" i="1"/>
  <c r="F39" i="1"/>
  <c r="E39" i="1"/>
  <c r="K39" i="1" s="1"/>
  <c r="F38" i="1"/>
  <c r="K38" i="1" s="1"/>
  <c r="F37" i="1"/>
  <c r="K37" i="1" s="1"/>
  <c r="F36" i="1"/>
  <c r="K36" i="1" s="1"/>
  <c r="F35" i="1"/>
  <c r="K35" i="1" s="1"/>
  <c r="F34" i="1"/>
  <c r="K34" i="1" s="1"/>
  <c r="J33" i="1"/>
  <c r="I33" i="1"/>
  <c r="H33" i="1"/>
  <c r="G33" i="1"/>
  <c r="E33" i="1"/>
  <c r="K32" i="1"/>
  <c r="F32" i="1"/>
  <c r="K31" i="1"/>
  <c r="F31" i="1"/>
  <c r="K30" i="1"/>
  <c r="F30" i="1"/>
  <c r="K29" i="1"/>
  <c r="F29" i="1"/>
  <c r="J28" i="1"/>
  <c r="I28" i="1"/>
  <c r="H28" i="1"/>
  <c r="G28" i="1"/>
  <c r="F28" i="1"/>
  <c r="E28" i="1"/>
  <c r="K28" i="1" s="1"/>
  <c r="F27" i="1"/>
  <c r="K27" i="1" s="1"/>
  <c r="F26" i="1"/>
  <c r="K26" i="1" s="1"/>
  <c r="F25" i="1"/>
  <c r="K25" i="1" s="1"/>
  <c r="F24" i="1"/>
  <c r="K24" i="1" s="1"/>
  <c r="F23" i="1"/>
  <c r="K23" i="1" s="1"/>
  <c r="J22" i="1"/>
  <c r="I22" i="1"/>
  <c r="I168" i="1" s="1"/>
  <c r="I441" i="1" s="1"/>
  <c r="H22" i="1"/>
  <c r="H168" i="1" s="1"/>
  <c r="H441" i="1" s="1"/>
  <c r="G22" i="1"/>
  <c r="G168" i="1" s="1"/>
  <c r="G441" i="1" s="1"/>
  <c r="E22" i="1"/>
  <c r="E168" i="1" s="1"/>
  <c r="E441" i="1" s="1"/>
  <c r="F15" i="1"/>
  <c r="B12" i="1"/>
  <c r="B7" i="1"/>
  <c r="C3" i="1"/>
  <c r="E20" i="1" s="1"/>
  <c r="B434" i="1" l="1"/>
  <c r="B450" i="1"/>
  <c r="B349" i="1"/>
  <c r="B311" i="1"/>
  <c r="F22" i="1"/>
  <c r="F33" i="1"/>
  <c r="K33" i="1" s="1"/>
  <c r="F47" i="1"/>
  <c r="K58" i="1"/>
  <c r="F65" i="1"/>
  <c r="F90" i="1"/>
  <c r="F108" i="1"/>
  <c r="F120" i="1"/>
  <c r="F138" i="1"/>
  <c r="K150" i="1"/>
  <c r="B178" i="1"/>
  <c r="K187" i="1"/>
  <c r="K188" i="1"/>
  <c r="K191" i="1"/>
  <c r="K195" i="1"/>
  <c r="E354" i="1"/>
  <c r="E455" i="1"/>
  <c r="E183" i="1"/>
  <c r="K47" i="1"/>
  <c r="K65" i="1"/>
  <c r="K90" i="1"/>
  <c r="K108" i="1"/>
  <c r="K120" i="1"/>
  <c r="K138" i="1"/>
  <c r="K186" i="1"/>
  <c r="B445" i="1"/>
  <c r="B344" i="1"/>
  <c r="B429" i="1"/>
  <c r="F452" i="1"/>
  <c r="F436" i="1"/>
  <c r="F351" i="1"/>
  <c r="K22" i="1"/>
  <c r="B173" i="1"/>
  <c r="F197" i="1"/>
  <c r="K197" i="1" s="1"/>
  <c r="H197" i="1"/>
  <c r="K242" i="1"/>
  <c r="K246" i="1"/>
  <c r="K250" i="1"/>
  <c r="K254" i="1"/>
  <c r="K258" i="1"/>
  <c r="K262" i="1"/>
  <c r="K266" i="1"/>
  <c r="K270" i="1"/>
  <c r="K274" i="1"/>
  <c r="K278" i="1"/>
  <c r="K282" i="1"/>
  <c r="K286" i="1"/>
  <c r="K290" i="1"/>
  <c r="K294" i="1"/>
  <c r="B306" i="1"/>
  <c r="K311" i="1"/>
  <c r="K312" i="1"/>
  <c r="F313" i="1"/>
  <c r="K316" i="1"/>
  <c r="K320" i="1"/>
  <c r="K324" i="1"/>
  <c r="K326" i="1"/>
  <c r="K330" i="1"/>
  <c r="H594" i="1"/>
  <c r="H443" i="1" s="1"/>
  <c r="H442" i="1"/>
  <c r="J594" i="1"/>
  <c r="J443" i="1" s="1"/>
  <c r="J442" i="1"/>
  <c r="K461" i="1"/>
  <c r="K340" i="1"/>
  <c r="K338" i="1"/>
  <c r="K341" i="1"/>
  <c r="K339" i="1"/>
  <c r="K337" i="1"/>
  <c r="K335" i="1"/>
  <c r="K333" i="1"/>
  <c r="K331" i="1"/>
  <c r="K329" i="1"/>
  <c r="K327" i="1"/>
  <c r="K325" i="1"/>
  <c r="K323" i="1"/>
  <c r="K321" i="1"/>
  <c r="K319" i="1"/>
  <c r="K317" i="1"/>
  <c r="K315" i="1"/>
  <c r="K313" i="1"/>
  <c r="K310" i="1"/>
  <c r="K306" i="1"/>
  <c r="K305" i="1"/>
  <c r="K304" i="1"/>
  <c r="K307" i="1"/>
  <c r="K308" i="1"/>
  <c r="K309" i="1"/>
  <c r="K314" i="1"/>
  <c r="K318" i="1"/>
  <c r="K322" i="1"/>
  <c r="K328" i="1"/>
  <c r="K332" i="1"/>
  <c r="K336" i="1"/>
  <c r="K357" i="1"/>
  <c r="K532" i="1"/>
  <c r="E593" i="1"/>
  <c r="G593" i="1"/>
  <c r="I593" i="1"/>
  <c r="K457" i="1"/>
  <c r="F461" i="1"/>
  <c r="F593" i="1" s="1"/>
  <c r="F467" i="1"/>
  <c r="K467" i="1" s="1"/>
  <c r="K477" i="1"/>
  <c r="K499" i="1"/>
  <c r="F512" i="1"/>
  <c r="K512" i="1" s="1"/>
  <c r="K520" i="1"/>
  <c r="F532" i="1"/>
  <c r="K540" i="1"/>
  <c r="K582" i="1"/>
  <c r="F442" i="1" l="1"/>
  <c r="G594" i="1"/>
  <c r="G443" i="1" s="1"/>
  <c r="G442" i="1"/>
  <c r="I594" i="1"/>
  <c r="I443" i="1" s="1"/>
  <c r="I442" i="1"/>
  <c r="E594" i="1"/>
  <c r="E442" i="1"/>
  <c r="F168" i="1"/>
  <c r="F441" i="1" s="1"/>
  <c r="F594" i="1" s="1"/>
  <c r="F443" i="1" s="1"/>
  <c r="D594" i="1" l="1"/>
  <c r="E443" i="1"/>
  <c r="D443" i="1" s="1"/>
</calcChain>
</file>

<file path=xl/comments1.xml><?xml version="1.0" encoding="utf-8"?>
<comments xmlns="http://schemas.openxmlformats.org/spreadsheetml/2006/main">
  <authors>
    <author>Никола Павлов</author>
    <author>DBoyadzhieva</author>
    <author>PKyuchukov</author>
    <author>npavlov</author>
  </authors>
  <commentList>
    <comment ref="I9"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shape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4" authorId="1" shapeId="0">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2" authorId="0" shape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5" authorId="0" shapeId="0">
      <text>
        <r>
          <rPr>
            <sz val="10"/>
            <color indexed="81"/>
            <rFont val="Times New Roman"/>
            <family val="1"/>
            <charset val="204"/>
          </rPr>
          <t xml:space="preserve">използва се от разпоредители с представителства в чужбина 
</t>
        </r>
      </text>
    </comment>
    <comment ref="D219" authorId="0" shapeId="0">
      <text>
        <r>
          <rPr>
            <sz val="10"/>
            <color indexed="81"/>
            <rFont val="Times New Roman"/>
            <family val="1"/>
            <charset val="204"/>
          </rPr>
          <t>тук се отчитат разходите за СБКО, неотчетени по други позиции на ЕБК</t>
        </r>
      </text>
    </comment>
    <comment ref="D220" authorId="1" shapeId="0">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6" authorId="2" shapeId="0">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7" authorId="2" shapeId="0">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3" authorId="0" shape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54" authorId="0" shape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28" authorId="1" shapeId="0">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58" authorId="1" shapeId="0">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59" authorId="1" shapeId="0">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2" authorId="0" shape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87" authorId="1" shapeId="0">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601" authorId="3"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<sst xmlns="http://schemas.openxmlformats.org/spreadsheetml/2006/main" count="812" uniqueCount="607">
  <si>
    <t>a</t>
  </si>
  <si>
    <t>c</t>
  </si>
  <si>
    <t>d</t>
  </si>
  <si>
    <t>e</t>
  </si>
  <si>
    <t>f</t>
  </si>
  <si>
    <t>endprint</t>
  </si>
  <si>
    <t>година</t>
  </si>
  <si>
    <t xml:space="preserve"> </t>
  </si>
  <si>
    <t xml:space="preserve">за периода        от </t>
  </si>
  <si>
    <t>до</t>
  </si>
  <si>
    <t>ЕИК/БУЛСТАТ</t>
  </si>
  <si>
    <t>КОМИСИЯ ЗА ФИНАНСОВ НАДЗОР</t>
  </si>
  <si>
    <t xml:space="preserve">                                                            (наименование на разпоредителя с бюджет)</t>
  </si>
  <si>
    <t>код от регистъра на бюджетните организации в СЕБРА</t>
  </si>
  <si>
    <t>код по ЕБК:</t>
  </si>
  <si>
    <t>4700</t>
  </si>
  <si>
    <t xml:space="preserve">                                             (наименование на първостепенния разпоредител с бюджет)</t>
  </si>
  <si>
    <t>ФИНАНСОВО-ПРАВНА ФОРМА</t>
  </si>
  <si>
    <t>(в лева)</t>
  </si>
  <si>
    <t>I. П Р И Х О Д И,  П О М О Щ И   И   Д А Р Е Н И Я</t>
  </si>
  <si>
    <t>Уточнен план</t>
  </si>
  <si>
    <t xml:space="preserve">                                                                                                                              О Т Ч Е Т Н И   Д А Н Н И</t>
  </si>
  <si>
    <t>§§</t>
  </si>
  <si>
    <t>под-§§</t>
  </si>
  <si>
    <t>Н А И М Е Н О В А Н И Е</t>
  </si>
  <si>
    <t>ОБЩО</t>
  </si>
  <si>
    <t xml:space="preserve">левови
 сметки и СЕБРА </t>
  </si>
  <si>
    <t xml:space="preserve">валутни 
сметки </t>
  </si>
  <si>
    <t>операции в брой (в левове и валута)</t>
  </si>
  <si>
    <t>операции приравнени на касов поток</t>
  </si>
  <si>
    <t xml:space="preserve"> 0 1 ¦</t>
  </si>
  <si>
    <t>(1)</t>
  </si>
  <si>
    <t>(2)</t>
  </si>
  <si>
    <t>(3)</t>
  </si>
  <si>
    <t>(4)</t>
  </si>
  <si>
    <t>(5)</t>
  </si>
  <si>
    <t>(6)</t>
  </si>
  <si>
    <t>Данък върху доходите на физически лица:</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</si>
  <si>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</si>
  <si>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t>от еднолични търговци, свободни професии, извънтрудови правоотношения и др.</t>
  </si>
  <si>
    <t>окончателен годишен (патентен) данък и данък върху таксиметров превоз на пътници</t>
  </si>
  <si>
    <t>окончателен данък върху приходите от лихви по банкови сметки на физическите лица</t>
  </si>
  <si>
    <t>окончателен данък  на местни и чуждестранни физически лица по чл. 37 и 38 от ЗДДФЛ</t>
  </si>
  <si>
    <t>Корпоративен данък:</t>
  </si>
  <si>
    <r>
      <t xml:space="preserve">корпоративен данък от </t>
    </r>
    <r>
      <rPr>
        <b/>
        <i/>
        <sz val="12"/>
        <rFont val="Times New Roman CYR"/>
        <family val="1"/>
        <charset val="204"/>
      </rPr>
      <t>нефинансови предприятия</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</si>
  <si>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</si>
  <si>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</si>
  <si>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застрахователни дружества</t>
    </r>
  </si>
  <si>
    <t>Данъци върху дивидентите, ликвидационните дялове и доходите на местни и чуждестранни лица:</t>
  </si>
  <si>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</si>
  <si>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</si>
  <si>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дивидентите и ликвидационните дялове на </t>
    </r>
    <r>
      <rPr>
        <i/>
        <sz val="12"/>
        <rFont val="Times New Roman CYR"/>
        <charset val="204"/>
      </rPr>
      <t>чуждестрани юридически лица</t>
    </r>
  </si>
  <si>
    <r>
      <t xml:space="preserve">данък върху доходите на </t>
    </r>
    <r>
      <rPr>
        <b/>
        <i/>
        <sz val="12"/>
        <rFont val="Times New Roman CYR"/>
        <family val="1"/>
        <charset val="204"/>
      </rPr>
      <t>чуждестранни юридически лица</t>
    </r>
  </si>
  <si>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</si>
  <si>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t>Осигурителни вноски</t>
  </si>
  <si>
    <r>
      <t xml:space="preserve">вноски за работници и служители </t>
    </r>
    <r>
      <rPr>
        <b/>
        <i/>
        <sz val="12"/>
        <rFont val="Times New Roman CYR"/>
        <family val="1"/>
        <charset val="204"/>
      </rPr>
      <t>от работодатели</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</si>
  <si>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</si>
  <si>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</si>
  <si>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вноски  за</t>
    </r>
    <r>
      <rPr>
        <b/>
        <i/>
        <sz val="12"/>
        <rFont val="Times New Roman CYR"/>
        <charset val="204"/>
      </rPr>
      <t xml:space="preserve"> други категории </t>
    </r>
    <r>
      <rPr>
        <sz val="12"/>
        <rFont val="Times New Roman CYR"/>
        <family val="1"/>
        <charset val="204"/>
      </rPr>
      <t>осигурени лица</t>
    </r>
  </si>
  <si>
    <t>вноски по чл. 4б и 4в от КСО за сметка на осигурителя</t>
  </si>
  <si>
    <t>вноски по чл. 4б от КСО за сметка на осигурените лица</t>
  </si>
  <si>
    <t xml:space="preserve">вноски по чл. 4б от КСО от самонаети лица (самоосигуряващи се лица) </t>
  </si>
  <si>
    <t>Здравно-осигурителни вноски</t>
  </si>
  <si>
    <r>
      <t xml:space="preserve">здравно-осигурителни вноски за работници и служители </t>
    </r>
    <r>
      <rPr>
        <b/>
        <i/>
        <sz val="12"/>
        <rFont val="Times New Roman CYR"/>
        <family val="1"/>
        <charset val="204"/>
      </rPr>
      <t>от работодатели</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</si>
  <si>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</si>
  <si>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</si>
  <si>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</si>
  <si>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t>Имуществени и други местни данъци :</t>
  </si>
  <si>
    <r>
      <t xml:space="preserve">данък върху </t>
    </r>
    <r>
      <rPr>
        <b/>
        <i/>
        <sz val="12"/>
        <rFont val="Times New Roman CYR"/>
        <family val="1"/>
        <charset val="204"/>
      </rPr>
      <t>недвижими имоти</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</si>
  <si>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</si>
  <si>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превозните средства</t>
    </r>
  </si>
  <si>
    <r>
      <t xml:space="preserve">данък при придобиване на имущество по </t>
    </r>
    <r>
      <rPr>
        <b/>
        <i/>
        <sz val="12"/>
        <rFont val="Times New Roman CYR"/>
        <family val="1"/>
        <charset val="204"/>
      </rPr>
      <t>дарения и възмезден начин</t>
    </r>
  </si>
  <si>
    <t>туристически данък</t>
  </si>
  <si>
    <t>Данък върху добавената стойност</t>
  </si>
  <si>
    <r>
      <t xml:space="preserve">данък върху добавената стойност при </t>
    </r>
    <r>
      <rPr>
        <b/>
        <i/>
        <sz val="12"/>
        <rFont val="Times New Roman CYR"/>
        <family val="1"/>
        <charset val="204"/>
      </rPr>
      <t>сделки в страната</t>
    </r>
  </si>
  <si>
    <r>
      <t xml:space="preserve">данък върху добавената стойност при </t>
    </r>
    <r>
      <rPr>
        <b/>
        <i/>
        <sz val="12"/>
        <rFont val="Times New Roman CYR"/>
        <family val="1"/>
        <charset val="204"/>
      </rPr>
      <t>внос</t>
    </r>
  </si>
  <si>
    <t xml:space="preserve">Акцизи </t>
  </si>
  <si>
    <r>
      <t>акциз</t>
    </r>
    <r>
      <rPr>
        <sz val="12"/>
        <rFont val="Times New Roman CYR"/>
        <family val="1"/>
        <charset val="204"/>
      </rPr>
      <t xml:space="preserve"> при сделки </t>
    </r>
    <r>
      <rPr>
        <b/>
        <i/>
        <sz val="12"/>
        <rFont val="Times New Roman CYR"/>
        <family val="1"/>
        <charset val="204"/>
      </rPr>
      <t>в страната</t>
    </r>
  </si>
  <si>
    <r>
      <t>акциз</t>
    </r>
    <r>
      <rPr>
        <sz val="12"/>
        <rFont val="Times New Roman CYR"/>
        <family val="1"/>
        <charset val="204"/>
      </rPr>
      <t xml:space="preserve"> при </t>
    </r>
    <r>
      <rPr>
        <b/>
        <i/>
        <sz val="12"/>
        <rFont val="Times New Roman CYR"/>
        <family val="1"/>
        <charset val="204"/>
      </rPr>
      <t>внос</t>
    </r>
  </si>
  <si>
    <t>Данък върху застрахователните премии</t>
  </si>
  <si>
    <t>Други данъци по Закона за корпоративното подоходно облагане:</t>
  </si>
  <si>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</si>
  <si>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r>
      <t>данък върху</t>
    </r>
    <r>
      <rPr>
        <sz val="12"/>
        <rFont val="Times New Roman CYR"/>
        <family val="1"/>
        <charset val="204"/>
      </rPr>
      <t xml:space="preserve"> разходи, предоставяни в натура</t>
    </r>
  </si>
  <si>
    <r>
      <t xml:space="preserve">данък върху разходите за </t>
    </r>
    <r>
      <rPr>
        <b/>
        <i/>
        <sz val="12"/>
        <rFont val="Times New Roman CYR"/>
        <family val="1"/>
        <charset val="204"/>
      </rPr>
      <t>превозни средства</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</si>
  <si>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</si>
  <si>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</si>
  <si>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данък върху приходите на </t>
    </r>
    <r>
      <rPr>
        <b/>
        <i/>
        <sz val="12"/>
        <rFont val="Times New Roman CYR"/>
        <charset val="204"/>
      </rPr>
      <t>бюджетните предприятия</t>
    </r>
  </si>
  <si>
    <t>Такси върху производството на захар и изоглюкоза</t>
  </si>
  <si>
    <t>Мита и митнически такси:</t>
  </si>
  <si>
    <t>Други данъци</t>
  </si>
  <si>
    <t>Приходи и доходи от собственост</t>
  </si>
  <si>
    <r>
      <t>вноски</t>
    </r>
    <r>
      <rPr>
        <sz val="12"/>
        <rFont val="Times New Roman CYR"/>
        <family val="1"/>
        <charset val="204"/>
      </rPr>
      <t xml:space="preserve"> от приходи на държавни (общински) предприятия и институции</t>
    </r>
  </si>
  <si>
    <r>
      <t xml:space="preserve">превишение на приходите над разходите на </t>
    </r>
    <r>
      <rPr>
        <b/>
        <i/>
        <sz val="12"/>
        <rFont val="Times New Roman CYR"/>
        <family val="1"/>
        <charset val="204"/>
      </rPr>
      <t>БНБ</t>
    </r>
  </si>
  <si>
    <r>
      <t xml:space="preserve">нетни приходи от продажби на </t>
    </r>
    <r>
      <rPr>
        <b/>
        <i/>
        <sz val="12"/>
        <rFont val="Times New Roman CYR"/>
        <family val="1"/>
        <charset val="204"/>
      </rPr>
      <t>услуги, стоки и продукция</t>
    </r>
  </si>
  <si>
    <r>
      <t xml:space="preserve">приходи от </t>
    </r>
    <r>
      <rPr>
        <b/>
        <i/>
        <sz val="12"/>
        <rFont val="Times New Roman CYR"/>
        <family val="1"/>
        <charset val="204"/>
      </rPr>
      <t>наеми на имущество</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</si>
  <si>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</si>
  <si>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</si>
  <si>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</si>
  <si>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</si>
  <si>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</si>
  <si>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</si>
  <si>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</si>
  <si>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</si>
  <si>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</si>
  <si>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други лихви</t>
    </r>
  </si>
  <si>
    <t>Държавни такси</t>
  </si>
  <si>
    <t>такси за административни и други услуги и дейности</t>
  </si>
  <si>
    <t>такси и лицензии с данъчен характер</t>
  </si>
  <si>
    <t>Съдебни такси</t>
  </si>
  <si>
    <t>Общински такси</t>
  </si>
  <si>
    <r>
      <t xml:space="preserve">за ползване на </t>
    </r>
    <r>
      <rPr>
        <b/>
        <i/>
        <sz val="12"/>
        <rFont val="Times New Roman CYR"/>
        <family val="1"/>
        <charset val="204"/>
      </rPr>
      <t>детски градини</t>
    </r>
  </si>
  <si>
    <t>27-02</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</si>
  <si>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</si>
  <si>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27-03</t>
  </si>
  <si>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</si>
  <si>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</si>
  <si>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t>27-05</t>
  </si>
  <si>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</si>
  <si>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r>
      <t>за ползване</t>
    </r>
    <r>
      <rPr>
        <b/>
        <i/>
        <sz val="12"/>
        <rFont val="Times New Roman CYR"/>
        <family val="1"/>
        <charset val="204"/>
      </rPr>
      <t xml:space="preserve"> на полудневни детски градини</t>
    </r>
  </si>
  <si>
    <t>27-07</t>
  </si>
  <si>
    <r>
      <t xml:space="preserve">за </t>
    </r>
    <r>
      <rPr>
        <b/>
        <i/>
        <sz val="12"/>
        <rFont val="Times New Roman CYR"/>
        <family val="1"/>
        <charset val="204"/>
      </rPr>
      <t>битови отпадъци</t>
    </r>
  </si>
  <si>
    <t>27-08</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</si>
  <si>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</si>
  <si>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27-10</t>
  </si>
  <si>
    <r>
      <t xml:space="preserve">за </t>
    </r>
    <r>
      <rPr>
        <b/>
        <i/>
        <sz val="12"/>
        <rFont val="Times New Roman CYR"/>
        <family val="1"/>
        <charset val="204"/>
      </rPr>
      <t>технически услуги</t>
    </r>
  </si>
  <si>
    <t>27-11</t>
  </si>
  <si>
    <r>
      <t xml:space="preserve">за </t>
    </r>
    <r>
      <rPr>
        <b/>
        <i/>
        <sz val="12"/>
        <rFont val="Times New Roman CYR"/>
        <family val="1"/>
        <charset val="204"/>
      </rPr>
      <t>административни услуги</t>
    </r>
  </si>
  <si>
    <t>27-15</t>
  </si>
  <si>
    <r>
      <t xml:space="preserve">за </t>
    </r>
    <r>
      <rPr>
        <b/>
        <i/>
        <sz val="12"/>
        <rFont val="Times New Roman CYR"/>
        <family val="1"/>
        <charset val="204"/>
      </rPr>
      <t>откупуване на гробни места</t>
    </r>
  </si>
  <si>
    <t>27-17</t>
  </si>
  <si>
    <r>
      <t>за</t>
    </r>
    <r>
      <rPr>
        <b/>
        <i/>
        <sz val="12"/>
        <rFont val="Times New Roman CYR"/>
        <family val="1"/>
        <charset val="204"/>
      </rPr>
      <t xml:space="preserve"> притежаване на куче</t>
    </r>
  </si>
  <si>
    <t>27-29</t>
  </si>
  <si>
    <r>
      <t>други</t>
    </r>
    <r>
      <rPr>
        <sz val="12"/>
        <rFont val="Times New Roman CYR"/>
        <family val="1"/>
        <charset val="204"/>
      </rPr>
      <t xml:space="preserve"> общински такси</t>
    </r>
  </si>
  <si>
    <t>Глоби, санкции и наказателни лихви</t>
  </si>
  <si>
    <r>
      <t>конфискувани средства</t>
    </r>
    <r>
      <rPr>
        <sz val="12"/>
        <rFont val="Times New Roman CYR"/>
        <family val="1"/>
        <charset val="204"/>
      </rPr>
      <t xml:space="preserve"> и приходи от продажби на конфискувани и придобити от залог вещи</t>
    </r>
  </si>
  <si>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</si>
  <si>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t>наказателни лихви за данъци, мита и осигурителни вноски</t>
  </si>
  <si>
    <t>Други приходи</t>
  </si>
  <si>
    <r>
      <t>реализирани курсови разлики</t>
    </r>
    <r>
      <rPr>
        <sz val="12"/>
        <rFont val="Times New Roman CYR"/>
        <family val="1"/>
        <charset val="204"/>
      </rPr>
      <t xml:space="preserve"> от валутни операции (нето) (+/-)</t>
    </r>
  </si>
  <si>
    <t>прехвърлени/възстановени акумулирани средства от осигурителни вноски</t>
  </si>
  <si>
    <t>приходи от други вноски</t>
  </si>
  <si>
    <r>
      <t>получени</t>
    </r>
    <r>
      <rPr>
        <b/>
        <i/>
        <sz val="12"/>
        <rFont val="Times New Roman CYR"/>
        <family val="1"/>
        <charset val="204"/>
      </rPr>
      <t xml:space="preserve"> застрахователни обезщетения за ДМА</t>
    </r>
  </si>
  <si>
    <r>
      <t>получени</t>
    </r>
    <r>
      <rPr>
        <b/>
        <i/>
        <sz val="12"/>
        <rFont val="Times New Roman CYR"/>
        <family val="1"/>
        <charset val="204"/>
      </rPr>
      <t xml:space="preserve"> други застрахователни обезщетения</t>
    </r>
  </si>
  <si>
    <t xml:space="preserve">коректив за касови постъпления (-/+) </t>
  </si>
  <si>
    <r>
      <t>други</t>
    </r>
    <r>
      <rPr>
        <sz val="12"/>
        <rFont val="Times New Roman CYR"/>
        <family val="1"/>
        <charset val="204"/>
      </rPr>
      <t xml:space="preserve"> неданъчни приходи</t>
    </r>
  </si>
  <si>
    <t xml:space="preserve">Внесени ДДС и други данъци върху продажбите </t>
  </si>
  <si>
    <r>
      <t xml:space="preserve">внесен </t>
    </r>
    <r>
      <rPr>
        <b/>
        <i/>
        <sz val="12"/>
        <rFont val="Times New Roman CYR"/>
        <family val="1"/>
        <charset val="204"/>
      </rPr>
      <t>ДДС</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</si>
  <si>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</si>
  <si>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</si>
  <si>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</si>
  <si>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r>
      <t xml:space="preserve">постъпления от продажба на </t>
    </r>
    <r>
      <rPr>
        <b/>
        <i/>
        <sz val="12"/>
        <rFont val="Times New Roman CYR"/>
        <family val="1"/>
        <charset val="204"/>
      </rPr>
      <t>компютри и хардуер</t>
    </r>
  </si>
  <si>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</si>
  <si>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друго оборудване, машини и съоръжения</t>
    </r>
  </si>
  <si>
    <t>постъпления от продажба на транспортни средства</t>
  </si>
  <si>
    <t>постъпления от продажба на стопански инвентар</t>
  </si>
  <si>
    <t>постъпления от продажба на инфраструктурни обекти</t>
  </si>
  <si>
    <t>постъпления от продажба на други ДМА</t>
  </si>
  <si>
    <t>постъпления от продажба на нематериални дълготрайни активи</t>
  </si>
  <si>
    <t>постъпления от продажба на квоти за емисии на парникови газове</t>
  </si>
  <si>
    <t>постъпления от продажба на земя</t>
  </si>
  <si>
    <t>постъпления от продажба на земеделска продукция</t>
  </si>
  <si>
    <t>Приходи от концесии</t>
  </si>
  <si>
    <t>Приходи от лицензии за ползване на държавни/общински активи</t>
  </si>
  <si>
    <t>45-00</t>
  </si>
  <si>
    <t>Помощи и дарения от страната</t>
  </si>
  <si>
    <r>
      <t>текущи</t>
    </r>
    <r>
      <rPr>
        <sz val="12"/>
        <rFont val="Times New Roman CYR"/>
        <family val="1"/>
        <charset val="204"/>
      </rPr>
      <t xml:space="preserve"> помощи и дарения </t>
    </r>
    <r>
      <rPr>
        <b/>
        <i/>
        <sz val="12"/>
        <rFont val="Times New Roman CYR"/>
        <family val="1"/>
        <charset val="204"/>
      </rPr>
      <t>от страната</t>
    </r>
  </si>
  <si>
    <r>
      <t>капиталови</t>
    </r>
    <r>
      <rPr>
        <sz val="12"/>
        <rFont val="Times New Roman CYR"/>
        <family val="1"/>
        <charset val="204"/>
      </rPr>
      <t xml:space="preserve"> помощи и дарения </t>
    </r>
    <r>
      <rPr>
        <b/>
        <i/>
        <sz val="12"/>
        <rFont val="Times New Roman CYR"/>
        <charset val="204"/>
      </rPr>
      <t>от страната</t>
    </r>
  </si>
  <si>
    <t>Помощи и дарения от чужбина</t>
  </si>
  <si>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</si>
  <si>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</si>
  <si>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</si>
  <si>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</si>
  <si>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</si>
  <si>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</si>
  <si>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</si>
  <si>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</si>
  <si>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t>Получени чрез небюджетни предприятия средства от КФП по международни и други програми</t>
  </si>
  <si>
    <t xml:space="preserve">получени чрез нефинансови предприятия текущи трансфери от КФП по международни и други програми </t>
  </si>
  <si>
    <t>получени чрез финансови институции текущи трансфери от КФП по международни и други програми</t>
  </si>
  <si>
    <t xml:space="preserve">получени чрез нестопански организации текущи трансфери от КФП по международни и други програми </t>
  </si>
  <si>
    <t>получени чрез предприятия от чужбина текущи трансфери от КФП по международни и други програми</t>
  </si>
  <si>
    <t xml:space="preserve">получени чрез нефинансови предприятия капиталови трансфери от КФП по международни и други програми </t>
  </si>
  <si>
    <t xml:space="preserve">получени чрез финансови институции капиталови трансфери от КФП по международни и други програми </t>
  </si>
  <si>
    <t>получени чрез нестопански организации капиталови трансфери от КФП по международни и други програми</t>
  </si>
  <si>
    <t>получени чрез предприятия от чужбина капиталови трансфери от КФП по международни и други програми</t>
  </si>
  <si>
    <t>Разпределени към администратори от чужбина средства по международни програми и договори (-)</t>
  </si>
  <si>
    <t>разпределени към чужбина текущи трансфери по програми на Европейския съюз (-)</t>
  </si>
  <si>
    <t xml:space="preserve">разпределени към чужбина капиталови трансфери по програми на Европейския съюз </t>
  </si>
  <si>
    <t>разпределени към чужбина текущи трансфери по програми на други държави (-)</t>
  </si>
  <si>
    <t>разпределени към чужбина капиталови трансфери по програми на други държави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</si>
  <si>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</si>
  <si>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международни организации  (-)</t>
  </si>
  <si>
    <t>разпределени към чужбина текущи трансфери по други чуждестранни дарения и помощи (-)</t>
  </si>
  <si>
    <t>разпределени към чужбина капиталови трансфери по други чуждестранни дарения и помощи (-)</t>
  </si>
  <si>
    <t>ВСИЧКО</t>
  </si>
  <si>
    <t>99-99</t>
  </si>
  <si>
    <t>I. В С И Ч К О   П Р И Х О Д И,  П О М О Щ И   И   Д А Р Е Н И Я</t>
  </si>
  <si>
    <t xml:space="preserve">       код по ЕБК:</t>
  </si>
  <si>
    <t>II. РАЗХОДИ - РЕКАПИТУЛАЦИЯ ПО ПАРАГРАФИ И ПОДПАРАГРАФИ</t>
  </si>
  <si>
    <t>НАИМЕНОВАНИЕ НА ПАРАГРАФИТЕ И ПОДПАРАГРАФИТЕ</t>
  </si>
  <si>
    <t xml:space="preserve"> 02 ¦</t>
  </si>
  <si>
    <t>Заплати и възнаграждения за персонала, нает по трудови и служебни правоотношения</t>
  </si>
  <si>
    <r>
      <t xml:space="preserve">заплати и възнаграждения на персонала нает по </t>
    </r>
    <r>
      <rPr>
        <b/>
        <i/>
        <sz val="12"/>
        <rFont val="Times New Roman CYR"/>
        <family val="1"/>
        <charset val="204"/>
      </rPr>
      <t>трудови правоотношения</t>
    </r>
  </si>
  <si>
    <t>Р</t>
  </si>
  <si>
    <r>
      <t xml:space="preserve">заплати и възнаграждения на персонала нает по </t>
    </r>
    <r>
      <rPr>
        <b/>
        <i/>
        <sz val="12"/>
        <rFont val="Times New Roman CYR"/>
        <family val="1"/>
        <charset val="204"/>
      </rPr>
      <t>служебни правоотношения</t>
    </r>
  </si>
  <si>
    <t>Е</t>
  </si>
  <si>
    <t>Други възнаграждения и плащания за персонала</t>
  </si>
  <si>
    <t>К</t>
  </si>
  <si>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</si>
  <si>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t>А</t>
  </si>
  <si>
    <r>
      <t xml:space="preserve">за персонала по </t>
    </r>
    <r>
      <rPr>
        <b/>
        <i/>
        <sz val="12"/>
        <rFont val="Times New Roman CYR"/>
        <family val="1"/>
        <charset val="204"/>
      </rPr>
      <t>извънтрудови правоотношения</t>
    </r>
  </si>
  <si>
    <t>П</t>
  </si>
  <si>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</si>
  <si>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t>И</t>
  </si>
  <si>
    <r>
      <t>обезщетения</t>
    </r>
    <r>
      <rPr>
        <sz val="12"/>
        <rFont val="Times New Roman CYR"/>
        <family val="1"/>
        <charset val="204"/>
      </rPr>
      <t xml:space="preserve"> за персонала, с характер на възнаграждение</t>
    </r>
  </si>
  <si>
    <t>Т</t>
  </si>
  <si>
    <r>
      <t>други</t>
    </r>
    <r>
      <rPr>
        <sz val="12"/>
        <rFont val="Times New Roman CYR"/>
        <family val="1"/>
        <charset val="204"/>
      </rPr>
      <t>плащания и възнаграждения</t>
    </r>
  </si>
  <si>
    <t>У</t>
  </si>
  <si>
    <t>Задължителни осигурителни вноски от работодатели</t>
  </si>
  <si>
    <t>Л</t>
  </si>
  <si>
    <r>
      <t xml:space="preserve">осигурителни вноски от работодатели за </t>
    </r>
    <r>
      <rPr>
        <b/>
        <i/>
        <sz val="12"/>
        <rFont val="Times New Roman Cyr"/>
        <family val="1"/>
      </rPr>
      <t>Държавното обществено осигуряване (ДОО)</t>
    </r>
  </si>
  <si>
    <r>
      <t xml:space="preserve">осигурителни вноски от работодатели за </t>
    </r>
    <r>
      <rPr>
        <b/>
        <i/>
        <sz val="12"/>
        <rFont val="Times New Roman Cyr"/>
        <family val="1"/>
      </rPr>
      <t>Учителския пенсионен фонд (УчПФ)</t>
    </r>
  </si>
  <si>
    <t>Ц</t>
  </si>
  <si>
    <r>
      <t>здравно-осигурителни вноски</t>
    </r>
    <r>
      <rPr>
        <sz val="12"/>
        <rFont val="Times New Roman CYR"/>
        <family val="1"/>
      </rPr>
      <t xml:space="preserve"> от работодатели</t>
    </r>
  </si>
  <si>
    <t>Я</t>
  </si>
  <si>
    <r>
      <t xml:space="preserve">вноски за </t>
    </r>
    <r>
      <rPr>
        <b/>
        <i/>
        <sz val="12"/>
        <rFont val="Times New Roman Cyr"/>
        <family val="1"/>
      </rPr>
      <t>допълнително задължително осигуряване от работодатели</t>
    </r>
  </si>
  <si>
    <t>коректив на вноски за ДЗПО за сумите по чл. 4б и 4в от КСО за сметка на осигурителя</t>
  </si>
  <si>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</si>
  <si>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 xml:space="preserve">Вноски за доброволно осигуряване  </t>
  </si>
  <si>
    <t>Н</t>
  </si>
  <si>
    <t>Издръжка</t>
  </si>
  <si>
    <t>Храна</t>
  </si>
  <si>
    <t>Медикаменти</t>
  </si>
  <si>
    <t>Постелен инвентар и облекло</t>
  </si>
  <si>
    <t>Учебни и научно-изследователски разходи и книги за библиотеките</t>
  </si>
  <si>
    <t>З</t>
  </si>
  <si>
    <t>материали</t>
  </si>
  <si>
    <t>Х</t>
  </si>
  <si>
    <t>вода, горива и енергия</t>
  </si>
  <si>
    <t>О</t>
  </si>
  <si>
    <r>
      <t xml:space="preserve">разходи за </t>
    </r>
    <r>
      <rPr>
        <b/>
        <i/>
        <sz val="12"/>
        <rFont val="Times New Roman CYR"/>
        <family val="1"/>
        <charset val="204"/>
      </rPr>
      <t>външни услуги</t>
    </r>
  </si>
  <si>
    <t>Д</t>
  </si>
  <si>
    <t>Текущ ремонт</t>
  </si>
  <si>
    <r>
      <t xml:space="preserve">командировки </t>
    </r>
    <r>
      <rPr>
        <b/>
        <i/>
        <sz val="12"/>
        <rFont val="Times New Roman CYR"/>
        <family val="1"/>
        <charset val="204"/>
      </rPr>
      <t>в страната</t>
    </r>
  </si>
  <si>
    <r>
      <t xml:space="preserve">краткосрочни командировки </t>
    </r>
    <r>
      <rPr>
        <b/>
        <i/>
        <sz val="12"/>
        <rFont val="Times New Roman CYR"/>
        <family val="1"/>
        <charset val="204"/>
      </rPr>
      <t>в чужбина</t>
    </r>
  </si>
  <si>
    <r>
      <t xml:space="preserve">дългосрочни командировки </t>
    </r>
    <r>
      <rPr>
        <b/>
        <i/>
        <sz val="12"/>
        <rFont val="Times New Roman CYR"/>
        <family val="1"/>
        <charset val="204"/>
      </rPr>
      <t>в чужбина</t>
    </r>
  </si>
  <si>
    <r>
      <t xml:space="preserve">разходи за </t>
    </r>
    <r>
      <rPr>
        <b/>
        <i/>
        <sz val="12"/>
        <rFont val="Times New Roman CYR"/>
        <family val="1"/>
        <charset val="204"/>
      </rPr>
      <t>застраховки</t>
    </r>
  </si>
  <si>
    <t>такса ангажимент по заеми</t>
  </si>
  <si>
    <r>
      <t>други</t>
    </r>
    <r>
      <rPr>
        <sz val="12"/>
        <rFont val="Times New Roman CYR"/>
        <family val="1"/>
        <charset val="204"/>
      </rPr>
      <t xml:space="preserve"> финансови услуги</t>
    </r>
  </si>
  <si>
    <t>други разходи за СБКО</t>
  </si>
  <si>
    <t>разходи за договорни санкции и неустойки, съдебни обезщетения и разноски</t>
  </si>
  <si>
    <t>други разходи, некласифицирани в другите параграфи и подпараграфи</t>
  </si>
  <si>
    <t>Платени данъци, такси и административни санкции</t>
  </si>
  <si>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</si>
  <si>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</si>
  <si>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</si>
  <si>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t>Разходи за лихви по емисии на държавни (общински) ценни книжа</t>
  </si>
  <si>
    <r>
      <t xml:space="preserve">лихви </t>
    </r>
    <r>
      <rPr>
        <sz val="12"/>
        <rFont val="Times New Roman CYR"/>
        <family val="1"/>
        <charset val="204"/>
      </rPr>
      <t>по държавни (общински) ценни книжа</t>
    </r>
  </si>
  <si>
    <r>
      <t>отстъпки</t>
    </r>
    <r>
      <rPr>
        <sz val="12"/>
        <rFont val="Times New Roman CYR"/>
        <family val="1"/>
        <charset val="204"/>
      </rPr>
      <t xml:space="preserve"> по държавни (общински) ценни книжа</t>
    </r>
  </si>
  <si>
    <t>лихви и отстъпки по целеви емисии на държавни ценни книжа</t>
  </si>
  <si>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</si>
  <si>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r>
      <t>премии над номинала</t>
    </r>
    <r>
      <rPr>
        <sz val="12"/>
        <rFont val="Times New Roman CYR"/>
        <charset val="204"/>
      </rPr>
      <t xml:space="preserve"> от емисии на държавни (общински) ценни книжа (-)</t>
    </r>
  </si>
  <si>
    <t>Разходи за лихви по заеми от страната</t>
  </si>
  <si>
    <r>
      <t>Разходи за лихви по заеми от</t>
    </r>
    <r>
      <rPr>
        <b/>
        <i/>
        <sz val="12"/>
        <rFont val="Times New Roman CYR"/>
        <family val="1"/>
        <charset val="204"/>
      </rPr>
      <t xml:space="preserve"> банки в страната</t>
    </r>
  </si>
  <si>
    <r>
      <t xml:space="preserve">Разходи за лихви по </t>
    </r>
    <r>
      <rPr>
        <b/>
        <i/>
        <sz val="12"/>
        <rFont val="Times New Roman CYR"/>
        <family val="1"/>
        <charset val="204"/>
      </rPr>
      <t>други заеми от страната</t>
    </r>
  </si>
  <si>
    <t>Разходи за лихви по заеми от други държави</t>
  </si>
  <si>
    <t>Разходи за лихви по заеми от международни организации и институции</t>
  </si>
  <si>
    <t>Разходи за лихви по заеми от банки и други финансови институции от чужбина</t>
  </si>
  <si>
    <t>Разходи за лихви и отстъпки по облигации, емитирани и търгувани на международните капиталови пазари</t>
  </si>
  <si>
    <t>Други разходи за лихви</t>
  </si>
  <si>
    <t>Платени лихви по финансов лизинг и търговски кредит</t>
  </si>
  <si>
    <t>Платени лихви по активирани гаранции по заеми от  банки в страната</t>
  </si>
  <si>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</si>
  <si>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</si>
  <si>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</si>
  <si>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t>Платени лихви по заеми, предоставени от централния бюджет и бюджетни организации</t>
  </si>
  <si>
    <r>
      <t>Други</t>
    </r>
    <r>
      <rPr>
        <sz val="12"/>
        <rFont val="Times New Roman CYR"/>
        <family val="1"/>
        <charset val="204"/>
      </rPr>
      <t xml:space="preserve"> разходи за лихви към  </t>
    </r>
    <r>
      <rPr>
        <b/>
        <i/>
        <sz val="12"/>
        <rFont val="Times New Roman CYR"/>
        <family val="1"/>
        <charset val="204"/>
      </rPr>
      <t>местни лица</t>
    </r>
  </si>
  <si>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</si>
  <si>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t>Вноска в бюджета на Европейския съюз</t>
  </si>
  <si>
    <t>ресурс на база брутен национален доход</t>
  </si>
  <si>
    <t>ресурс на база данък върху добавената стойност</t>
  </si>
  <si>
    <t>корекция за Обединеното кралство</t>
  </si>
  <si>
    <t>традиционни собствени ресурси - мита</t>
  </si>
  <si>
    <t>традиционни собствени ресурси - такси върху производството на захар и изоглюкоза</t>
  </si>
  <si>
    <t>участие във финансирането на брутното намаление за Нидерландия, Швеция, Дания и Австрия</t>
  </si>
  <si>
    <t>Здравно-осигурителни плащания</t>
  </si>
  <si>
    <t>Стипендии</t>
  </si>
  <si>
    <t>Пенсии</t>
  </si>
  <si>
    <t>Текущи трансфери, обезщетения и помощи за домакинствата</t>
  </si>
  <si>
    <r>
      <t xml:space="preserve">обезщетения и помощи по </t>
    </r>
    <r>
      <rPr>
        <b/>
        <i/>
        <sz val="12"/>
        <rFont val="Times New Roman CYR"/>
        <charset val="204"/>
      </rPr>
      <t>социалното осигуряване</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</si>
  <si>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</si>
  <si>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решение на общинския съвет</t>
    </r>
  </si>
  <si>
    <r>
      <t>текущи трансфери за домакинства от средства на</t>
    </r>
    <r>
      <rPr>
        <b/>
        <i/>
        <sz val="12"/>
        <rFont val="Times New Roman CYR"/>
        <charset val="204"/>
      </rPr>
      <t xml:space="preserve"> Европейския съюз</t>
    </r>
  </si>
  <si>
    <r>
      <t xml:space="preserve">текущи трансфери за домакинства по други </t>
    </r>
    <r>
      <rPr>
        <b/>
        <i/>
        <sz val="12"/>
        <rFont val="Times New Roman CYR"/>
        <charset val="204"/>
      </rPr>
      <t>международни програми и споразумения</t>
    </r>
  </si>
  <si>
    <r>
      <t>други</t>
    </r>
    <r>
      <rPr>
        <sz val="12"/>
        <rFont val="Times New Roman CYR"/>
        <family val="1"/>
        <charset val="204"/>
      </rPr>
      <t xml:space="preserve"> текущи трансфери за домакинствата</t>
    </r>
  </si>
  <si>
    <t xml:space="preserve">Субсидии и други текущи трансфери за нефинансови предприятия </t>
  </si>
  <si>
    <t>за текуща дейност</t>
  </si>
  <si>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</si>
  <si>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r>
      <t>други</t>
    </r>
    <r>
      <rPr>
        <sz val="12"/>
        <rFont val="Times New Roman CYR"/>
        <family val="1"/>
        <charset val="204"/>
      </rPr>
      <t xml:space="preserve"> субсидии и плащания</t>
    </r>
  </si>
  <si>
    <t>Субсидии и други текущи трансфери за финансови институции</t>
  </si>
  <si>
    <t>Субсидии и други текущи трансфери за юридически лица с нестопанска цел</t>
  </si>
  <si>
    <t>Разходи за членски внос и участие в нетърговски организации и дейности</t>
  </si>
  <si>
    <t>Предоставени текущи и капиталови трансфери за чужбина</t>
  </si>
  <si>
    <r>
      <t>текущи</t>
    </r>
    <r>
      <rPr>
        <sz val="12"/>
        <rFont val="Times New Roman CYR"/>
        <family val="1"/>
        <charset val="204"/>
      </rPr>
      <t xml:space="preserve"> трансфери за чужбина</t>
    </r>
  </si>
  <si>
    <r>
      <t>капиталови</t>
    </r>
    <r>
      <rPr>
        <sz val="12"/>
        <rFont val="Times New Roman CYR"/>
        <family val="1"/>
        <charset val="204"/>
      </rPr>
      <t xml:space="preserve"> трансфери за чужбина</t>
    </r>
  </si>
  <si>
    <t>Основен ремонт на дълготрайни материални активи</t>
  </si>
  <si>
    <t>Придобиване на дълготрайни материални активи</t>
  </si>
  <si>
    <r>
      <t xml:space="preserve">придобиване на </t>
    </r>
    <r>
      <rPr>
        <b/>
        <i/>
        <sz val="12"/>
        <rFont val="Times New Roman CYR"/>
        <family val="1"/>
        <charset val="204"/>
      </rPr>
      <t>компютри и хардуер</t>
    </r>
  </si>
  <si>
    <r>
      <t xml:space="preserve">придобиване на </t>
    </r>
    <r>
      <rPr>
        <b/>
        <i/>
        <sz val="12"/>
        <rFont val="Times New Roman CYR"/>
        <family val="1"/>
        <charset val="204"/>
      </rPr>
      <t>сгради</t>
    </r>
  </si>
  <si>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</si>
  <si>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</si>
  <si>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стопански инвентар</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</si>
  <si>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</si>
  <si>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други ДМА</t>
    </r>
  </si>
  <si>
    <t>Придобиване на нематериални дълготрайни активи</t>
  </si>
  <si>
    <t>придобиване на програмни продукти и лицензи за програмни продукти</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</si>
  <si>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</si>
  <si>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t>Придобиване на земя</t>
  </si>
  <si>
    <t>Капиталови трансфери</t>
  </si>
  <si>
    <r>
      <t xml:space="preserve">капиталови трансфери за </t>
    </r>
    <r>
      <rPr>
        <b/>
        <i/>
        <sz val="12"/>
        <rFont val="Times New Roman CYR"/>
        <family val="1"/>
        <charset val="204"/>
      </rPr>
      <t>нефинансови предприятия</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</si>
  <si>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</si>
  <si>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</si>
  <si>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домакинствата</t>
    </r>
  </si>
  <si>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</si>
  <si>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t xml:space="preserve">плащания за попълване на </t>
    </r>
    <r>
      <rPr>
        <b/>
        <i/>
        <sz val="12"/>
        <rFont val="Times New Roman CYR"/>
        <family val="1"/>
        <charset val="204"/>
      </rPr>
      <t>държавния резерв</t>
    </r>
  </si>
  <si>
    <r>
      <t xml:space="preserve">плащания за изкупуване на </t>
    </r>
    <r>
      <rPr>
        <b/>
        <i/>
        <sz val="12"/>
        <rFont val="Times New Roman CYR"/>
        <family val="1"/>
        <charset val="204"/>
      </rPr>
      <t>земеделска продукция</t>
    </r>
  </si>
  <si>
    <r>
      <t xml:space="preserve">постъпления от продажба на държавния резерв </t>
    </r>
    <r>
      <rPr>
        <i/>
        <sz val="12"/>
        <color indexed="10"/>
        <rFont val="Times New Roman CYR"/>
        <charset val="204"/>
      </rPr>
      <t>(-)</t>
    </r>
  </si>
  <si>
    <t>Резерв за непредвидени и неотложни разходи</t>
  </si>
  <si>
    <t>II. ВСИЧКО РАЗХОДИ - РЕКАПИТУЛАЦИЯ ПО ПАРАГРАФИ И ПОДПАРАГРАФИ</t>
  </si>
  <si>
    <t xml:space="preserve">               ФИНАНСОВО-ПРАВНА ФОРМА</t>
  </si>
  <si>
    <r>
      <t xml:space="preserve">НАТУРАЛНИ ПОКАЗАТЕЛИ - </t>
    </r>
    <r>
      <rPr>
        <b/>
        <i/>
        <sz val="12"/>
        <color indexed="16"/>
        <rFont val="Times New Roman CYR"/>
        <charset val="204"/>
      </rPr>
      <t>РЕКАПИТУЛАЦИЯ</t>
    </r>
  </si>
  <si>
    <t>МЯРКА</t>
  </si>
  <si>
    <t>Код  9 8</t>
  </si>
  <si>
    <t xml:space="preserve">  О б щ и   н а т у р а л н и   п о к а з а т е л и</t>
  </si>
  <si>
    <t xml:space="preserve">    П л а н</t>
  </si>
  <si>
    <t xml:space="preserve">    О т ч е т </t>
  </si>
  <si>
    <t xml:space="preserve"> 9 8 0 1</t>
  </si>
  <si>
    <t>Щ а т н и   б р о й к и</t>
  </si>
  <si>
    <t xml:space="preserve"> 9 8 1 1</t>
  </si>
  <si>
    <t>в т.ч.: по трудови правоотношения</t>
  </si>
  <si>
    <t xml:space="preserve"> 9 8 1 2</t>
  </si>
  <si>
    <t xml:space="preserve">           по служебни правоотношения</t>
  </si>
  <si>
    <t xml:space="preserve"> 9 8 0 2</t>
  </si>
  <si>
    <t>Средногодишни щатни бройки</t>
  </si>
  <si>
    <t xml:space="preserve"> 9 8 2 1</t>
  </si>
  <si>
    <t xml:space="preserve"> 9 8 2 2</t>
  </si>
  <si>
    <t xml:space="preserve">         по служебни правоотношения</t>
  </si>
  <si>
    <t xml:space="preserve"> 9 8 0 3</t>
  </si>
  <si>
    <t>Средна годишна брутна заплата</t>
  </si>
  <si>
    <t xml:space="preserve"> 9 8 3 1</t>
  </si>
  <si>
    <t xml:space="preserve"> в т.ч.:   по трудови правоотношения</t>
  </si>
  <si>
    <t xml:space="preserve"> 9 8 3 2</t>
  </si>
  <si>
    <t xml:space="preserve">            по служебни правоотношения</t>
  </si>
  <si>
    <t>-</t>
  </si>
  <si>
    <t xml:space="preserve"> 9 8 0 4</t>
  </si>
  <si>
    <t>Брой на моторни превозни средства</t>
  </si>
  <si>
    <t>9 8 0 5</t>
  </si>
  <si>
    <t>- в т.ч. - леки автомобили</t>
  </si>
  <si>
    <t>9 8 0 6</t>
  </si>
  <si>
    <t xml:space="preserve">             - санитарни линейки</t>
  </si>
  <si>
    <t xml:space="preserve"> 9 8 0 7</t>
  </si>
  <si>
    <t>Брой ученици, финансирани по единни разходни стандарти</t>
  </si>
  <si>
    <t xml:space="preserve"> 9 8 0 8</t>
  </si>
  <si>
    <t>Средна годишна брутна заплата за дейности, финансирани по единни разходни стандарти</t>
  </si>
  <si>
    <t xml:space="preserve"> 9 8 0 9</t>
  </si>
  <si>
    <t>Щатни бройки за дейности, финансирани по единни разходни стандарти</t>
  </si>
  <si>
    <t xml:space="preserve"> 9 8 1 0</t>
  </si>
  <si>
    <t>Средногодишни щатни бройки за дейности, финансирани по единни разходни стандарти</t>
  </si>
  <si>
    <t>9 8 1 3</t>
  </si>
  <si>
    <t>Средногодишен приравнен брой учащи във ВУ, финансирани по норматив за издръжка на обучението</t>
  </si>
  <si>
    <t>9 8 1 4</t>
  </si>
  <si>
    <t>Брой леглодни в студентски общежития</t>
  </si>
  <si>
    <t>9 8 1 5</t>
  </si>
  <si>
    <t>Брой хранодни в студентски стол</t>
  </si>
  <si>
    <t>9 8 1 7</t>
  </si>
  <si>
    <t>Болнични легла</t>
  </si>
  <si>
    <t>9 8 1 8</t>
  </si>
  <si>
    <t>Обем радиопрограма /часове/</t>
  </si>
  <si>
    <t>9 8 1 9</t>
  </si>
  <si>
    <t>Обем телевизионна програма /часове/</t>
  </si>
  <si>
    <t>ЗАБЕЛЕЖКА:</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</si>
  <si>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</si>
  <si>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III-ІV. ТРАНСФЕРИ И ВРЕМЕННИ БЕЗЛИХВЕНИ ЗАЕМИ - РЕКАПИТУЛАЦИЯ</t>
  </si>
  <si>
    <t xml:space="preserve">  ІІІ. ТРАНСФЕРИ</t>
  </si>
  <si>
    <t xml:space="preserve"> 03 ¦</t>
  </si>
  <si>
    <t>Трансфери от ЦБ за други бюджети (нето)</t>
  </si>
  <si>
    <r>
      <t xml:space="preserve">трансфери между ЦБ и </t>
    </r>
    <r>
      <rPr>
        <b/>
        <i/>
        <sz val="12"/>
        <rFont val="Times New Roman CYR"/>
        <family val="1"/>
        <charset val="204"/>
      </rPr>
      <t>бюджети по държавния бюджет</t>
    </r>
  </si>
  <si>
    <t>възстановени трансфери в ЦБ от бюджети на общини</t>
  </si>
  <si>
    <t>обща субсидия и други трансфери за държавни дейности от ЦБ за общини</t>
  </si>
  <si>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</si>
  <si>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r>
      <t xml:space="preserve">целеви субсидии от ЦБ </t>
    </r>
    <r>
      <rPr>
        <b/>
        <i/>
        <sz val="12"/>
        <rFont val="Times New Roman CYR"/>
        <family val="1"/>
        <charset val="204"/>
      </rPr>
      <t>за капиталови разходи за общини</t>
    </r>
  </si>
  <si>
    <t>други целеви трансфери от ЦБ за общини</t>
  </si>
  <si>
    <r>
      <t>трансфери между ЦБ и</t>
    </r>
    <r>
      <rPr>
        <b/>
        <i/>
        <sz val="12"/>
        <rFont val="Times New Roman CYR"/>
        <family val="1"/>
        <charset val="204"/>
      </rPr>
      <t xml:space="preserve"> Държавното обществено осигуряване</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</si>
  <si>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</si>
  <si>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БНТ</t>
    </r>
  </si>
  <si>
    <t>30-82</t>
  </si>
  <si>
    <r>
      <t xml:space="preserve">трансфери между ЦБ и </t>
    </r>
    <r>
      <rPr>
        <b/>
        <i/>
        <sz val="12"/>
        <rFont val="Times New Roman CYR"/>
        <charset val="204"/>
      </rPr>
      <t>БНР</t>
    </r>
  </si>
  <si>
    <r>
      <t xml:space="preserve">трансфери между ЦБ и </t>
    </r>
    <r>
      <rPr>
        <b/>
        <i/>
        <sz val="12"/>
        <rFont val="Times New Roman CYR"/>
        <charset val="204"/>
      </rPr>
      <t>БТА</t>
    </r>
  </si>
  <si>
    <t>трансфери  между ЦБ и други бюджети</t>
  </si>
  <si>
    <t>други възстановени в ЦБ трансфери от бюджети</t>
  </si>
  <si>
    <t>Трансфери между бюджета на бюджетната организация и ЦБ (нето)</t>
  </si>
  <si>
    <r>
      <t>трансфери от/за ЦБ (+/</t>
    </r>
    <r>
      <rPr>
        <sz val="12"/>
        <color indexed="10"/>
        <rFont val="Times New Roman CYR"/>
        <charset val="204"/>
      </rPr>
      <t>-</t>
    </r>
    <r>
      <rPr>
        <sz val="12"/>
        <rFont val="Times New Roman CYR"/>
        <charset val="204"/>
      </rPr>
      <t>)</t>
    </r>
  </si>
  <si>
    <t>обща субсидия и други трансфери за държавни дейности от ЦБ за общини (+)</t>
  </si>
  <si>
    <t>обща изравнителна субсидия и други трансфери за местни дейности от ЦБ за общини (+)</t>
  </si>
  <si>
    <t>получени от общини целеви субсидии от ЦБ за капиталови разходи (+)</t>
  </si>
  <si>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</si>
  <si>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</si>
  <si>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t>възстановени трансфери за ЦБ (-)</t>
  </si>
  <si>
    <t>Предоставени субсидии от държавния бюджет за БАН и държавните висши училища (нето)</t>
  </si>
  <si>
    <t>предоставени трансфери от ДБ за държавните висши училища</t>
  </si>
  <si>
    <t>предоставени трансфери от ДБ за БАН</t>
  </si>
  <si>
    <t>получени от държавните висши училища  трансфери от ДБ (+)</t>
  </si>
  <si>
    <t>получени от БАН трансфери от ДБ (+)</t>
  </si>
  <si>
    <t>Трансфери между ЦБ и сметки за средствата от ЕС (нето)</t>
  </si>
  <si>
    <t xml:space="preserve"> - получени трансфери (+)</t>
  </si>
  <si>
    <t xml:space="preserve"> - предоставени трансфери (-)</t>
  </si>
  <si>
    <t>Трансфери между бюджети (нето)</t>
  </si>
  <si>
    <t>трансфери между бюджети - получени трансфери (+)</t>
  </si>
  <si>
    <t>трансфери между бюджети - предоставени трансфери (-)</t>
  </si>
  <si>
    <t>трансфери от МТСП по програми за осигуряване на заетост (+/-)</t>
  </si>
  <si>
    <t>вътрешни трансфери в системата на първостепенния разпоредител (+/-)</t>
  </si>
  <si>
    <t>Трансфери между бюджети и сметки за средствата от ЕС (нето)</t>
  </si>
  <si>
    <t>- получени трансфери (+)</t>
  </si>
  <si>
    <t>- предоставени трансфери (-)</t>
  </si>
  <si>
    <t>Трансфери между сметки за средствата от ЕС (нето)</t>
  </si>
  <si>
    <t>Трансфери от/за държавни предприятия и други лица, включени в КФП</t>
  </si>
  <si>
    <t>Трансфери на отчислени постъпления</t>
  </si>
  <si>
    <t>Разчети за извършени плащания в СЕБРА (+/-)</t>
  </si>
  <si>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</si>
  <si>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</si>
  <si>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t>Трансфери от/за сметки за чужди средства</t>
  </si>
  <si>
    <t>трансфери от/за сметки за чужди средства - получени трансфери (+)</t>
  </si>
  <si>
    <t>трансфери от/за сметки за чужди средства - предоставени трансфери (-)</t>
  </si>
  <si>
    <t>Трансфери за поети осигурителни вноски и данъци</t>
  </si>
  <si>
    <t>Трансфери за поети данъци върху доходите на физически лица</t>
  </si>
  <si>
    <t>Трансфери за поети осигурителни вноски за ДОО</t>
  </si>
  <si>
    <t>Трансфери за поети осигурителни вноски за здравно осигуряване</t>
  </si>
  <si>
    <t>Трансфери за поети осигурителни вноски за ДЗПО</t>
  </si>
  <si>
    <t>Корективен трансфер за поети осигурителни вноски и данъци</t>
  </si>
  <si>
    <t>Разпределени суми на трансфери за поети осигурителни вноски и данъци (-)</t>
  </si>
  <si>
    <t>III. ВСИЧКО ТРАНСФЕРИ</t>
  </si>
  <si>
    <t>ІV. ВР.БЕЗЛ.ЗАЕМИ</t>
  </si>
  <si>
    <t xml:space="preserve"> 04 ¦</t>
  </si>
  <si>
    <t>Получени/предоставени временни безлихвени заеми от/за ЦБ (нето)</t>
  </si>
  <si>
    <t>Временни безлихвени заеми между бюджети (нето)</t>
  </si>
  <si>
    <t>Временни безлихвени заеми между бюджети и сметки за средствата от ЕС (нето)</t>
  </si>
  <si>
    <t>Временни безлихвени заеми между сметки за средствата от ЕС (нето)</t>
  </si>
  <si>
    <t xml:space="preserve">Временни безлихвени заеми от/за държавни предприятия и други сметки, включени в КФП </t>
  </si>
  <si>
    <t xml:space="preserve">Временни безлихвени заеми от/за сметки за чужди средства (нето) </t>
  </si>
  <si>
    <t xml:space="preserve">Временни безлихвени заеми от/за държавни предприятия, включени в КФП (нето) </t>
  </si>
  <si>
    <t>IV. ВСИЧКО ВРЕМЕННИ БЕЗЛИХВЕНИ ЗАЕМИ</t>
  </si>
  <si>
    <t>V.-VІ. БЮДЖЕТНО САЛДО и ФИНАНСИРАНЕ НА БЮДЖЕТНОТО САЛДО</t>
  </si>
  <si>
    <t>Уточнен план 2017</t>
  </si>
  <si>
    <t>ОТЧЕТНИ ДАННИ ОБЩО</t>
  </si>
  <si>
    <t xml:space="preserve"> 0 5  ¦</t>
  </si>
  <si>
    <r>
      <rPr>
        <b/>
        <sz val="14"/>
        <rFont val="Times New Roman CYR"/>
        <charset val="204"/>
      </rPr>
      <t>(2)</t>
    </r>
    <r>
      <rPr>
        <b/>
        <sz val="12"/>
        <rFont val="Times New Roman CYR"/>
      </rPr>
      <t>=(3+4+5+6)</t>
    </r>
  </si>
  <si>
    <t>V. БЮДЖЕТНО САЛДО - ДЕФИЦИТ (-) / ИЗЛИШЪК (+)      (V.=I.-II.+III.+ІV.)</t>
  </si>
  <si>
    <t>VІ. ФИНАНСИРАНЕ НА БЮДЖЕТНОТО САЛДО (VІ.=-V.)</t>
  </si>
  <si>
    <t xml:space="preserve">       VI. ОПЕРАЦИИ С ФИНАНСОВИ АКТИВИ И ПАСИВИ (финансиране на бюдж. салдо)</t>
  </si>
  <si>
    <t xml:space="preserve"> 0 6 ¦</t>
  </si>
  <si>
    <t>Придобиване на дялове, акции и съучастия (нето)</t>
  </si>
  <si>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</si>
  <si>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</si>
  <si>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постъпления</t>
    </r>
    <r>
      <rPr>
        <sz val="12"/>
        <rFont val="Times New Roman CYR"/>
        <family val="1"/>
        <charset val="204"/>
      </rPr>
      <t xml:space="preserve"> от продажби на дялове, акции, съучастия, и от ликвидационни дялове (+)</t>
    </r>
  </si>
  <si>
    <t>Предоставени кредити (нето)</t>
  </si>
  <si>
    <r>
      <t>предоставени</t>
    </r>
    <r>
      <rPr>
        <sz val="12"/>
        <rFont val="Times New Roman CYR"/>
        <family val="1"/>
        <charset val="204"/>
      </rPr>
      <t xml:space="preserve"> средства по лихвени заеми (-)</t>
    </r>
  </si>
  <si>
    <r>
      <t>възстановени</t>
    </r>
    <r>
      <rPr>
        <sz val="12"/>
        <rFont val="Times New Roman CYR"/>
        <family val="1"/>
        <charset val="204"/>
      </rPr>
      <t xml:space="preserve"> главници по предоставени лихвени заеми (+)</t>
    </r>
  </si>
  <si>
    <t>Предоставена възмездна финансова помощ (нето)</t>
  </si>
  <si>
    <r>
      <t>предоставени</t>
    </r>
    <r>
      <rPr>
        <sz val="12"/>
        <rFont val="Times New Roman CYR"/>
        <family val="1"/>
        <charset val="204"/>
      </rPr>
      <t xml:space="preserve"> средства по възмездна финансова помощ (-)</t>
    </r>
  </si>
  <si>
    <r>
      <t>възстановени</t>
    </r>
    <r>
      <rPr>
        <sz val="12"/>
        <rFont val="Times New Roman CYR"/>
        <family val="1"/>
        <charset val="204"/>
      </rPr>
      <t xml:space="preserve"> суми по възмездна финансова помощ (+)</t>
    </r>
  </si>
  <si>
    <t>Плащания по активирани гаранции, поръчителства и преоформен държавен дълг (нето)</t>
  </si>
  <si>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</si>
  <si>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</si>
  <si>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</si>
  <si>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средства</t>
    </r>
    <r>
      <rPr>
        <sz val="12"/>
        <rFont val="Times New Roman CYR"/>
        <family val="1"/>
        <charset val="204"/>
      </rPr>
      <t xml:space="preserve"> по активирани гаранции и поръчителства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</si>
  <si>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</si>
  <si>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</si>
  <si>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t>Предоставени заеми към крайни бенефициенти по държавни инвестиционни заеми (нето)</t>
  </si>
  <si>
    <r>
      <t>предоставени</t>
    </r>
    <r>
      <rPr>
        <sz val="12"/>
        <rFont val="Times New Roman CYR"/>
      </rPr>
      <t xml:space="preserve"> заеми на крайни бенефициенти (-)</t>
    </r>
  </si>
  <si>
    <r>
      <t>възстановени</t>
    </r>
    <r>
      <rPr>
        <sz val="12"/>
        <rFont val="Times New Roman CYR"/>
      </rPr>
      <t xml:space="preserve"> суми по предоставени заеми на крайни бенефиценти (+)</t>
    </r>
  </si>
  <si>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</si>
  <si>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</si>
  <si>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</si>
  <si>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</si>
  <si>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</si>
  <si>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</si>
  <si>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</si>
  <si>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</si>
  <si>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</si>
  <si>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</si>
  <si>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</si>
  <si>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</si>
  <si>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</si>
  <si>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</si>
  <si>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r>
      <t>друго финансиране</t>
    </r>
    <r>
      <rPr>
        <sz val="12"/>
        <rFont val="Times New Roman CYR"/>
        <family val="1"/>
        <charset val="204"/>
      </rPr>
      <t xml:space="preserve"> от чужбина (+)</t>
    </r>
  </si>
  <si>
    <r>
      <t>други погашения и плащания</t>
    </r>
    <r>
      <rPr>
        <sz val="12"/>
        <rFont val="Times New Roman CYR"/>
        <family val="1"/>
        <charset val="204"/>
      </rPr>
      <t xml:space="preserve"> по финансиране от чужбина (-)</t>
    </r>
  </si>
  <si>
    <t>Държавни (общински) ценни книжа емитирани на международните капиталови пазари</t>
  </si>
  <si>
    <r>
      <t>краткосрочни</t>
    </r>
    <r>
      <rPr>
        <sz val="12"/>
        <rFont val="Times New Roman CYR"/>
        <family val="1"/>
        <charset val="204"/>
      </rPr>
      <t xml:space="preserve">  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</si>
  <si>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</si>
  <si>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</si>
  <si>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</si>
  <si>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t>Получени погашения по предоставени кредити на други държави (+)</t>
  </si>
  <si>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</si>
  <si>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r>
      <t>получени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</si>
  <si>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</si>
  <si>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</si>
  <si>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</si>
  <si>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t>получени краткосрочни заеми от други лица  в страната (+)</t>
  </si>
  <si>
    <t>получени дългосрочни заеми от други лица в страната (+)</t>
  </si>
  <si>
    <t>погашения по краткосрочни заеми от други лица в страната (-)</t>
  </si>
  <si>
    <t>погашения по дългосрочни заеми от други лица в страната (-)</t>
  </si>
  <si>
    <t>Емисии на държавни (общински) ценни книжа (+)</t>
  </si>
  <si>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</si>
  <si>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</si>
  <si>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</si>
  <si>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t>Погашения на държавни (общински) ценни книжа (-)</t>
  </si>
  <si>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</si>
  <si>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</si>
  <si>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</si>
  <si>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</si>
  <si>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t>Разчети между първостепенни разпоредители  за централизация на средства и плащания в СЕБРА</t>
  </si>
  <si>
    <t>разчети между първостепенни разпоредители за централизация на средства (+/-)</t>
  </si>
  <si>
    <t>разчети между първостепенни разпоредители за плащания в СЕБРА (+/-)</t>
  </si>
  <si>
    <t xml:space="preserve">Събрани средства и извършени плащания за сметка на други бюджети, сметки и фондове </t>
  </si>
  <si>
    <t>събрани средства и извършени плащания от/за ЦБ (+/-)</t>
  </si>
  <si>
    <t>събрани средства и извършени плащания от/за бюджети по държавния бюджет (+/-)</t>
  </si>
  <si>
    <t xml:space="preserve">събрани средства и извършени плащания от/за сметки за средствата от Европейския съюз </t>
  </si>
  <si>
    <t>събрани средства и извършени плащания от/за общински бюджети (+/-)</t>
  </si>
  <si>
    <t>88-05</t>
  </si>
  <si>
    <t>събрани средства и извършени плащания от/за социалноосигурителни фондове (+/-)</t>
  </si>
  <si>
    <t>събрани средства и извършени плащания от/за други бюджети (+/-)</t>
  </si>
  <si>
    <t>Суми по разчети за поети осигурителни вноски и данъци</t>
  </si>
  <si>
    <t>суми по разчети м/у ЦБ,НОИ, НЗОК и НАП за поети осигурителни вноски</t>
  </si>
  <si>
    <t>суми по разчети м/у ЦБ и бюджетните организации за поети осигурителни вноски и данъци</t>
  </si>
  <si>
    <t>суми по разчети м/у бюджети, сметки и фондове за поети осигурителни вноски и данъци</t>
  </si>
  <si>
    <t>Приватизация на дялове, акции и участия</t>
  </si>
  <si>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</si>
  <si>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</si>
  <si>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</si>
  <si>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продажба</t>
    </r>
    <r>
      <rPr>
        <sz val="12"/>
        <rFont val="Times New Roman CYR"/>
        <family val="1"/>
        <charset val="204"/>
      </rPr>
      <t xml:space="preserve"> на държавни (общински) ценни книжа (+)</t>
    </r>
  </si>
  <si>
    <r>
      <t>получени погашения</t>
    </r>
    <r>
      <rPr>
        <sz val="12"/>
        <rFont val="Times New Roman CYR"/>
        <family val="1"/>
        <charset val="204"/>
      </rPr>
      <t xml:space="preserve"> по държавни (общински) ценни книжа (+)</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</si>
  <si>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</si>
  <si>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</si>
  <si>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</si>
  <si>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</si>
  <si>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t>чужди средства от държавни/общински предприятия (+/-)</t>
  </si>
  <si>
    <r>
      <t xml:space="preserve">чужди средства </t>
    </r>
    <r>
      <rPr>
        <sz val="12"/>
        <rFont val="Times New Roman CYR"/>
        <family val="1"/>
        <charset val="204"/>
      </rPr>
      <t>от други лица (небюджетни предприятия и физически лица) (+/-)</t>
    </r>
  </si>
  <si>
    <r>
      <t>задължения по финансов лизинг и търговски кредит (</t>
    </r>
    <r>
      <rPr>
        <b/>
        <i/>
        <sz val="12"/>
        <rFont val="Times New Roman CYR"/>
        <family val="1"/>
        <charset val="204"/>
      </rPr>
      <t>+</t>
    </r>
    <r>
      <rPr>
        <sz val="12"/>
        <rFont val="Times New Roman CYR"/>
        <family val="1"/>
        <charset val="204"/>
      </rPr>
      <t>)</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</si>
  <si>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</si>
  <si>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</si>
  <si>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</si>
  <si>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</si>
  <si>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</si>
  <si>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</si>
  <si>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</si>
  <si>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t>плащания за сметка на средства на Европейския съюз от суми за преструктуриране (-)</t>
  </si>
  <si>
    <t xml:space="preserve"> постъпления от Европейския съюз - суми за преструктуриране (+)</t>
  </si>
  <si>
    <t>суми по разчети с централния бюджет за финансиране на плащания при недостиг на средства по сметки (+/-)</t>
  </si>
  <si>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</si>
  <si>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</si>
  <si>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</si>
  <si>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</si>
  <si>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</si>
  <si>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</si>
  <si>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</si>
  <si>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</si>
  <si>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</si>
  <si>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</si>
  <si>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</si>
  <si>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</si>
  <si>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</si>
  <si>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</si>
  <si>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</si>
  <si>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</si>
  <si>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</si>
  <si>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</si>
  <si>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</si>
  <si>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</si>
  <si>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</si>
  <si>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</si>
  <si>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</si>
  <si>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</si>
  <si>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</si>
  <si>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</si>
  <si>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</si>
  <si>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t>преоценка на валутни наличности (нереализирани курсови разлики) по сметки и средства в чужбина (+/-)</t>
  </si>
  <si>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</si>
  <si>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</si>
  <si>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t>остатък по левови депозити на бюджетните организации в БНБ от предходния период (+)</t>
  </si>
  <si>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</si>
  <si>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</si>
  <si>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t>Касови операции, депозити, покупко-продажба на валута и сетълмент операции</t>
  </si>
  <si>
    <r>
      <t>операции в брой</t>
    </r>
    <r>
      <rPr>
        <sz val="12"/>
        <rFont val="Times New Roman CYR"/>
        <family val="1"/>
        <charset val="204"/>
      </rPr>
      <t xml:space="preserve"> между банка и каса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</si>
  <si>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</si>
  <si>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</si>
  <si>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</si>
  <si>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t>салдо по сметката на ЦБ за разпределение на преводи от системата за брутен сетълмент в реално време (+/-)</t>
  </si>
  <si>
    <t>VI. ВСИЧКО ОПЕРАЦИИ С ФИНАНСОВИ АКТИВИ И ПАСИВИ</t>
  </si>
  <si>
    <t>ГЛ. СЧЕТОВОДИТЕЛ:</t>
  </si>
  <si>
    <t>( име и фамилия)</t>
  </si>
  <si>
    <t>ИЗГОТВИЛ:</t>
  </si>
  <si>
    <t>РЪКОВОДИТЕЛ:</t>
  </si>
  <si>
    <t>дата</t>
  </si>
  <si>
    <t xml:space="preserve">                                                                      ( име и фамилия)</t>
  </si>
  <si>
    <t xml:space="preserve">служебни телефони </t>
  </si>
  <si>
    <t>e-mail:</t>
  </si>
  <si>
    <t>Web-адрес: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</si>
</sst>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8" formatCode="000"/>
    <numFmt numFmtId="169" formatCode="dd\.m\.yyyy\ &quot;г.&quot;;@"/>
    <numFmt numFmtId="170" formatCode="000&quot; &quot;000&quot; &quot;000"/>
    <numFmt numFmtId="171" formatCode="0#&quot;-&quot;0#"/>
    <numFmt numFmtId="172" formatCode="0.0"/>
    <numFmt numFmtId="173" formatCode="00&quot;-&quot;0#"/>
    <numFmt numFmtId="174" formatCode="&quot;x&quot;"/>
    <numFmt numFmtId="175" formatCode="#,##0;[Red]\(#,##0\)"/>
    <numFmt numFmtId="176" formatCode="#,##0;\(#,##0\)"/>
  </numFmts>
  <fonts count="122">
    <font>
      <sz val="10"/>
      <name val="Hebar"/>
      <charset val="204"/>
    </font>
    <font>
      <sz val="16"/>
      <color indexed="8"/>
      <name val="Times New Roman CYR"/>
      <family val="1"/>
      <charset val="204"/>
    </font>
    <font>
      <sz val="18"/>
      <name val="Times New Roman Cyr"/>
      <family val="1"/>
      <charset val="204"/>
    </font>
    <font>
      <sz val="14"/>
      <name val="Times New Roman CYR"/>
      <family val="1"/>
      <charset val="204"/>
    </font>
    <font>
      <sz val="10"/>
      <name val="Arial"/>
      <family val="2"/>
      <charset val="204"/>
    </font>
    <font>
      <sz val="12"/>
      <name val="Times New Roman CYR"/>
      <family val="1"/>
      <charset val="204"/>
    </font>
    <font>
      <sz val="12"/>
      <name val="UnvCyr"/>
      <family val="2"/>
      <charset val="204"/>
    </font>
    <font>
      <b/>
      <sz val="12"/>
      <name val="Times New Roman CYR"/>
      <charset val="204"/>
    </font>
    <font>
      <b/>
      <sz val="12"/>
      <color indexed="20"/>
      <name val="Times New Roman Cyr"/>
      <charset val="204"/>
    </font>
    <font>
      <sz val="12"/>
      <color indexed="9"/>
      <name val="Times New Roman CYR"/>
      <family val="1"/>
      <charset val="204"/>
    </font>
    <font>
      <sz val="10"/>
      <name val="Hebar"/>
      <charset val="204"/>
    </font>
    <font>
      <sz val="12"/>
      <name val="Arial"/>
      <family val="2"/>
      <charset val="204"/>
    </font>
    <font>
      <sz val="12"/>
      <color indexed="16"/>
      <name val="Times New Roman CYR"/>
      <family val="1"/>
      <charset val="204"/>
    </font>
    <font>
      <b/>
      <i/>
      <sz val="14"/>
      <color indexed="16"/>
      <name val="Times New Roman bold"/>
      <charset val="204"/>
    </font>
    <font>
      <b/>
      <sz val="12"/>
      <color indexed="16"/>
      <name val="Times New Roman CYR"/>
      <charset val="204"/>
    </font>
    <font>
      <b/>
      <sz val="12"/>
      <color indexed="18"/>
      <name val="Times New Roman Cyr"/>
      <family val="1"/>
      <charset val="204"/>
    </font>
    <font>
      <b/>
      <i/>
      <sz val="14"/>
      <color indexed="18"/>
      <name val="Times New Roman Cyr"/>
      <charset val="204"/>
    </font>
    <font>
      <b/>
      <sz val="11"/>
      <name val="Times New Roman CYR"/>
      <charset val="204"/>
    </font>
    <font>
      <b/>
      <i/>
      <sz val="12"/>
      <color indexed="18"/>
      <name val="Times New Roman CYR"/>
      <charset val="204"/>
    </font>
    <font>
      <b/>
      <sz val="12"/>
      <color indexed="18"/>
      <name val="Times New Roman"/>
      <family val="1"/>
      <charset val="204"/>
    </font>
    <font>
      <b/>
      <i/>
      <sz val="12"/>
      <color indexed="18"/>
      <name val="Times New Roman"/>
      <family val="1"/>
      <charset val="204"/>
    </font>
    <font>
      <sz val="10"/>
      <color indexed="18"/>
      <name val="Times New Roman"/>
      <family val="1"/>
      <charset val="204"/>
    </font>
    <font>
      <sz val="12"/>
      <color indexed="18"/>
      <name val="Times New Roman"/>
      <family val="1"/>
      <charset val="204"/>
    </font>
    <font>
      <sz val="12"/>
      <color indexed="18"/>
      <name val="Times New Roman CYR"/>
      <family val="1"/>
      <charset val="204"/>
    </font>
    <font>
      <b/>
      <sz val="12"/>
      <name val="Times New Roman"/>
      <family val="1"/>
      <charset val="204"/>
    </font>
    <font>
      <b/>
      <sz val="14"/>
      <color indexed="18"/>
      <name val="Times New Roman"/>
      <family val="1"/>
      <charset val="204"/>
    </font>
    <font>
      <sz val="12"/>
      <name val="Times New Roman"/>
      <family val="1"/>
      <charset val="204"/>
    </font>
    <font>
      <b/>
      <sz val="14"/>
      <name val="Times New Roman"/>
      <family val="1"/>
      <charset val="204"/>
    </font>
    <font>
      <sz val="14"/>
      <name val="Times New Roman"/>
      <family val="1"/>
      <charset val="204"/>
    </font>
    <font>
      <sz val="14"/>
      <name val="Times New Roman CYR"/>
    </font>
    <font>
      <b/>
      <sz val="12"/>
      <color indexed="18"/>
      <name val="Times New Roman Cyr"/>
      <charset val="204"/>
    </font>
    <font>
      <sz val="12"/>
      <color indexed="18"/>
      <name val="Times New Roman Cyr"/>
      <charset val="204"/>
    </font>
    <font>
      <b/>
      <sz val="12"/>
      <name val="Times New Roman Cyr"/>
      <family val="1"/>
      <charset val="204"/>
    </font>
    <font>
      <i/>
      <sz val="12"/>
      <name val="Times New Roman Cyr"/>
      <family val="1"/>
      <charset val="204"/>
    </font>
    <font>
      <b/>
      <i/>
      <sz val="12"/>
      <name val="Times New Roman CYR"/>
      <family val="1"/>
      <charset val="204"/>
    </font>
    <font>
      <sz val="12"/>
      <name val="Times New Roman CYR"/>
      <charset val="204"/>
    </font>
    <font>
      <sz val="12"/>
      <color indexed="12"/>
      <name val="Times New Roman CYR"/>
      <family val="1"/>
      <charset val="204"/>
    </font>
    <font>
      <i/>
      <sz val="12"/>
      <name val="Times New Roman CYR"/>
      <charset val="204"/>
    </font>
    <font>
      <b/>
      <i/>
      <sz val="12"/>
      <name val="Times New Roman CYR"/>
      <charset val="204"/>
    </font>
    <font>
      <b/>
      <i/>
      <sz val="12"/>
      <color indexed="10"/>
      <name val="Times New Roman CYR"/>
      <charset val="204"/>
    </font>
    <font>
      <b/>
      <sz val="9"/>
      <color indexed="18"/>
      <name val="Times New Roman CYR"/>
      <charset val="204"/>
    </font>
    <font>
      <sz val="11"/>
      <name val="Times New Roman CYR"/>
      <family val="1"/>
      <charset val="204"/>
    </font>
    <font>
      <b/>
      <sz val="13"/>
      <color indexed="16"/>
      <name val="Times New Roman CYR"/>
      <charset val="204"/>
    </font>
    <font>
      <b/>
      <sz val="12"/>
      <color indexed="16"/>
      <name val="Times New Roman"/>
      <family val="1"/>
      <charset val="204"/>
    </font>
    <font>
      <sz val="10"/>
      <color indexed="16"/>
      <name val="Times New Roman"/>
      <family val="1"/>
      <charset val="204"/>
    </font>
    <font>
      <sz val="12"/>
      <color indexed="16"/>
      <name val="Times New Roman"/>
      <family val="1"/>
      <charset val="204"/>
    </font>
    <font>
      <sz val="11"/>
      <color indexed="16"/>
      <name val="Times New Roman CYR"/>
      <family val="1"/>
      <charset val="204"/>
    </font>
    <font>
      <b/>
      <i/>
      <sz val="12"/>
      <color indexed="16"/>
      <name val="Times New Roman CYR"/>
      <charset val="204"/>
    </font>
    <font>
      <b/>
      <sz val="14"/>
      <color indexed="16"/>
      <name val="Times New Roman"/>
      <family val="1"/>
      <charset val="204"/>
    </font>
    <font>
      <sz val="12"/>
      <color indexed="16"/>
      <name val="Times New Roman CYR"/>
      <charset val="204"/>
    </font>
    <font>
      <b/>
      <sz val="14"/>
      <name val="Times New Roman CYR"/>
    </font>
    <font>
      <sz val="14"/>
      <name val="Times New Roman CYR"/>
      <charset val="204"/>
    </font>
    <font>
      <b/>
      <sz val="12"/>
      <color indexed="16"/>
      <name val="Times New Roman CYR"/>
      <family val="1"/>
      <charset val="204"/>
    </font>
    <font>
      <b/>
      <sz val="12"/>
      <color indexed="16"/>
      <name val="Arial"/>
      <family val="2"/>
      <charset val="204"/>
    </font>
    <font>
      <b/>
      <sz val="11"/>
      <color indexed="16"/>
      <name val="Times New Roman CYR"/>
      <family val="1"/>
      <charset val="204"/>
    </font>
    <font>
      <i/>
      <sz val="12"/>
      <name val="Times New Roman Cyr"/>
      <family val="1"/>
    </font>
    <font>
      <sz val="12"/>
      <name val="Times New Roman CYR"/>
      <family val="1"/>
    </font>
    <font>
      <b/>
      <i/>
      <sz val="12"/>
      <name val="Times New Roman Cyr"/>
      <family val="1"/>
    </font>
    <font>
      <b/>
      <sz val="11"/>
      <name val="Times New Roman CYR"/>
      <family val="1"/>
      <charset val="204"/>
    </font>
    <font>
      <i/>
      <sz val="12"/>
      <color indexed="18"/>
      <name val="Times New Roman Cyr"/>
      <family val="1"/>
      <charset val="204"/>
    </font>
    <font>
      <i/>
      <sz val="12"/>
      <color indexed="10"/>
      <name val="Times New Roman CYR"/>
      <charset val="204"/>
    </font>
    <font>
      <b/>
      <sz val="9"/>
      <color indexed="16"/>
      <name val="Times New Roman CYR"/>
      <charset val="204"/>
    </font>
    <font>
      <sz val="10"/>
      <name val="Arial Cyr"/>
      <charset val="204"/>
    </font>
    <font>
      <i/>
      <sz val="11"/>
      <name val="Times New Roman CYR"/>
      <charset val="204"/>
    </font>
    <font>
      <b/>
      <sz val="12"/>
      <color indexed="8"/>
      <name val="Times New Roman Cyr"/>
      <charset val="204"/>
    </font>
    <font>
      <b/>
      <i/>
      <sz val="14"/>
      <color indexed="20"/>
      <name val="Times New Roman bold"/>
      <charset val="204"/>
    </font>
    <font>
      <sz val="12"/>
      <color indexed="20"/>
      <name val="Times New Roman CYR"/>
      <family val="1"/>
      <charset val="204"/>
    </font>
    <font>
      <b/>
      <sz val="12"/>
      <color indexed="20"/>
      <name val="Times New Roman"/>
      <family val="1"/>
      <charset val="204"/>
    </font>
    <font>
      <sz val="10"/>
      <color indexed="20"/>
      <name val="Times New Roman"/>
      <family val="1"/>
      <charset val="204"/>
    </font>
    <font>
      <sz val="12"/>
      <color indexed="20"/>
      <name val="Times New Roman"/>
      <family val="1"/>
      <charset val="204"/>
    </font>
    <font>
      <b/>
      <i/>
      <sz val="12"/>
      <color indexed="20"/>
      <name val="Times New Roman CYR"/>
      <charset val="204"/>
    </font>
    <font>
      <i/>
      <sz val="12"/>
      <color indexed="20"/>
      <name val="Times New Roman CYR"/>
      <charset val="204"/>
    </font>
    <font>
      <b/>
      <i/>
      <sz val="10"/>
      <color indexed="20"/>
      <name val="Times New Roman CYR"/>
      <family val="1"/>
      <charset val="204"/>
    </font>
    <font>
      <b/>
      <i/>
      <sz val="12"/>
      <color indexed="20"/>
      <name val="Times New Roman CYR"/>
      <family val="1"/>
      <charset val="204"/>
    </font>
    <font>
      <b/>
      <sz val="12"/>
      <color indexed="20"/>
      <name val="Times New Roman CYR"/>
      <family val="1"/>
      <charset val="204"/>
    </font>
    <font>
      <sz val="12"/>
      <color indexed="20"/>
      <name val="Arial"/>
      <family val="2"/>
      <charset val="204"/>
    </font>
    <font>
      <sz val="12"/>
      <color indexed="20"/>
      <name val="Times New Roman CYR"/>
      <charset val="204"/>
    </font>
    <font>
      <sz val="12"/>
      <color indexed="10"/>
      <name val="Times New Roman CYR"/>
      <charset val="204"/>
    </font>
    <font>
      <b/>
      <sz val="12"/>
      <color indexed="12"/>
      <name val="Times New Roman CYR"/>
      <family val="1"/>
      <charset val="204"/>
    </font>
    <font>
      <b/>
      <sz val="9"/>
      <color indexed="20"/>
      <name val="Times New Roman Cyr"/>
      <charset val="204"/>
    </font>
    <font>
      <b/>
      <sz val="12"/>
      <name val="Times New Roman CYR"/>
    </font>
    <font>
      <b/>
      <sz val="14"/>
      <name val="Times New Roman CYR"/>
      <charset val="204"/>
    </font>
    <font>
      <b/>
      <sz val="12"/>
      <color indexed="9"/>
      <name val="Times New Roman"/>
      <family val="1"/>
      <charset val="204"/>
    </font>
    <font>
      <sz val="11"/>
      <color indexed="9"/>
      <name val="Times New Roman"/>
      <family val="1"/>
      <charset val="204"/>
    </font>
    <font>
      <b/>
      <sz val="12"/>
      <color indexed="60"/>
      <name val="Times New Roman CYR"/>
      <charset val="204"/>
    </font>
    <font>
      <sz val="12"/>
      <color indexed="60"/>
      <name val="Times New Roman CYR"/>
      <family val="1"/>
      <charset val="204"/>
    </font>
    <font>
      <b/>
      <sz val="12"/>
      <color indexed="60"/>
      <name val="Times New Roman"/>
      <family val="1"/>
      <charset val="204"/>
    </font>
    <font>
      <sz val="10"/>
      <color indexed="60"/>
      <name val="Times New Roman"/>
      <family val="1"/>
      <charset val="204"/>
    </font>
    <font>
      <sz val="12"/>
      <color indexed="60"/>
      <name val="Times New Roman"/>
      <family val="1"/>
      <charset val="204"/>
    </font>
    <font>
      <b/>
      <i/>
      <sz val="12"/>
      <color indexed="60"/>
      <name val="Times New Roman CYR"/>
      <family val="1"/>
      <charset val="204"/>
    </font>
    <font>
      <b/>
      <sz val="14"/>
      <color indexed="60"/>
      <name val="Times New Roman"/>
      <family val="1"/>
      <charset val="204"/>
    </font>
    <font>
      <b/>
      <sz val="12"/>
      <color indexed="60"/>
      <name val="Times New Roman CYR"/>
      <family val="1"/>
      <charset val="204"/>
    </font>
    <font>
      <b/>
      <sz val="12"/>
      <color indexed="60"/>
      <name val="Arial"/>
      <family val="2"/>
      <charset val="204"/>
    </font>
    <font>
      <sz val="12"/>
      <color indexed="60"/>
      <name val="Times New Roman CYR"/>
      <charset val="204"/>
    </font>
    <font>
      <i/>
      <sz val="12"/>
      <name val="Times New Roman CYR"/>
    </font>
    <font>
      <b/>
      <i/>
      <sz val="12"/>
      <name val="Times New Roman CYR"/>
    </font>
    <font>
      <sz val="12"/>
      <name val="Times New Roman CYR"/>
    </font>
    <font>
      <sz val="12"/>
      <color indexed="60"/>
      <name val="Arial"/>
      <family val="2"/>
      <charset val="204"/>
    </font>
    <font>
      <sz val="11"/>
      <name val="Times New Roman Cyr"/>
      <charset val="204"/>
    </font>
    <font>
      <sz val="10"/>
      <name val="Times New Roman CYR"/>
      <charset val="204"/>
    </font>
    <font>
      <b/>
      <sz val="9"/>
      <color indexed="60"/>
      <name val="Times New Roman CYR"/>
      <family val="1"/>
      <charset val="204"/>
    </font>
    <font>
      <b/>
      <i/>
      <sz val="12"/>
      <color indexed="60"/>
      <name val="Times New Roman CYR"/>
      <charset val="204"/>
    </font>
    <font>
      <i/>
      <sz val="12"/>
      <color indexed="18"/>
      <name val="Times New Roman CYR"/>
      <charset val="204"/>
    </font>
    <font>
      <i/>
      <sz val="12"/>
      <color indexed="16"/>
      <name val="Times New Roman CYR"/>
      <charset val="204"/>
    </font>
    <font>
      <b/>
      <i/>
      <sz val="12"/>
      <color indexed="18"/>
      <name val="Times New Roman BOLD"/>
    </font>
    <font>
      <u/>
      <sz val="10"/>
      <color theme="10"/>
      <name val="Hebar"/>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i/>
      <sz val="10"/>
      <color indexed="18"/>
      <name val="Times New Roman"/>
      <family val="1"/>
      <charset val="204"/>
    </font>
    <font>
      <i/>
      <u/>
      <sz val="9"/>
      <color indexed="81"/>
      <name val="Tahoma"/>
      <family val="2"/>
      <charset val="204"/>
    </font>
    <font>
      <sz val="9"/>
      <color indexed="81"/>
      <name val="Tahoma"/>
      <family val="2"/>
      <charset val="204"/>
    </font>
    <font>
      <b/>
      <sz val="10"/>
      <color indexed="81"/>
      <name val="Times New Roman"/>
      <family val="1"/>
      <charset val="204"/>
    </font>
    <font>
      <i/>
      <u/>
      <sz val="10"/>
      <color indexed="81"/>
      <name val="Times New Roman"/>
      <family val="1"/>
      <charset val="204"/>
    </font>
    <font>
      <i/>
      <u/>
      <sz val="9"/>
      <color indexed="81"/>
      <name val="Times New Roman"/>
      <family val="1"/>
      <charset val="204"/>
    </font>
    <font>
      <sz val="9"/>
      <color indexed="81"/>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4">
    <fill>
      <patternFill patternType="none"/>
    </fill>
    <fill>
      <patternFill patternType="gray125"/>
    </fill>
    <fill>
      <patternFill patternType="solid">
        <fgColor indexed="10"/>
        <bgColor indexed="64"/>
      </patternFill>
    </fill>
    <fill>
      <patternFill patternType="solid">
        <fgColor indexed="11"/>
        <bgColor indexed="64"/>
      </patternFill>
    </fill>
    <fill>
      <patternFill patternType="solid">
        <fgColor indexed="47"/>
        <bgColor indexed="64"/>
      </patternFill>
    </fill>
    <fill>
      <patternFill patternType="solid">
        <fgColor indexed="9"/>
        <bgColor indexed="64"/>
      </patternFill>
    </fill>
    <fill>
      <patternFill patternType="solid">
        <fgColor indexed="16"/>
        <bgColor indexed="64"/>
      </patternFill>
    </fill>
    <fill>
      <patternFill patternType="solid">
        <fgColor indexed="13"/>
        <bgColor indexed="64"/>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31"/>
        <bgColor indexed="64"/>
      </patternFill>
    </fill>
    <fill>
      <patternFill patternType="solid">
        <fgColor indexed="49"/>
        <bgColor indexed="64"/>
      </patternFill>
    </fill>
    <fill>
      <patternFill patternType="solid">
        <fgColor indexed="20"/>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style="medium">
        <color indexed="64"/>
      </left>
      <right style="thin">
        <color indexed="64"/>
      </right>
      <top/>
      <bottom/>
      <diagonal/>
    </border>
    <border>
      <left style="medium">
        <color indexed="64"/>
      </left>
      <right style="medium">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style="medium">
        <color indexed="64"/>
      </left>
      <right style="medium">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thin">
        <color indexed="64"/>
      </right>
      <top style="dashed">
        <color indexed="64"/>
      </top>
      <bottom style="hair">
        <color indexed="64"/>
      </bottom>
      <diagonal/>
    </border>
    <border>
      <left style="thin">
        <color indexed="64"/>
      </left>
      <right style="medium">
        <color indexed="64"/>
      </right>
      <top style="dashed">
        <color indexed="64"/>
      </top>
      <bottom style="hair">
        <color indexed="64"/>
      </bottom>
      <diagonal/>
    </border>
    <border>
      <left style="thin">
        <color indexed="64"/>
      </left>
      <right style="thin">
        <color indexed="64"/>
      </right>
      <top style="hair">
        <color indexed="64"/>
      </top>
      <bottom style="dashed">
        <color indexed="64"/>
      </bottom>
      <diagonal/>
    </border>
    <border>
      <left/>
      <right/>
      <top style="hair">
        <color indexed="64"/>
      </top>
      <bottom style="dashed">
        <color indexed="64"/>
      </bottom>
      <diagonal/>
    </border>
    <border>
      <left style="medium">
        <color indexed="64"/>
      </left>
      <right style="medium">
        <color indexed="64"/>
      </right>
      <top style="hair">
        <color indexed="64"/>
      </top>
      <bottom style="dashed">
        <color indexed="64"/>
      </bottom>
      <diagonal/>
    </border>
    <border>
      <left/>
      <right style="medium">
        <color indexed="64"/>
      </right>
      <top style="hair">
        <color indexed="64"/>
      </top>
      <bottom style="dashed">
        <color indexed="64"/>
      </bottom>
      <diagonal/>
    </border>
    <border>
      <left style="medium">
        <color indexed="64"/>
      </left>
      <right style="thin">
        <color indexed="64"/>
      </right>
      <top style="hair">
        <color indexed="64"/>
      </top>
      <bottom style="dashed">
        <color indexed="64"/>
      </bottom>
      <diagonal/>
    </border>
    <border>
      <left style="thin">
        <color indexed="64"/>
      </left>
      <right style="medium">
        <color indexed="64"/>
      </right>
      <top style="hair">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thin">
        <color indexed="64"/>
      </top>
      <bottom style="double">
        <color indexed="64"/>
      </bottom>
      <diagonal/>
    </border>
    <border>
      <left style="thin">
        <color indexed="64"/>
      </left>
      <right/>
      <top/>
      <bottom/>
      <diagonal/>
    </border>
  </borders>
  <cellStyleXfs count="7">
    <xf numFmtId="0" fontId="0" fillId="0" borderId="0"/>
    <xf numFmtId="0" fontId="4" fillId="0" borderId="0"/>
    <xf numFmtId="0" fontId="10" fillId="0" borderId="0"/>
    <xf numFmtId="0" fontId="62" fillId="0" borderId="0"/>
    <xf numFmtId="0" fontId="4" fillId="0" borderId="0"/>
    <xf numFmtId="0" fontId="4" fillId="0" borderId="0"/>
    <xf numFmtId="0" fontId="105" fillId="0" borderId="0" applyNumberFormat="0" applyFill="0" applyBorder="0" applyAlignment="0" applyProtection="0"/>
  </cellStyleXfs>
  <cellXfs count="878">
    <xf numFmtId="0" fontId="0" fillId="0" borderId="0" xfId="0"/>
    <xf numFmtId="0" fontId="5" fillId="0" borderId="0" xfId="1" applyFont="1" applyAlignment="1">
      <alignment vertical="center"/>
    </xf>
    <xf numFmtId="0" fontId="5" fillId="0" borderId="0" xfId="1" applyFont="1" applyAlignment="1">
      <alignment vertical="center" wrapText="1"/>
    </xf>
    <xf numFmtId="1" fontId="6" fillId="2" borderId="0" xfId="1" applyNumberFormat="1" applyFont="1" applyFill="1" applyAlignment="1">
      <alignment vertical="center"/>
    </xf>
    <xf numFmtId="1" fontId="6" fillId="3" borderId="0" xfId="1" applyNumberFormat="1" applyFont="1" applyFill="1" applyAlignment="1">
      <alignment vertical="center"/>
    </xf>
    <xf numFmtId="0" fontId="5" fillId="4" borderId="0" xfId="1" applyFont="1" applyFill="1" applyAlignment="1">
      <alignment vertical="center"/>
    </xf>
    <xf numFmtId="0" fontId="5" fillId="5" borderId="0" xfId="1" applyFont="1" applyFill="1" applyAlignment="1">
      <alignment vertical="center"/>
    </xf>
    <xf numFmtId="0" fontId="5" fillId="5" borderId="0" xfId="1" applyFont="1" applyFill="1" applyAlignment="1">
      <alignment vertical="center" wrapText="1"/>
    </xf>
    <xf numFmtId="0" fontId="5" fillId="6" borderId="0" xfId="1" applyFont="1" applyFill="1" applyAlignment="1">
      <alignment vertical="center"/>
    </xf>
    <xf numFmtId="0" fontId="5" fillId="7" borderId="0" xfId="1" applyFont="1" applyFill="1" applyAlignment="1">
      <alignment vertical="center"/>
    </xf>
    <xf numFmtId="0" fontId="7" fillId="5" borderId="0" xfId="1" applyFont="1" applyFill="1" applyAlignment="1">
      <alignment vertical="center"/>
    </xf>
    <xf numFmtId="0" fontId="8" fillId="8" borderId="1" xfId="1" applyFont="1" applyFill="1" applyBorder="1" applyAlignment="1">
      <alignment horizontal="center" vertical="center"/>
    </xf>
    <xf numFmtId="0" fontId="9" fillId="5" borderId="0" xfId="1" applyFont="1" applyFill="1" applyProtection="1">
      <protection locked="0"/>
    </xf>
    <xf numFmtId="0" fontId="5" fillId="2" borderId="0" xfId="1" applyFont="1" applyFill="1" applyAlignment="1">
      <alignment vertical="center"/>
    </xf>
    <xf numFmtId="0" fontId="5" fillId="5" borderId="0" xfId="1" applyFont="1" applyFill="1" applyAlignment="1" applyProtection="1">
      <alignment vertical="center"/>
      <protection locked="0"/>
    </xf>
    <xf numFmtId="0" fontId="9" fillId="5" borderId="0" xfId="0" applyFont="1" applyFill="1" applyAlignment="1">
      <alignment vertical="center"/>
    </xf>
    <xf numFmtId="0" fontId="5" fillId="5" borderId="0" xfId="1" applyFont="1" applyFill="1" applyBorder="1" applyAlignment="1">
      <alignment vertical="center"/>
    </xf>
    <xf numFmtId="0" fontId="5" fillId="5" borderId="0" xfId="1" applyFont="1" applyFill="1" applyBorder="1" applyAlignment="1">
      <alignment vertical="center" wrapText="1"/>
    </xf>
    <xf numFmtId="0" fontId="5" fillId="0" borderId="0" xfId="0" applyFont="1" applyFill="1" applyAlignment="1">
      <alignment horizontal="left" vertical="top" wrapText="1"/>
    </xf>
    <xf numFmtId="0" fontId="11" fillId="0" borderId="0" xfId="0" applyFont="1" applyFill="1" applyAlignment="1">
      <alignment vertical="top" wrapText="1"/>
    </xf>
    <xf numFmtId="168" fontId="5" fillId="5" borderId="0" xfId="1" applyNumberFormat="1" applyFont="1" applyFill="1" applyAlignment="1">
      <alignment horizontal="left" vertical="center"/>
    </xf>
    <xf numFmtId="0" fontId="7" fillId="5" borderId="0" xfId="1" applyFont="1" applyFill="1" applyAlignment="1">
      <alignment horizontal="left" vertical="center"/>
    </xf>
    <xf numFmtId="0" fontId="7" fillId="5" borderId="0" xfId="1" applyFont="1" applyFill="1" applyAlignment="1">
      <alignment horizontal="right" vertical="center"/>
    </xf>
    <xf numFmtId="0" fontId="5" fillId="5" borderId="0" xfId="1" applyFont="1" applyFill="1" applyAlignment="1">
      <alignment horizontal="center" vertical="center"/>
    </xf>
    <xf numFmtId="0" fontId="5" fillId="5" borderId="0" xfId="1" applyFont="1" applyFill="1" applyAlignment="1">
      <alignment horizontal="left" vertical="center"/>
    </xf>
    <xf numFmtId="0" fontId="12" fillId="8" borderId="2" xfId="1" applyFont="1" applyFill="1" applyBorder="1" applyAlignment="1" applyProtection="1">
      <alignment horizontal="center" vertical="center" wrapText="1"/>
      <protection locked="0"/>
    </xf>
    <xf numFmtId="0" fontId="12" fillId="8" borderId="3" xfId="1" applyFont="1" applyFill="1" applyBorder="1" applyAlignment="1" applyProtection="1">
      <alignment horizontal="center" vertical="center" wrapText="1"/>
      <protection locked="0"/>
    </xf>
    <xf numFmtId="0" fontId="12" fillId="8" borderId="4" xfId="1" applyFont="1" applyFill="1" applyBorder="1" applyAlignment="1" applyProtection="1">
      <alignment horizontal="center" vertical="center" wrapText="1"/>
      <protection locked="0"/>
    </xf>
    <xf numFmtId="169" fontId="7" fillId="8" borderId="1" xfId="1" quotePrefix="1" applyNumberFormat="1" applyFont="1" applyFill="1" applyBorder="1" applyAlignment="1" applyProtection="1">
      <alignment horizontal="center" vertical="center"/>
    </xf>
    <xf numFmtId="169" fontId="13" fillId="8" borderId="4" xfId="1" applyNumberFormat="1" applyFont="1" applyFill="1" applyBorder="1" applyAlignment="1" applyProtection="1">
      <alignment horizontal="center" vertical="center"/>
      <protection locked="0"/>
    </xf>
    <xf numFmtId="170" fontId="7" fillId="8" borderId="1" xfId="1" applyNumberFormat="1" applyFont="1" applyFill="1" applyBorder="1" applyAlignment="1" applyProtection="1">
      <alignment horizontal="center" vertical="center"/>
      <protection locked="0"/>
    </xf>
    <xf numFmtId="1" fontId="14" fillId="8" borderId="2" xfId="1" applyNumberFormat="1" applyFont="1" applyFill="1" applyBorder="1" applyAlignment="1" applyProtection="1">
      <alignment horizontal="center" vertical="center"/>
      <protection locked="0"/>
    </xf>
    <xf numFmtId="1" fontId="14" fillId="8" borderId="4" xfId="1" applyNumberFormat="1" applyFont="1" applyFill="1" applyBorder="1" applyAlignment="1" applyProtection="1">
      <alignment horizontal="center" vertical="center"/>
      <protection locked="0"/>
    </xf>
    <xf numFmtId="0" fontId="5" fillId="5" borderId="0" xfId="1" quotePrefix="1" applyFont="1" applyFill="1" applyAlignment="1">
      <alignment vertical="center"/>
    </xf>
    <xf numFmtId="0" fontId="5" fillId="5" borderId="5" xfId="1" applyFont="1" applyFill="1" applyBorder="1" applyAlignment="1">
      <alignment horizontal="right" vertical="top" wrapText="1"/>
    </xf>
    <xf numFmtId="0" fontId="5" fillId="5" borderId="0" xfId="1" applyFont="1" applyFill="1" applyAlignment="1">
      <alignment horizontal="right" vertical="top" wrapText="1"/>
    </xf>
    <xf numFmtId="0" fontId="15" fillId="8" borderId="2" xfId="1" applyFont="1" applyFill="1" applyBorder="1" applyAlignment="1" applyProtection="1">
      <alignment vertical="center" wrapText="1"/>
    </xf>
    <xf numFmtId="0" fontId="15" fillId="8" borderId="3" xfId="1" applyFont="1" applyFill="1" applyBorder="1" applyAlignment="1" applyProtection="1">
      <alignment vertical="center" wrapText="1"/>
    </xf>
    <xf numFmtId="0" fontId="15" fillId="8" borderId="4" xfId="1" applyFont="1" applyFill="1" applyBorder="1" applyAlignment="1" applyProtection="1">
      <alignment vertical="center" wrapText="1"/>
    </xf>
    <xf numFmtId="0" fontId="7" fillId="0" borderId="0" xfId="1" applyFont="1" applyAlignment="1">
      <alignment horizontal="right" vertical="center"/>
    </xf>
    <xf numFmtId="49" fontId="16" fillId="8" borderId="1" xfId="1" applyNumberFormat="1" applyFont="1" applyFill="1" applyBorder="1" applyAlignment="1" applyProtection="1">
      <alignment horizontal="center" vertical="center"/>
      <protection locked="0"/>
    </xf>
    <xf numFmtId="0" fontId="7" fillId="5" borderId="0" xfId="1" quotePrefix="1" applyFont="1" applyFill="1" applyAlignment="1">
      <alignment vertical="center"/>
    </xf>
    <xf numFmtId="0" fontId="17" fillId="5" borderId="0" xfId="1" applyFont="1" applyFill="1" applyAlignment="1">
      <alignment horizontal="left" vertical="center"/>
    </xf>
    <xf numFmtId="168" fontId="5" fillId="5" borderId="0" xfId="1" applyNumberFormat="1" applyFont="1" applyFill="1" applyAlignment="1">
      <alignment horizontal="center" vertical="center"/>
    </xf>
    <xf numFmtId="168" fontId="5" fillId="5" borderId="0" xfId="1" applyNumberFormat="1" applyFont="1" applyFill="1" applyAlignment="1">
      <alignment vertical="center"/>
    </xf>
    <xf numFmtId="0" fontId="7" fillId="5" borderId="0" xfId="1" applyFont="1" applyFill="1" applyAlignment="1">
      <alignment horizontal="right" vertical="center" wrapText="1"/>
    </xf>
    <xf numFmtId="0" fontId="16" fillId="8" borderId="1" xfId="0" applyNumberFormat="1" applyFont="1" applyFill="1" applyBorder="1" applyAlignment="1" applyProtection="1">
      <alignment horizontal="center" vertical="center"/>
    </xf>
    <xf numFmtId="0" fontId="18" fillId="8" borderId="1" xfId="1" applyFont="1" applyFill="1" applyBorder="1" applyAlignment="1">
      <alignment horizontal="center" vertical="center"/>
    </xf>
    <xf numFmtId="0" fontId="5" fillId="0" borderId="0" xfId="1" applyFont="1" applyBorder="1" applyAlignment="1">
      <alignment vertical="center"/>
    </xf>
    <xf numFmtId="0" fontId="5" fillId="5" borderId="0" xfId="0" quotePrefix="1" applyFont="1" applyFill="1" applyAlignment="1">
      <alignment vertical="center"/>
    </xf>
    <xf numFmtId="0" fontId="5" fillId="5" borderId="0" xfId="0" applyFont="1" applyFill="1" applyAlignment="1">
      <alignment vertical="center"/>
    </xf>
    <xf numFmtId="0" fontId="5" fillId="5" borderId="0" xfId="1" quotePrefix="1" applyFont="1" applyFill="1" applyAlignment="1">
      <alignment horizontal="right" vertical="center"/>
    </xf>
    <xf numFmtId="0" fontId="7" fillId="5" borderId="0" xfId="1" quotePrefix="1" applyFont="1" applyFill="1" applyAlignment="1">
      <alignment horizontal="right" vertical="center"/>
    </xf>
    <xf numFmtId="0" fontId="5" fillId="0" borderId="6" xfId="1" applyFont="1" applyBorder="1" applyAlignment="1">
      <alignment vertical="center"/>
    </xf>
    <xf numFmtId="0" fontId="19" fillId="9" borderId="7" xfId="2" applyFont="1" applyFill="1" applyBorder="1" applyAlignment="1">
      <alignment horizontal="left" vertical="center" wrapText="1"/>
    </xf>
    <xf numFmtId="0" fontId="20" fillId="9" borderId="8" xfId="2" applyFont="1" applyFill="1" applyBorder="1" applyAlignment="1">
      <alignment horizontal="center" vertical="center" wrapText="1"/>
    </xf>
    <xf numFmtId="0" fontId="19" fillId="9" borderId="9" xfId="1" applyFont="1" applyFill="1" applyBorder="1" applyAlignment="1">
      <alignment horizontal="center" vertical="center" wrapText="1"/>
    </xf>
    <xf numFmtId="0" fontId="19" fillId="9" borderId="10" xfId="1" applyFont="1" applyFill="1" applyBorder="1" applyAlignment="1">
      <alignment horizontal="center" vertical="center"/>
    </xf>
    <xf numFmtId="0" fontId="19" fillId="9" borderId="7" xfId="1" applyFont="1" applyFill="1" applyBorder="1" applyAlignment="1" applyProtection="1">
      <alignment horizontal="center" vertical="center"/>
    </xf>
    <xf numFmtId="0" fontId="21" fillId="9" borderId="8" xfId="0" applyFont="1" applyFill="1" applyBorder="1" applyAlignment="1">
      <alignment horizontal="center" vertical="center"/>
    </xf>
    <xf numFmtId="0" fontId="22" fillId="9" borderId="8" xfId="1" applyFont="1" applyFill="1" applyBorder="1" applyAlignment="1">
      <alignment horizontal="center" vertical="center"/>
    </xf>
    <xf numFmtId="0" fontId="23" fillId="9" borderId="9" xfId="1" applyFont="1" applyFill="1" applyBorder="1" applyAlignment="1">
      <alignment horizontal="center" vertical="center"/>
    </xf>
    <xf numFmtId="0" fontId="5" fillId="7" borderId="0" xfId="1" applyFont="1" applyFill="1" applyBorder="1" applyAlignment="1">
      <alignment vertical="center"/>
    </xf>
    <xf numFmtId="0" fontId="19" fillId="9" borderId="11" xfId="1" applyFont="1" applyFill="1" applyBorder="1" applyAlignment="1">
      <alignment horizontal="center" vertical="center"/>
    </xf>
    <xf numFmtId="0" fontId="19" fillId="9" borderId="1" xfId="1" applyFont="1" applyFill="1" applyBorder="1" applyAlignment="1">
      <alignment horizontal="center" vertical="center"/>
    </xf>
    <xf numFmtId="0" fontId="24" fillId="0" borderId="12" xfId="2" applyFont="1" applyFill="1" applyBorder="1" applyAlignment="1">
      <alignment horizontal="center" vertical="center" wrapText="1"/>
    </xf>
    <xf numFmtId="0" fontId="25" fillId="9" borderId="13" xfId="1" applyFont="1" applyFill="1" applyBorder="1" applyAlignment="1">
      <alignment horizontal="center" vertical="center"/>
    </xf>
    <xf numFmtId="0" fontId="19" fillId="9" borderId="13" xfId="1" applyFont="1" applyFill="1" applyBorder="1" applyAlignment="1" applyProtection="1">
      <alignment horizontal="center" vertical="center"/>
    </xf>
    <xf numFmtId="0" fontId="19" fillId="8" borderId="11" xfId="0" applyFont="1" applyFill="1" applyBorder="1" applyAlignment="1" applyProtection="1">
      <alignment horizontal="center" vertical="center" wrapText="1"/>
    </xf>
    <xf numFmtId="0" fontId="19" fillId="8" borderId="1" xfId="0" applyFont="1" applyFill="1" applyBorder="1" applyAlignment="1" applyProtection="1">
      <alignment horizontal="center" vertical="center" wrapText="1"/>
    </xf>
    <xf numFmtId="0" fontId="19" fillId="8" borderId="12" xfId="0" applyFont="1" applyFill="1" applyBorder="1" applyAlignment="1" applyProtection="1">
      <alignment horizontal="center" vertical="center" wrapText="1"/>
    </xf>
    <xf numFmtId="0" fontId="26" fillId="5" borderId="14" xfId="1" applyFont="1" applyFill="1" applyBorder="1" applyAlignment="1">
      <alignment vertical="center"/>
    </xf>
    <xf numFmtId="0" fontId="26" fillId="5" borderId="15" xfId="1" applyFont="1" applyFill="1" applyBorder="1" applyAlignment="1">
      <alignment horizontal="center" vertical="center"/>
    </xf>
    <xf numFmtId="0" fontId="22" fillId="5" borderId="16" xfId="1" applyFont="1" applyFill="1" applyBorder="1" applyAlignment="1">
      <alignment horizontal="left" vertical="center" wrapText="1"/>
    </xf>
    <xf numFmtId="3" fontId="27" fillId="5" borderId="13" xfId="1" quotePrefix="1" applyNumberFormat="1" applyFont="1" applyFill="1" applyBorder="1" applyAlignment="1">
      <alignment horizontal="center" vertical="center"/>
    </xf>
    <xf numFmtId="3" fontId="27" fillId="5" borderId="13" xfId="1" quotePrefix="1" applyNumberFormat="1" applyFont="1" applyFill="1" applyBorder="1" applyAlignment="1" applyProtection="1">
      <alignment horizontal="center" vertical="center"/>
    </xf>
    <xf numFmtId="3" fontId="28" fillId="5" borderId="17" xfId="1" quotePrefix="1" applyNumberFormat="1" applyFont="1" applyFill="1" applyBorder="1" applyAlignment="1">
      <alignment horizontal="center" vertical="center"/>
    </xf>
    <xf numFmtId="3" fontId="28" fillId="5" borderId="18" xfId="1" quotePrefix="1" applyNumberFormat="1" applyFont="1" applyFill="1" applyBorder="1" applyAlignment="1" applyProtection="1">
      <alignment horizontal="center" vertical="center"/>
    </xf>
    <xf numFmtId="3" fontId="28" fillId="5" borderId="18" xfId="1" quotePrefix="1" applyNumberFormat="1" applyFont="1" applyFill="1" applyBorder="1" applyAlignment="1">
      <alignment horizontal="center" vertical="center"/>
    </xf>
    <xf numFmtId="3" fontId="29" fillId="5" borderId="16" xfId="1" quotePrefix="1" applyNumberFormat="1" applyFont="1" applyFill="1" applyBorder="1" applyAlignment="1" applyProtection="1">
      <alignment horizontal="center" vertical="center"/>
    </xf>
    <xf numFmtId="0" fontId="7" fillId="0" borderId="6" xfId="1" applyFont="1" applyBorder="1" applyAlignment="1">
      <alignment vertical="center"/>
    </xf>
    <xf numFmtId="171" fontId="15" fillId="8" borderId="14" xfId="2" quotePrefix="1" applyNumberFormat="1" applyFont="1" applyFill="1" applyBorder="1" applyAlignment="1" applyProtection="1">
      <alignment horizontal="right" vertical="center"/>
    </xf>
    <xf numFmtId="0" fontId="15" fillId="8" borderId="15" xfId="2" quotePrefix="1" applyFont="1" applyFill="1" applyBorder="1" applyAlignment="1" applyProtection="1">
      <alignment horizontal="left" vertical="center"/>
    </xf>
    <xf numFmtId="0" fontId="15" fillId="8" borderId="19" xfId="2" quotePrefix="1" applyFont="1" applyFill="1" applyBorder="1" applyAlignment="1" applyProtection="1">
      <alignment horizontal="left" vertical="center"/>
    </xf>
    <xf numFmtId="3" fontId="30" fillId="8" borderId="13" xfId="1" applyNumberFormat="1" applyFont="1" applyFill="1" applyBorder="1" applyAlignment="1" applyProtection="1">
      <alignment horizontal="right" vertical="center"/>
    </xf>
    <xf numFmtId="3" fontId="31" fillId="8" borderId="17" xfId="1" applyNumberFormat="1" applyFont="1" applyFill="1" applyBorder="1" applyAlignment="1">
      <alignment horizontal="right" vertical="center"/>
    </xf>
    <xf numFmtId="3" fontId="31" fillId="8" borderId="18" xfId="1" applyNumberFormat="1" applyFont="1" applyFill="1" applyBorder="1" applyAlignment="1" applyProtection="1">
      <alignment horizontal="right" vertical="center"/>
    </xf>
    <xf numFmtId="3" fontId="31" fillId="8" borderId="18" xfId="1" applyNumberFormat="1" applyFont="1" applyFill="1" applyBorder="1" applyAlignment="1">
      <alignment horizontal="right" vertical="center"/>
    </xf>
    <xf numFmtId="3" fontId="31" fillId="8" borderId="16" xfId="1" applyNumberFormat="1" applyFont="1" applyFill="1" applyBorder="1" applyAlignment="1" applyProtection="1">
      <alignment horizontal="right" vertical="center"/>
    </xf>
    <xf numFmtId="0" fontId="7" fillId="7" borderId="0" xfId="1" applyFont="1" applyFill="1" applyAlignment="1">
      <alignment vertical="center"/>
    </xf>
    <xf numFmtId="0" fontId="7" fillId="4" borderId="0" xfId="1" applyFont="1" applyFill="1" applyAlignment="1">
      <alignment vertical="center"/>
    </xf>
    <xf numFmtId="0" fontId="5" fillId="5" borderId="6" xfId="1" applyFont="1" applyFill="1" applyBorder="1" applyAlignment="1">
      <alignment vertical="center"/>
    </xf>
    <xf numFmtId="0" fontId="32" fillId="5" borderId="6" xfId="2" quotePrefix="1" applyFont="1" applyFill="1" applyBorder="1" applyAlignment="1">
      <alignment horizontal="right" vertical="center"/>
    </xf>
    <xf numFmtId="171" fontId="33" fillId="5" borderId="20" xfId="2" quotePrefix="1" applyNumberFormat="1" applyFont="1" applyFill="1" applyBorder="1" applyAlignment="1">
      <alignment horizontal="right" vertical="center"/>
    </xf>
    <xf numFmtId="0" fontId="5" fillId="5" borderId="21" xfId="2" applyFont="1" applyFill="1" applyBorder="1" applyAlignment="1">
      <alignment horizontal="left" vertical="center" wrapText="1"/>
    </xf>
    <xf numFmtId="3" fontId="32" fillId="5" borderId="22" xfId="1" applyNumberFormat="1" applyFont="1" applyFill="1" applyBorder="1" applyAlignment="1" applyProtection="1">
      <alignment horizontal="right" vertical="center"/>
      <protection locked="0"/>
    </xf>
    <xf numFmtId="3" fontId="32" fillId="5" borderId="22" xfId="1" applyNumberFormat="1" applyFont="1" applyFill="1" applyBorder="1" applyAlignment="1" applyProtection="1">
      <alignment horizontal="right" vertical="center"/>
    </xf>
    <xf numFmtId="3" fontId="35" fillId="5" borderId="23" xfId="1" applyNumberFormat="1" applyFont="1" applyFill="1" applyBorder="1" applyAlignment="1" applyProtection="1">
      <alignment horizontal="right" vertical="center"/>
      <protection locked="0"/>
    </xf>
    <xf numFmtId="3" fontId="35" fillId="5" borderId="20" xfId="1" applyNumberFormat="1" applyFont="1" applyFill="1" applyBorder="1" applyAlignment="1" applyProtection="1">
      <alignment horizontal="right" vertical="center"/>
      <protection locked="0"/>
    </xf>
    <xf numFmtId="3" fontId="35" fillId="5" borderId="24" xfId="1" applyNumberFormat="1" applyFont="1" applyFill="1" applyBorder="1" applyAlignment="1" applyProtection="1">
      <alignment horizontal="right" vertical="center"/>
      <protection locked="0"/>
    </xf>
    <xf numFmtId="171" fontId="33" fillId="5" borderId="25" xfId="2" quotePrefix="1" applyNumberFormat="1" applyFont="1" applyFill="1" applyBorder="1" applyAlignment="1">
      <alignment horizontal="right" vertical="center"/>
    </xf>
    <xf numFmtId="0" fontId="5" fillId="5" borderId="26" xfId="2" applyFont="1" applyFill="1" applyBorder="1" applyAlignment="1">
      <alignment horizontal="left" vertical="center" wrapText="1"/>
    </xf>
    <xf numFmtId="3" fontId="32" fillId="5" borderId="27" xfId="1" applyNumberFormat="1" applyFont="1" applyFill="1" applyBorder="1" applyAlignment="1" applyProtection="1">
      <alignment horizontal="right" vertical="center"/>
      <protection locked="0"/>
    </xf>
    <xf numFmtId="3" fontId="32" fillId="5" borderId="27" xfId="1" applyNumberFormat="1" applyFont="1" applyFill="1" applyBorder="1" applyAlignment="1" applyProtection="1">
      <alignment horizontal="right" vertical="center"/>
    </xf>
    <xf numFmtId="3" fontId="35" fillId="5" borderId="28" xfId="1" applyNumberFormat="1" applyFont="1" applyFill="1" applyBorder="1" applyAlignment="1" applyProtection="1">
      <alignment horizontal="right" vertical="center"/>
      <protection locked="0"/>
    </xf>
    <xf numFmtId="3" fontId="35" fillId="5" borderId="25" xfId="1" applyNumberFormat="1" applyFont="1" applyFill="1" applyBorder="1" applyAlignment="1" applyProtection="1">
      <alignment horizontal="right" vertical="center"/>
      <protection locked="0"/>
    </xf>
    <xf numFmtId="3" fontId="35" fillId="5" borderId="29" xfId="1" applyNumberFormat="1" applyFont="1" applyFill="1" applyBorder="1" applyAlignment="1" applyProtection="1">
      <alignment horizontal="right" vertical="center"/>
      <protection locked="0"/>
    </xf>
    <xf numFmtId="0" fontId="5" fillId="5" borderId="30" xfId="2" applyFont="1" applyFill="1" applyBorder="1" applyAlignment="1">
      <alignment horizontal="left" vertical="center" wrapText="1"/>
    </xf>
    <xf numFmtId="171" fontId="33" fillId="5" borderId="31" xfId="2" quotePrefix="1" applyNumberFormat="1" applyFont="1" applyFill="1" applyBorder="1" applyAlignment="1">
      <alignment horizontal="right" vertical="center"/>
    </xf>
    <xf numFmtId="0" fontId="5" fillId="5" borderId="32" xfId="2" applyFont="1" applyFill="1" applyBorder="1" applyAlignment="1">
      <alignment horizontal="left" vertical="center" wrapText="1"/>
    </xf>
    <xf numFmtId="3" fontId="32" fillId="5" borderId="33" xfId="1" applyNumberFormat="1" applyFont="1" applyFill="1" applyBorder="1" applyAlignment="1" applyProtection="1">
      <alignment horizontal="right" vertical="center"/>
      <protection locked="0"/>
    </xf>
    <xf numFmtId="3" fontId="32" fillId="5" borderId="33" xfId="1" applyNumberFormat="1" applyFont="1" applyFill="1" applyBorder="1" applyAlignment="1" applyProtection="1">
      <alignment horizontal="right" vertical="center"/>
    </xf>
    <xf numFmtId="3" fontId="35" fillId="5" borderId="34" xfId="1" applyNumberFormat="1" applyFont="1" applyFill="1" applyBorder="1" applyAlignment="1" applyProtection="1">
      <alignment horizontal="right" vertical="center"/>
      <protection locked="0"/>
    </xf>
    <xf numFmtId="3" fontId="35" fillId="5" borderId="31" xfId="1" applyNumberFormat="1" applyFont="1" applyFill="1" applyBorder="1" applyAlignment="1" applyProtection="1">
      <alignment horizontal="right" vertical="center"/>
      <protection locked="0"/>
    </xf>
    <xf numFmtId="3" fontId="35" fillId="5" borderId="35" xfId="1" applyNumberFormat="1" applyFont="1" applyFill="1" applyBorder="1" applyAlignment="1" applyProtection="1">
      <alignment horizontal="right" vertical="center"/>
      <protection locked="0"/>
    </xf>
    <xf numFmtId="0" fontId="36" fillId="5" borderId="6" xfId="1" applyFont="1" applyFill="1" applyBorder="1" applyAlignment="1">
      <alignment vertical="center"/>
    </xf>
    <xf numFmtId="171" fontId="15" fillId="8" borderId="36" xfId="2" quotePrefix="1" applyNumberFormat="1" applyFont="1" applyFill="1" applyBorder="1" applyAlignment="1" applyProtection="1">
      <alignment horizontal="right" vertical="center"/>
    </xf>
    <xf numFmtId="0" fontId="15" fillId="8" borderId="3" xfId="2" quotePrefix="1" applyFont="1" applyFill="1" applyBorder="1" applyAlignment="1" applyProtection="1">
      <alignment horizontal="left" vertical="center"/>
    </xf>
    <xf numFmtId="0" fontId="15" fillId="8" borderId="4" xfId="2" quotePrefix="1" applyFont="1" applyFill="1" applyBorder="1" applyAlignment="1" applyProtection="1">
      <alignment horizontal="left" vertical="center"/>
    </xf>
    <xf numFmtId="3" fontId="30" fillId="8" borderId="37" xfId="1" applyNumberFormat="1" applyFont="1" applyFill="1" applyBorder="1" applyAlignment="1" applyProtection="1">
      <alignment horizontal="right" vertical="center"/>
    </xf>
    <xf numFmtId="3" fontId="31" fillId="8" borderId="11" xfId="1" applyNumberFormat="1" applyFont="1" applyFill="1" applyBorder="1" applyAlignment="1">
      <alignment horizontal="right" vertical="center"/>
    </xf>
    <xf numFmtId="3" fontId="31" fillId="8" borderId="1" xfId="1" applyNumberFormat="1" applyFont="1" applyFill="1" applyBorder="1" applyAlignment="1" applyProtection="1">
      <alignment horizontal="right" vertical="center"/>
    </xf>
    <xf numFmtId="3" fontId="31" fillId="8" borderId="1" xfId="1" applyNumberFormat="1" applyFont="1" applyFill="1" applyBorder="1" applyAlignment="1">
      <alignment horizontal="right" vertical="center"/>
    </xf>
    <xf numFmtId="3" fontId="31" fillId="8" borderId="12" xfId="1" applyNumberFormat="1" applyFont="1" applyFill="1" applyBorder="1" applyAlignment="1" applyProtection="1">
      <alignment horizontal="right" vertical="center"/>
    </xf>
    <xf numFmtId="0" fontId="36" fillId="4" borderId="0" xfId="1" applyFont="1" applyFill="1" applyAlignment="1">
      <alignment vertical="center"/>
    </xf>
    <xf numFmtId="0" fontId="5" fillId="5" borderId="6" xfId="2" applyFont="1" applyFill="1" applyBorder="1" applyAlignment="1">
      <alignment horizontal="right" vertical="center"/>
    </xf>
    <xf numFmtId="0" fontId="5" fillId="5" borderId="38" xfId="2" applyFont="1" applyFill="1" applyBorder="1" applyAlignment="1">
      <alignment horizontal="left" vertical="center" wrapText="1"/>
    </xf>
    <xf numFmtId="3" fontId="32" fillId="5" borderId="39" xfId="1" applyNumberFormat="1" applyFont="1" applyFill="1" applyBorder="1" applyAlignment="1" applyProtection="1">
      <alignment horizontal="right" vertical="center"/>
      <protection locked="0"/>
    </xf>
    <xf numFmtId="3" fontId="32" fillId="5" borderId="39" xfId="1" applyNumberFormat="1" applyFont="1" applyFill="1" applyBorder="1" applyAlignment="1" applyProtection="1">
      <alignment horizontal="right" vertical="center"/>
    </xf>
    <xf numFmtId="3" fontId="35" fillId="5" borderId="40" xfId="1" applyNumberFormat="1" applyFont="1" applyFill="1" applyBorder="1" applyAlignment="1" applyProtection="1">
      <alignment horizontal="right" vertical="center"/>
      <protection locked="0"/>
    </xf>
    <xf numFmtId="3" fontId="35" fillId="5" borderId="41" xfId="1" applyNumberFormat="1" applyFont="1" applyFill="1" applyBorder="1" applyAlignment="1" applyProtection="1">
      <alignment horizontal="right" vertical="center"/>
      <protection locked="0"/>
    </xf>
    <xf numFmtId="3" fontId="35" fillId="5" borderId="42" xfId="1" applyNumberFormat="1" applyFont="1" applyFill="1" applyBorder="1" applyAlignment="1" applyProtection="1">
      <alignment horizontal="right" vertical="center"/>
      <protection locked="0"/>
    </xf>
    <xf numFmtId="0" fontId="5" fillId="5" borderId="43" xfId="2" applyFont="1" applyFill="1" applyBorder="1" applyAlignment="1">
      <alignment horizontal="left" wrapText="1"/>
    </xf>
    <xf numFmtId="0" fontId="5" fillId="5" borderId="30" xfId="2" applyFont="1" applyFill="1" applyBorder="1" applyAlignment="1">
      <alignment horizontal="left" wrapText="1"/>
    </xf>
    <xf numFmtId="0" fontId="35" fillId="5" borderId="30" xfId="2" applyFont="1" applyFill="1" applyBorder="1" applyAlignment="1">
      <alignment horizontal="left" wrapText="1"/>
    </xf>
    <xf numFmtId="171" fontId="33" fillId="5" borderId="41" xfId="2" quotePrefix="1" applyNumberFormat="1" applyFont="1" applyFill="1" applyBorder="1" applyAlignment="1">
      <alignment horizontal="right" vertical="center"/>
    </xf>
    <xf numFmtId="0" fontId="5" fillId="5" borderId="44" xfId="2" applyFont="1" applyFill="1" applyBorder="1" applyAlignment="1">
      <alignment horizontal="left" wrapText="1"/>
    </xf>
    <xf numFmtId="171" fontId="32" fillId="5" borderId="6" xfId="2" quotePrefix="1" applyNumberFormat="1" applyFont="1" applyFill="1" applyBorder="1" applyAlignment="1">
      <alignment horizontal="right" vertical="center"/>
    </xf>
    <xf numFmtId="0" fontId="5" fillId="5" borderId="45" xfId="2" applyFont="1" applyFill="1" applyBorder="1" applyAlignment="1">
      <alignment horizontal="left" vertical="center" wrapText="1"/>
    </xf>
    <xf numFmtId="0" fontId="15" fillId="8" borderId="3" xfId="2" quotePrefix="1" applyFont="1" applyFill="1" applyBorder="1" applyAlignment="1" applyProtection="1">
      <alignment horizontal="left" vertical="center"/>
    </xf>
    <xf numFmtId="0" fontId="15" fillId="8" borderId="4" xfId="2" quotePrefix="1" applyFont="1" applyFill="1" applyBorder="1" applyAlignment="1" applyProtection="1">
      <alignment horizontal="left" vertical="center"/>
    </xf>
    <xf numFmtId="0" fontId="5" fillId="5" borderId="26" xfId="2" applyFont="1" applyFill="1" applyBorder="1" applyAlignment="1">
      <alignment vertical="center" wrapText="1"/>
    </xf>
    <xf numFmtId="0" fontId="5" fillId="5" borderId="45" xfId="2" applyFont="1" applyFill="1" applyBorder="1" applyAlignment="1">
      <alignment vertical="center" wrapText="1"/>
    </xf>
    <xf numFmtId="0" fontId="5" fillId="5" borderId="38" xfId="2" applyFont="1" applyFill="1" applyBorder="1" applyAlignment="1">
      <alignment vertical="center" wrapText="1"/>
    </xf>
    <xf numFmtId="0" fontId="34" fillId="5" borderId="21" xfId="2" applyFont="1" applyFill="1" applyBorder="1" applyAlignment="1">
      <alignment horizontal="left" vertical="center" wrapText="1"/>
    </xf>
    <xf numFmtId="0" fontId="34" fillId="5" borderId="38" xfId="2" applyFont="1" applyFill="1" applyBorder="1" applyAlignment="1">
      <alignment vertical="center" wrapText="1"/>
    </xf>
    <xf numFmtId="3" fontId="30" fillId="8" borderId="37" xfId="1" applyNumberFormat="1" applyFont="1" applyFill="1" applyBorder="1" applyAlignment="1" applyProtection="1">
      <alignment horizontal="right" vertical="center"/>
      <protection locked="0"/>
    </xf>
    <xf numFmtId="3" fontId="31" fillId="8" borderId="11" xfId="1" applyNumberFormat="1" applyFont="1" applyFill="1" applyBorder="1" applyAlignment="1" applyProtection="1">
      <alignment horizontal="right" vertical="center"/>
      <protection locked="0"/>
    </xf>
    <xf numFmtId="3" fontId="31" fillId="8" borderId="1" xfId="1" applyNumberFormat="1" applyFont="1" applyFill="1" applyBorder="1" applyAlignment="1" applyProtection="1">
      <alignment horizontal="right" vertical="center"/>
      <protection locked="0"/>
    </xf>
    <xf numFmtId="3" fontId="31" fillId="8" borderId="12" xfId="1" applyNumberFormat="1" applyFont="1" applyFill="1" applyBorder="1" applyAlignment="1" applyProtection="1">
      <alignment horizontal="right" vertical="center"/>
      <protection locked="0"/>
    </xf>
    <xf numFmtId="0" fontId="5" fillId="5" borderId="46" xfId="2" quotePrefix="1" applyNumberFormat="1" applyFont="1" applyFill="1" applyBorder="1" applyAlignment="1">
      <alignment horizontal="right"/>
    </xf>
    <xf numFmtId="0" fontId="5" fillId="5" borderId="47" xfId="2" quotePrefix="1" applyNumberFormat="1" applyFont="1" applyFill="1" applyBorder="1" applyAlignment="1">
      <alignment horizontal="right"/>
    </xf>
    <xf numFmtId="0" fontId="32" fillId="5" borderId="0" xfId="2" applyFont="1" applyFill="1" applyBorder="1" applyAlignment="1">
      <alignment horizontal="right" vertical="center"/>
    </xf>
    <xf numFmtId="0" fontId="34" fillId="5" borderId="26" xfId="2" applyFont="1" applyFill="1" applyBorder="1" applyAlignment="1">
      <alignment vertical="center" wrapText="1"/>
    </xf>
    <xf numFmtId="0" fontId="32" fillId="5" borderId="0" xfId="2" quotePrefix="1" applyFont="1" applyFill="1" applyBorder="1" applyAlignment="1">
      <alignment horizontal="right" vertical="center"/>
    </xf>
    <xf numFmtId="0" fontId="36" fillId="5" borderId="47" xfId="2" quotePrefix="1" applyNumberFormat="1" applyFont="1" applyFill="1" applyBorder="1" applyAlignment="1">
      <alignment horizontal="right"/>
    </xf>
    <xf numFmtId="0" fontId="5" fillId="5" borderId="21" xfId="2" applyFont="1" applyFill="1" applyBorder="1" applyAlignment="1">
      <alignment horizontal="left"/>
    </xf>
    <xf numFmtId="0" fontId="5" fillId="5" borderId="38" xfId="2" applyFont="1" applyFill="1" applyBorder="1" applyAlignment="1">
      <alignment horizontal="left"/>
    </xf>
    <xf numFmtId="0" fontId="36" fillId="5" borderId="6" xfId="1" applyNumberFormat="1" applyFont="1" applyFill="1" applyBorder="1" applyAlignment="1">
      <alignment horizontal="right"/>
    </xf>
    <xf numFmtId="0" fontId="5" fillId="5" borderId="6" xfId="1" applyNumberFormat="1" applyFont="1" applyFill="1" applyBorder="1" applyAlignment="1">
      <alignment horizontal="right"/>
    </xf>
    <xf numFmtId="0" fontId="32" fillId="5" borderId="6" xfId="2" applyFont="1" applyFill="1" applyBorder="1" applyAlignment="1">
      <alignment horizontal="right" vertical="center"/>
    </xf>
    <xf numFmtId="0" fontId="35" fillId="5" borderId="26" xfId="2" applyFont="1" applyFill="1" applyBorder="1" applyAlignment="1">
      <alignment horizontal="left" vertical="center" wrapText="1"/>
    </xf>
    <xf numFmtId="0" fontId="34" fillId="5" borderId="38" xfId="2" applyFont="1" applyFill="1" applyBorder="1" applyAlignment="1">
      <alignment horizontal="left" vertical="center" wrapText="1"/>
    </xf>
    <xf numFmtId="0" fontId="34" fillId="5" borderId="48" xfId="2" applyFont="1" applyFill="1" applyBorder="1" applyAlignment="1">
      <alignment vertical="center" wrapText="1"/>
    </xf>
    <xf numFmtId="0" fontId="36" fillId="5" borderId="6" xfId="2" applyNumberFormat="1" applyFont="1" applyFill="1" applyBorder="1" applyAlignment="1">
      <alignment horizontal="right"/>
    </xf>
    <xf numFmtId="0" fontId="36" fillId="4" borderId="0" xfId="2" applyFont="1" applyFill="1" applyBorder="1"/>
    <xf numFmtId="0" fontId="5" fillId="5" borderId="6" xfId="2" applyNumberFormat="1" applyFont="1" applyFill="1" applyBorder="1" applyAlignment="1">
      <alignment horizontal="right"/>
    </xf>
    <xf numFmtId="0" fontId="5" fillId="5" borderId="21" xfId="2" applyFont="1" applyFill="1" applyBorder="1"/>
    <xf numFmtId="0" fontId="5" fillId="4" borderId="0" xfId="2" applyFont="1" applyFill="1" applyBorder="1"/>
    <xf numFmtId="0" fontId="5" fillId="5" borderId="26" xfId="2" applyFont="1" applyFill="1" applyBorder="1"/>
    <xf numFmtId="172" fontId="5" fillId="4" borderId="0" xfId="2" applyNumberFormat="1" applyFont="1" applyFill="1"/>
    <xf numFmtId="172" fontId="5" fillId="4" borderId="0" xfId="2" applyNumberFormat="1" applyFont="1" applyFill="1" applyProtection="1">
      <protection locked="0"/>
    </xf>
    <xf numFmtId="172" fontId="32" fillId="4" borderId="0" xfId="2" applyNumberFormat="1" applyFont="1" applyFill="1"/>
    <xf numFmtId="0" fontId="5" fillId="4" borderId="0" xfId="2" applyFont="1" applyFill="1"/>
    <xf numFmtId="0" fontId="5" fillId="5" borderId="38" xfId="2" applyFont="1" applyFill="1" applyBorder="1"/>
    <xf numFmtId="0" fontId="38" fillId="5" borderId="21" xfId="2" applyFont="1" applyFill="1" applyBorder="1" applyAlignment="1">
      <alignment horizontal="left" vertical="center" wrapText="1"/>
    </xf>
    <xf numFmtId="0" fontId="38" fillId="5" borderId="45" xfId="2" applyFont="1" applyFill="1" applyBorder="1" applyAlignment="1">
      <alignment horizontal="left" vertical="center" wrapText="1"/>
    </xf>
    <xf numFmtId="0" fontId="35" fillId="5" borderId="21" xfId="2" applyFont="1" applyFill="1" applyBorder="1" applyAlignment="1">
      <alignment horizontal="left" vertical="center" wrapText="1"/>
    </xf>
    <xf numFmtId="0" fontId="35" fillId="5" borderId="38" xfId="2" applyFont="1" applyFill="1" applyBorder="1" applyAlignment="1">
      <alignment vertical="center" wrapText="1"/>
    </xf>
    <xf numFmtId="0" fontId="32" fillId="5" borderId="14" xfId="2" quotePrefix="1" applyFont="1" applyFill="1" applyBorder="1" applyAlignment="1">
      <alignment horizontal="right" vertical="center"/>
    </xf>
    <xf numFmtId="0" fontId="7" fillId="5" borderId="6" xfId="1" applyNumberFormat="1" applyFont="1" applyFill="1" applyBorder="1" applyAlignment="1">
      <alignment horizontal="right"/>
    </xf>
    <xf numFmtId="0" fontId="40" fillId="9" borderId="49" xfId="2" quotePrefix="1" applyFont="1" applyFill="1" applyBorder="1" applyAlignment="1" applyProtection="1">
      <alignment horizontal="right" vertical="center"/>
    </xf>
    <xf numFmtId="0" fontId="18" fillId="9" borderId="50" xfId="2" applyFont="1" applyFill="1" applyBorder="1" applyAlignment="1" applyProtection="1">
      <alignment horizontal="right" vertical="center"/>
    </xf>
    <xf numFmtId="0" fontId="19" fillId="9" borderId="51" xfId="1" applyFont="1" applyFill="1" applyBorder="1" applyAlignment="1" applyProtection="1">
      <alignment horizontal="center" vertical="center" wrapText="1"/>
    </xf>
    <xf numFmtId="3" fontId="7" fillId="9" borderId="52" xfId="1" applyNumberFormat="1" applyFont="1" applyFill="1" applyBorder="1" applyAlignment="1" applyProtection="1">
      <alignment horizontal="right" vertical="center"/>
    </xf>
    <xf numFmtId="3" fontId="35" fillId="9" borderId="53" xfId="1" applyNumberFormat="1" applyFont="1" applyFill="1" applyBorder="1" applyAlignment="1" applyProtection="1">
      <alignment horizontal="right" vertical="center"/>
    </xf>
    <xf numFmtId="3" fontId="35" fillId="9" borderId="54" xfId="1" applyNumberFormat="1" applyFont="1" applyFill="1" applyBorder="1" applyAlignment="1" applyProtection="1">
      <alignment horizontal="right" vertical="center"/>
    </xf>
    <xf numFmtId="3" fontId="35" fillId="9" borderId="55" xfId="1" applyNumberFormat="1" applyFont="1" applyFill="1" applyBorder="1" applyAlignment="1" applyProtection="1">
      <alignment horizontal="right" vertical="center"/>
    </xf>
    <xf numFmtId="0" fontId="7" fillId="4" borderId="0" xfId="1" applyFont="1" applyFill="1" applyBorder="1" applyAlignment="1">
      <alignment vertical="center"/>
    </xf>
    <xf numFmtId="0" fontId="32" fillId="5" borderId="0" xfId="2" quotePrefix="1" applyFont="1" applyFill="1" applyBorder="1" applyAlignment="1" applyProtection="1">
      <alignment horizontal="right" vertical="center"/>
    </xf>
    <xf numFmtId="171" fontId="33" fillId="5" borderId="0" xfId="2" quotePrefix="1" applyNumberFormat="1" applyFont="1" applyFill="1" applyBorder="1" applyAlignment="1" applyProtection="1">
      <alignment horizontal="center" vertical="center"/>
    </xf>
    <xf numFmtId="0" fontId="5" fillId="5" borderId="0" xfId="2" applyFont="1" applyFill="1" applyBorder="1" applyAlignment="1" applyProtection="1">
      <alignment horizontal="left" vertical="center" wrapText="1"/>
    </xf>
    <xf numFmtId="3" fontId="32" fillId="5" borderId="0" xfId="1" applyNumberFormat="1" applyFont="1" applyFill="1" applyBorder="1" applyAlignment="1" applyProtection="1">
      <alignment horizontal="right" vertical="center"/>
    </xf>
    <xf numFmtId="3" fontId="5" fillId="5" borderId="0" xfId="1" applyNumberFormat="1" applyFont="1" applyFill="1" applyBorder="1" applyAlignment="1" applyProtection="1">
      <alignment horizontal="right" vertical="center"/>
    </xf>
    <xf numFmtId="0" fontId="5" fillId="4" borderId="0" xfId="1" applyFont="1" applyFill="1" applyBorder="1" applyAlignment="1">
      <alignment vertical="center"/>
    </xf>
    <xf numFmtId="0" fontId="5" fillId="7" borderId="0" xfId="1" applyFont="1" applyFill="1" applyAlignment="1" applyProtection="1">
      <alignment vertical="center"/>
    </xf>
    <xf numFmtId="0" fontId="5" fillId="7" borderId="0" xfId="1" applyFont="1" applyFill="1" applyAlignment="1" applyProtection="1">
      <alignment vertical="center" wrapText="1"/>
    </xf>
    <xf numFmtId="3" fontId="32" fillId="7" borderId="0" xfId="1" applyNumberFormat="1" applyFont="1" applyFill="1" applyAlignment="1" applyProtection="1">
      <alignment horizontal="right" vertical="center"/>
    </xf>
    <xf numFmtId="3" fontId="5" fillId="7" borderId="0" xfId="1" applyNumberFormat="1" applyFont="1" applyFill="1" applyAlignment="1" applyProtection="1">
      <alignment horizontal="right" vertical="center"/>
    </xf>
    <xf numFmtId="0" fontId="5" fillId="5" borderId="0" xfId="1" applyFont="1" applyFill="1" applyAlignment="1" applyProtection="1">
      <alignment vertical="center"/>
    </xf>
    <xf numFmtId="0" fontId="5" fillId="5" borderId="0" xfId="1" applyFont="1" applyFill="1" applyBorder="1" applyAlignment="1" applyProtection="1">
      <alignment vertical="center"/>
    </xf>
    <xf numFmtId="0" fontId="5" fillId="5" borderId="0" xfId="1" applyFont="1" applyFill="1" applyBorder="1" applyAlignment="1" applyProtection="1">
      <alignment vertical="center" wrapText="1"/>
    </xf>
    <xf numFmtId="3" fontId="32" fillId="5" borderId="0" xfId="1" applyNumberFormat="1" applyFont="1" applyFill="1" applyAlignment="1" applyProtection="1">
      <alignment horizontal="right" vertical="center"/>
    </xf>
    <xf numFmtId="3" fontId="5" fillId="5" borderId="0" xfId="1" applyNumberFormat="1" applyFont="1" applyFill="1" applyAlignment="1" applyProtection="1">
      <alignment horizontal="right" vertical="center"/>
    </xf>
    <xf numFmtId="0" fontId="41" fillId="3" borderId="0" xfId="1" applyFont="1" applyFill="1" applyAlignment="1">
      <alignment horizontal="left" vertical="center"/>
    </xf>
    <xf numFmtId="0" fontId="5" fillId="0" borderId="0" xfId="1" applyFont="1" applyFill="1" applyAlignment="1" applyProtection="1">
      <alignment horizontal="left" vertical="center" wrapText="1"/>
    </xf>
    <xf numFmtId="0" fontId="11" fillId="0" borderId="0" xfId="1" applyFont="1" applyFill="1" applyAlignment="1" applyProtection="1">
      <alignment vertical="center" wrapText="1"/>
    </xf>
    <xf numFmtId="3" fontId="5" fillId="0" borderId="0" xfId="1" applyNumberFormat="1" applyFont="1" applyFill="1" applyAlignment="1" applyProtection="1">
      <alignment horizontal="right" vertical="center"/>
    </xf>
    <xf numFmtId="0" fontId="7" fillId="5" borderId="0" xfId="1" applyFont="1" applyFill="1" applyAlignment="1" applyProtection="1">
      <alignment horizontal="left" vertical="center"/>
    </xf>
    <xf numFmtId="0" fontId="12" fillId="8" borderId="2" xfId="1" applyFont="1" applyFill="1" applyBorder="1" applyAlignment="1" applyProtection="1">
      <alignment horizontal="center" vertical="center" wrapText="1"/>
    </xf>
    <xf numFmtId="0" fontId="12" fillId="8" borderId="3" xfId="1" applyFont="1" applyFill="1" applyBorder="1" applyAlignment="1" applyProtection="1">
      <alignment horizontal="center" vertical="center" wrapText="1"/>
    </xf>
    <xf numFmtId="0" fontId="12" fillId="8" borderId="4" xfId="1" applyFont="1" applyFill="1" applyBorder="1" applyAlignment="1" applyProtection="1">
      <alignment horizontal="center" vertical="center" wrapText="1"/>
    </xf>
    <xf numFmtId="169" fontId="13" fillId="8" borderId="4" xfId="1" applyNumberFormat="1" applyFont="1" applyFill="1" applyBorder="1" applyAlignment="1" applyProtection="1">
      <alignment horizontal="center" vertical="center"/>
    </xf>
    <xf numFmtId="0" fontId="5" fillId="5" borderId="0" xfId="1" quotePrefix="1" applyFont="1" applyFill="1" applyAlignment="1" applyProtection="1">
      <alignment vertical="center"/>
    </xf>
    <xf numFmtId="0" fontId="5" fillId="5" borderId="0" xfId="1" applyFont="1" applyFill="1" applyAlignment="1" applyProtection="1">
      <alignment vertical="center" wrapText="1"/>
    </xf>
    <xf numFmtId="0" fontId="5" fillId="5" borderId="0" xfId="1" applyFont="1" applyFill="1" applyAlignment="1" applyProtection="1">
      <alignment horizontal="center" vertical="center"/>
    </xf>
    <xf numFmtId="0" fontId="7" fillId="0" borderId="0" xfId="1" applyFont="1" applyAlignment="1" applyProtection="1">
      <alignment horizontal="center" vertical="center"/>
    </xf>
    <xf numFmtId="0" fontId="16" fillId="9" borderId="1" xfId="1" applyNumberFormat="1" applyFont="1" applyFill="1" applyBorder="1" applyAlignment="1" applyProtection="1">
      <alignment horizontal="center" vertical="center"/>
    </xf>
    <xf numFmtId="0" fontId="7" fillId="5" borderId="0" xfId="1" quotePrefix="1" applyFont="1" applyFill="1" applyAlignment="1" applyProtection="1">
      <alignment vertical="center"/>
    </xf>
    <xf numFmtId="0" fontId="17" fillId="5" borderId="0" xfId="1" applyFont="1" applyFill="1" applyAlignment="1" applyProtection="1">
      <alignment horizontal="left" vertical="center"/>
    </xf>
    <xf numFmtId="0" fontId="5" fillId="5" borderId="0" xfId="1" applyFont="1" applyFill="1" applyAlignment="1" applyProtection="1">
      <alignment horizontal="left" vertical="center"/>
    </xf>
    <xf numFmtId="0" fontId="32" fillId="0" borderId="0" xfId="2" quotePrefix="1" applyFont="1" applyFill="1" applyBorder="1" applyAlignment="1" applyProtection="1">
      <alignment horizontal="right" vertical="center"/>
    </xf>
    <xf numFmtId="0" fontId="7" fillId="0" borderId="0" xfId="0" applyFont="1" applyFill="1" applyBorder="1" applyAlignment="1" applyProtection="1">
      <alignment horizontal="right" wrapText="1"/>
    </xf>
    <xf numFmtId="49" fontId="16" fillId="8" borderId="1" xfId="0" applyNumberFormat="1" applyFont="1" applyFill="1" applyBorder="1" applyAlignment="1" applyProtection="1">
      <alignment horizontal="center" vertical="center"/>
    </xf>
    <xf numFmtId="3" fontId="5" fillId="0" borderId="0" xfId="1" applyNumberFormat="1" applyFont="1" applyFill="1" applyBorder="1" applyAlignment="1" applyProtection="1">
      <alignment horizontal="right" vertical="center"/>
    </xf>
    <xf numFmtId="0" fontId="5" fillId="5" borderId="56" xfId="1" applyFont="1" applyFill="1" applyBorder="1" applyAlignment="1" applyProtection="1">
      <alignment vertical="center"/>
    </xf>
    <xf numFmtId="0" fontId="5" fillId="5" borderId="56" xfId="1" applyFont="1" applyFill="1" applyBorder="1" applyAlignment="1" applyProtection="1">
      <alignment vertical="center" wrapText="1"/>
    </xf>
    <xf numFmtId="0" fontId="32" fillId="5" borderId="0" xfId="1" quotePrefix="1" applyFont="1" applyFill="1" applyAlignment="1" applyProtection="1">
      <alignment horizontal="right" vertical="center"/>
    </xf>
    <xf numFmtId="0" fontId="5" fillId="5" borderId="0" xfId="1" quotePrefix="1" applyFont="1" applyFill="1" applyAlignment="1" applyProtection="1">
      <alignment horizontal="right" vertical="center"/>
    </xf>
    <xf numFmtId="0" fontId="7" fillId="5" borderId="0" xfId="1" quotePrefix="1" applyFont="1" applyFill="1" applyAlignment="1" applyProtection="1">
      <alignment horizontal="right" vertical="center"/>
    </xf>
    <xf numFmtId="0" fontId="12" fillId="0" borderId="0" xfId="1" applyFont="1" applyBorder="1" applyAlignment="1">
      <alignment vertical="center"/>
    </xf>
    <xf numFmtId="0" fontId="12" fillId="9" borderId="7" xfId="1" applyFont="1" applyFill="1" applyBorder="1" applyAlignment="1" applyProtection="1">
      <alignment vertical="center"/>
    </xf>
    <xf numFmtId="0" fontId="12" fillId="9" borderId="8" xfId="1" applyFont="1" applyFill="1" applyBorder="1" applyAlignment="1" applyProtection="1">
      <alignment horizontal="center" vertical="center"/>
    </xf>
    <xf numFmtId="0" fontId="42" fillId="9" borderId="9" xfId="1" applyFont="1" applyFill="1" applyBorder="1" applyAlignment="1" applyProtection="1">
      <alignment horizontal="center" vertical="center" wrapText="1"/>
    </xf>
    <xf numFmtId="0" fontId="43" fillId="9" borderId="10" xfId="1" applyFont="1" applyFill="1" applyBorder="1" applyAlignment="1" applyProtection="1">
      <alignment horizontal="center" vertical="center"/>
    </xf>
    <xf numFmtId="0" fontId="43" fillId="9" borderId="7" xfId="1" applyFont="1" applyFill="1" applyBorder="1" applyAlignment="1" applyProtection="1">
      <alignment horizontal="center" vertical="center"/>
    </xf>
    <xf numFmtId="0" fontId="44" fillId="9" borderId="8" xfId="0" applyFont="1" applyFill="1" applyBorder="1" applyAlignment="1" applyProtection="1">
      <alignment horizontal="center" vertical="center"/>
    </xf>
    <xf numFmtId="0" fontId="45" fillId="9" borderId="8" xfId="1" applyFont="1" applyFill="1" applyBorder="1" applyAlignment="1" applyProtection="1">
      <alignment horizontal="center" vertical="center"/>
    </xf>
    <xf numFmtId="0" fontId="12" fillId="9" borderId="9" xfId="1" applyFont="1" applyFill="1" applyBorder="1" applyAlignment="1" applyProtection="1">
      <alignment horizontal="center" vertical="center"/>
    </xf>
    <xf numFmtId="0" fontId="46" fillId="3" borderId="0" xfId="1" applyFont="1" applyFill="1" applyAlignment="1">
      <alignment horizontal="left" vertical="center"/>
    </xf>
    <xf numFmtId="0" fontId="12" fillId="4" borderId="0" xfId="1" applyFont="1" applyFill="1" applyBorder="1" applyAlignment="1">
      <alignment vertical="center"/>
    </xf>
    <xf numFmtId="0" fontId="47" fillId="9" borderId="14" xfId="1" applyFont="1" applyFill="1" applyBorder="1" applyAlignment="1" applyProtection="1">
      <alignment horizontal="center" vertical="center"/>
    </xf>
    <xf numFmtId="0" fontId="47" fillId="9" borderId="18" xfId="1" applyFont="1" applyFill="1" applyBorder="1" applyAlignment="1" applyProtection="1">
      <alignment horizontal="center" vertical="center"/>
    </xf>
    <xf numFmtId="0" fontId="37" fillId="0" borderId="57" xfId="2" applyFont="1" applyFill="1" applyBorder="1" applyAlignment="1" applyProtection="1">
      <alignment horizontal="center" vertical="center" wrapText="1"/>
    </xf>
    <xf numFmtId="0" fontId="48" fillId="9" borderId="13" xfId="1" applyFont="1" applyFill="1" applyBorder="1" applyAlignment="1" applyProtection="1">
      <alignment horizontal="center" vertical="center"/>
    </xf>
    <xf numFmtId="0" fontId="43" fillId="9" borderId="13" xfId="1" applyFont="1" applyFill="1" applyBorder="1" applyAlignment="1" applyProtection="1">
      <alignment horizontal="center" vertical="center"/>
    </xf>
    <xf numFmtId="1" fontId="14" fillId="8" borderId="11" xfId="1" applyNumberFormat="1" applyFont="1" applyFill="1" applyBorder="1" applyAlignment="1" applyProtection="1">
      <alignment horizontal="center" vertical="center" wrapText="1"/>
    </xf>
    <xf numFmtId="1" fontId="14" fillId="8" borderId="4" xfId="1" applyNumberFormat="1" applyFont="1" applyFill="1" applyBorder="1" applyAlignment="1" applyProtection="1">
      <alignment horizontal="center" vertical="center" wrapText="1"/>
    </xf>
    <xf numFmtId="1" fontId="14" fillId="8" borderId="1" xfId="1" applyNumberFormat="1" applyFont="1" applyFill="1" applyBorder="1" applyAlignment="1" applyProtection="1">
      <alignment horizontal="center" vertical="center" wrapText="1"/>
    </xf>
    <xf numFmtId="1" fontId="14" fillId="8" borderId="12" xfId="1" applyNumberFormat="1" applyFont="1" applyFill="1" applyBorder="1" applyAlignment="1" applyProtection="1">
      <alignment horizontal="center" vertical="center" wrapText="1"/>
    </xf>
    <xf numFmtId="0" fontId="5" fillId="5" borderId="58" xfId="1" applyFont="1" applyFill="1" applyBorder="1" applyAlignment="1" applyProtection="1">
      <alignment horizontal="left" vertical="center"/>
    </xf>
    <xf numFmtId="0" fontId="5" fillId="5" borderId="5" xfId="1" applyFont="1" applyFill="1" applyBorder="1" applyAlignment="1" applyProtection="1">
      <alignment horizontal="center" vertical="center"/>
    </xf>
    <xf numFmtId="0" fontId="49" fillId="5" borderId="12" xfId="1" applyFont="1" applyFill="1" applyBorder="1" applyAlignment="1" applyProtection="1">
      <alignment horizontal="left" vertical="center" wrapText="1"/>
    </xf>
    <xf numFmtId="3" fontId="50" fillId="5" borderId="13" xfId="1" quotePrefix="1" applyNumberFormat="1" applyFont="1" applyFill="1" applyBorder="1" applyAlignment="1" applyProtection="1">
      <alignment horizontal="center" vertical="center"/>
    </xf>
    <xf numFmtId="3" fontId="51" fillId="5" borderId="11" xfId="1" quotePrefix="1" applyNumberFormat="1" applyFont="1" applyFill="1" applyBorder="1" applyAlignment="1" applyProtection="1">
      <alignment horizontal="center" vertical="center"/>
    </xf>
    <xf numFmtId="3" fontId="51" fillId="5" borderId="1" xfId="1" quotePrefix="1" applyNumberFormat="1" applyFont="1" applyFill="1" applyBorder="1" applyAlignment="1" applyProtection="1">
      <alignment horizontal="center" vertical="center"/>
    </xf>
    <xf numFmtId="3" fontId="51" fillId="5" borderId="12" xfId="1" quotePrefix="1" applyNumberFormat="1" applyFont="1" applyFill="1" applyBorder="1" applyAlignment="1" applyProtection="1">
      <alignment horizontal="center" vertical="center"/>
    </xf>
    <xf numFmtId="0" fontId="5" fillId="5" borderId="6" xfId="1" applyFont="1" applyFill="1" applyBorder="1" applyAlignment="1" applyProtection="1">
      <alignment horizontal="center" vertical="center" wrapText="1"/>
    </xf>
    <xf numFmtId="0" fontId="5" fillId="5" borderId="0" xfId="1" applyFont="1" applyFill="1" applyBorder="1" applyAlignment="1" applyProtection="1">
      <alignment horizontal="center" vertical="center" wrapText="1"/>
    </xf>
    <xf numFmtId="0" fontId="5" fillId="5" borderId="5" xfId="1" applyFont="1" applyFill="1" applyBorder="1" applyAlignment="1" applyProtection="1">
      <alignment horizontal="center" vertical="center" wrapText="1"/>
    </xf>
    <xf numFmtId="3" fontId="32" fillId="5" borderId="5" xfId="1" applyNumberFormat="1" applyFont="1" applyFill="1" applyBorder="1" applyAlignment="1" applyProtection="1">
      <alignment horizontal="right" vertical="center"/>
    </xf>
    <xf numFmtId="3" fontId="5" fillId="5" borderId="5" xfId="1" applyNumberFormat="1" applyFont="1" applyFill="1" applyBorder="1" applyAlignment="1" applyProtection="1">
      <alignment horizontal="right" vertical="center"/>
    </xf>
    <xf numFmtId="3" fontId="5" fillId="5" borderId="59" xfId="1" applyNumberFormat="1" applyFont="1" applyFill="1" applyBorder="1" applyAlignment="1" applyProtection="1">
      <alignment horizontal="right" vertical="center"/>
    </xf>
    <xf numFmtId="0" fontId="36" fillId="0" borderId="0" xfId="1" applyNumberFormat="1" applyFont="1" applyAlignment="1">
      <alignment horizontal="right"/>
    </xf>
    <xf numFmtId="171" fontId="52" fillId="8" borderId="36" xfId="2" quotePrefix="1" applyNumberFormat="1" applyFont="1" applyFill="1" applyBorder="1" applyAlignment="1" applyProtection="1">
      <alignment horizontal="right" vertical="center"/>
    </xf>
    <xf numFmtId="0" fontId="52" fillId="8" borderId="3" xfId="2" applyFont="1" applyFill="1" applyBorder="1" applyAlignment="1" applyProtection="1">
      <alignment vertical="center" wrapText="1"/>
    </xf>
    <xf numFmtId="0" fontId="53" fillId="8" borderId="3" xfId="1" applyFont="1" applyFill="1" applyBorder="1" applyAlignment="1" applyProtection="1">
      <alignment vertical="center" wrapText="1"/>
    </xf>
    <xf numFmtId="3" fontId="14" fillId="8" borderId="37" xfId="1" applyNumberFormat="1" applyFont="1" applyFill="1" applyBorder="1" applyAlignment="1" applyProtection="1">
      <alignment horizontal="right" vertical="center"/>
    </xf>
    <xf numFmtId="3" fontId="14" fillId="8" borderId="60" xfId="1" applyNumberFormat="1" applyFont="1" applyFill="1" applyBorder="1" applyAlignment="1" applyProtection="1">
      <alignment horizontal="right" vertical="center"/>
    </xf>
    <xf numFmtId="3" fontId="49" fillId="8" borderId="11" xfId="1" applyNumberFormat="1" applyFont="1" applyFill="1" applyBorder="1" applyAlignment="1" applyProtection="1">
      <alignment horizontal="right" vertical="center"/>
    </xf>
    <xf numFmtId="3" fontId="49" fillId="8" borderId="1" xfId="1" applyNumberFormat="1" applyFont="1" applyFill="1" applyBorder="1" applyAlignment="1" applyProtection="1">
      <alignment horizontal="right" vertical="center"/>
    </xf>
    <xf numFmtId="3" fontId="49" fillId="8" borderId="12" xfId="1" applyNumberFormat="1" applyFont="1" applyFill="1" applyBorder="1" applyAlignment="1" applyProtection="1">
      <alignment horizontal="right" vertical="center"/>
    </xf>
    <xf numFmtId="0" fontId="54" fillId="3" borderId="0" xfId="1" applyFont="1" applyFill="1" applyAlignment="1">
      <alignment horizontal="left" vertical="center"/>
    </xf>
    <xf numFmtId="0" fontId="5" fillId="0" borderId="0" xfId="1" applyNumberFormat="1" applyFont="1" applyAlignment="1">
      <alignment horizontal="right"/>
    </xf>
    <xf numFmtId="0" fontId="5" fillId="5" borderId="6" xfId="2" applyFont="1" applyFill="1" applyBorder="1" applyAlignment="1" applyProtection="1">
      <alignment horizontal="right" vertical="center"/>
    </xf>
    <xf numFmtId="171" fontId="33" fillId="5" borderId="20" xfId="2" quotePrefix="1" applyNumberFormat="1" applyFont="1" applyFill="1" applyBorder="1" applyAlignment="1" applyProtection="1">
      <alignment horizontal="right" vertical="center"/>
    </xf>
    <xf numFmtId="0" fontId="5" fillId="5" borderId="21" xfId="2" applyFont="1" applyFill="1" applyBorder="1" applyAlignment="1" applyProtection="1">
      <alignment horizontal="left" vertical="center" wrapText="1"/>
    </xf>
    <xf numFmtId="3" fontId="32" fillId="5" borderId="61" xfId="1" applyNumberFormat="1" applyFont="1" applyFill="1" applyBorder="1" applyAlignment="1" applyProtection="1">
      <alignment horizontal="right" vertical="center"/>
    </xf>
    <xf numFmtId="3" fontId="35" fillId="5" borderId="23" xfId="1" applyNumberFormat="1" applyFont="1" applyFill="1" applyBorder="1" applyAlignment="1" applyProtection="1">
      <alignment horizontal="right" vertical="center"/>
    </xf>
    <xf numFmtId="3" fontId="35" fillId="5" borderId="20" xfId="1" applyNumberFormat="1" applyFont="1" applyFill="1" applyBorder="1" applyAlignment="1" applyProtection="1">
      <alignment horizontal="right" vertical="center"/>
    </xf>
    <xf numFmtId="3" fontId="35" fillId="5" borderId="24" xfId="1" applyNumberFormat="1" applyFont="1" applyFill="1" applyBorder="1" applyAlignment="1" applyProtection="1">
      <alignment horizontal="right" vertical="center"/>
    </xf>
    <xf numFmtId="171" fontId="33" fillId="5" borderId="41" xfId="2" quotePrefix="1" applyNumberFormat="1" applyFont="1" applyFill="1" applyBorder="1" applyAlignment="1" applyProtection="1">
      <alignment horizontal="right" vertical="center"/>
    </xf>
    <xf numFmtId="0" fontId="5" fillId="5" borderId="38" xfId="2" applyFont="1" applyFill="1" applyBorder="1" applyAlignment="1" applyProtection="1">
      <alignment horizontal="left" vertical="center" wrapText="1"/>
    </xf>
    <xf numFmtId="3" fontId="32" fillId="5" borderId="48" xfId="1" applyNumberFormat="1" applyFont="1" applyFill="1" applyBorder="1" applyAlignment="1" applyProtection="1">
      <alignment horizontal="right" vertical="center"/>
    </xf>
    <xf numFmtId="3" fontId="35" fillId="5" borderId="40" xfId="1" applyNumberFormat="1" applyFont="1" applyFill="1" applyBorder="1" applyAlignment="1" applyProtection="1">
      <alignment horizontal="right" vertical="center"/>
    </xf>
    <xf numFmtId="3" fontId="35" fillId="5" borderId="41" xfId="1" applyNumberFormat="1" applyFont="1" applyFill="1" applyBorder="1" applyAlignment="1" applyProtection="1">
      <alignment horizontal="right" vertical="center"/>
    </xf>
    <xf numFmtId="3" fontId="35" fillId="5" borderId="42" xfId="1" applyNumberFormat="1" applyFont="1" applyFill="1" applyBorder="1" applyAlignment="1" applyProtection="1">
      <alignment horizontal="right" vertical="center"/>
    </xf>
    <xf numFmtId="0" fontId="52" fillId="8" borderId="3" xfId="2" applyFont="1" applyFill="1" applyBorder="1" applyAlignment="1" applyProtection="1">
      <alignment horizontal="left" vertical="center"/>
    </xf>
    <xf numFmtId="171" fontId="32" fillId="5" borderId="6" xfId="2" quotePrefix="1" applyNumberFormat="1" applyFont="1" applyFill="1" applyBorder="1" applyAlignment="1" applyProtection="1">
      <alignment horizontal="right" vertical="center"/>
    </xf>
    <xf numFmtId="0" fontId="32" fillId="5" borderId="6" xfId="2" quotePrefix="1" applyFont="1" applyFill="1" applyBorder="1" applyAlignment="1" applyProtection="1">
      <alignment horizontal="right" vertical="center"/>
    </xf>
    <xf numFmtId="171" fontId="33" fillId="5" borderId="25" xfId="2" quotePrefix="1" applyNumberFormat="1" applyFont="1" applyFill="1" applyBorder="1" applyAlignment="1" applyProtection="1">
      <alignment horizontal="right" vertical="center"/>
    </xf>
    <xf numFmtId="0" fontId="5" fillId="5" borderId="26" xfId="2" applyFont="1" applyFill="1" applyBorder="1" applyAlignment="1" applyProtection="1">
      <alignment vertical="center" wrapText="1"/>
    </xf>
    <xf numFmtId="3" fontId="32" fillId="5" borderId="62" xfId="1" applyNumberFormat="1" applyFont="1" applyFill="1" applyBorder="1" applyAlignment="1" applyProtection="1">
      <alignment horizontal="right" vertical="center"/>
    </xf>
    <xf numFmtId="3" fontId="35" fillId="5" borderId="28" xfId="1" applyNumberFormat="1" applyFont="1" applyFill="1" applyBorder="1" applyAlignment="1" applyProtection="1">
      <alignment horizontal="right" vertical="center"/>
    </xf>
    <xf numFmtId="3" fontId="35" fillId="5" borderId="25" xfId="1" applyNumberFormat="1" applyFont="1" applyFill="1" applyBorder="1" applyAlignment="1" applyProtection="1">
      <alignment horizontal="right" vertical="center"/>
    </xf>
    <xf numFmtId="3" fontId="35" fillId="5" borderId="29" xfId="1" applyNumberFormat="1" applyFont="1" applyFill="1" applyBorder="1" applyAlignment="1" applyProtection="1">
      <alignment horizontal="right" vertical="center"/>
    </xf>
    <xf numFmtId="0" fontId="32" fillId="5" borderId="6" xfId="2" applyFont="1" applyFill="1" applyBorder="1" applyAlignment="1" applyProtection="1">
      <alignment horizontal="right" vertical="center"/>
    </xf>
    <xf numFmtId="0" fontId="34" fillId="5" borderId="26" xfId="2" applyFont="1" applyFill="1" applyBorder="1" applyAlignment="1" applyProtection="1">
      <alignment horizontal="left" vertical="center" wrapText="1"/>
    </xf>
    <xf numFmtId="0" fontId="34" fillId="5" borderId="38" xfId="2" applyFont="1" applyFill="1" applyBorder="1" applyAlignment="1" applyProtection="1">
      <alignment vertical="center" wrapText="1"/>
    </xf>
    <xf numFmtId="0" fontId="52" fillId="8" borderId="3" xfId="2" quotePrefix="1" applyFont="1" applyFill="1" applyBorder="1" applyAlignment="1" applyProtection="1">
      <alignment horizontal="left" vertical="center"/>
    </xf>
    <xf numFmtId="171" fontId="55" fillId="5" borderId="20" xfId="2" quotePrefix="1" applyNumberFormat="1" applyFont="1" applyFill="1" applyBorder="1" applyAlignment="1" applyProtection="1">
      <alignment horizontal="right"/>
    </xf>
    <xf numFmtId="0" fontId="56" fillId="5" borderId="21" xfId="2" applyFont="1" applyFill="1" applyBorder="1" applyAlignment="1" applyProtection="1">
      <alignment wrapText="1"/>
    </xf>
    <xf numFmtId="171" fontId="55" fillId="5" borderId="25" xfId="2" quotePrefix="1" applyNumberFormat="1" applyFont="1" applyFill="1" applyBorder="1" applyAlignment="1" applyProtection="1">
      <alignment horizontal="right"/>
    </xf>
    <xf numFmtId="0" fontId="56" fillId="5" borderId="26" xfId="2" applyFont="1" applyFill="1" applyBorder="1" applyAlignment="1" applyProtection="1">
      <alignment wrapText="1"/>
    </xf>
    <xf numFmtId="171" fontId="32" fillId="5" borderId="46" xfId="2" quotePrefix="1" applyNumberFormat="1" applyFont="1" applyFill="1" applyBorder="1" applyAlignment="1" applyProtection="1">
      <alignment horizontal="right" vertical="center"/>
    </xf>
    <xf numFmtId="0" fontId="57" fillId="5" borderId="26" xfId="2" applyFont="1" applyFill="1" applyBorder="1" applyAlignment="1" applyProtection="1">
      <alignment wrapText="1"/>
    </xf>
    <xf numFmtId="171" fontId="55" fillId="5" borderId="41" xfId="2" quotePrefix="1" applyNumberFormat="1" applyFont="1" applyFill="1" applyBorder="1" applyAlignment="1" applyProtection="1">
      <alignment horizontal="right" vertical="center"/>
    </xf>
    <xf numFmtId="0" fontId="56" fillId="5" borderId="38" xfId="2" applyFont="1" applyFill="1" applyBorder="1" applyAlignment="1" applyProtection="1">
      <alignment wrapText="1"/>
    </xf>
    <xf numFmtId="0" fontId="52" fillId="8" borderId="3" xfId="2" quotePrefix="1" applyFont="1" applyFill="1" applyBorder="1" applyAlignment="1" applyProtection="1">
      <alignment horizontal="left" vertical="center" wrapText="1"/>
    </xf>
    <xf numFmtId="0" fontId="53" fillId="8" borderId="3" xfId="1" applyFont="1" applyFill="1" applyBorder="1" applyAlignment="1" applyProtection="1">
      <alignment horizontal="left" vertical="center" wrapText="1"/>
    </xf>
    <xf numFmtId="3" fontId="52" fillId="8" borderId="37" xfId="1" applyNumberFormat="1" applyFont="1" applyFill="1" applyBorder="1" applyAlignment="1" applyProtection="1">
      <alignment horizontal="right" vertical="center"/>
    </xf>
    <xf numFmtId="3" fontId="52" fillId="8" borderId="60" xfId="1" applyNumberFormat="1" applyFont="1" applyFill="1" applyBorder="1" applyAlignment="1" applyProtection="1">
      <alignment horizontal="right" vertical="center"/>
    </xf>
    <xf numFmtId="0" fontId="5" fillId="5" borderId="21" xfId="2" applyFont="1" applyFill="1" applyBorder="1" applyAlignment="1" applyProtection="1">
      <alignment vertical="center" wrapText="1"/>
    </xf>
    <xf numFmtId="171" fontId="33" fillId="5" borderId="31" xfId="2" quotePrefix="1" applyNumberFormat="1" applyFont="1" applyFill="1" applyBorder="1" applyAlignment="1" applyProtection="1">
      <alignment horizontal="right" vertical="center"/>
    </xf>
    <xf numFmtId="0" fontId="5" fillId="5" borderId="45" xfId="2" applyFont="1" applyFill="1" applyBorder="1" applyAlignment="1" applyProtection="1">
      <alignment vertical="center" wrapText="1"/>
    </xf>
    <xf numFmtId="3" fontId="32" fillId="5" borderId="63" xfId="1" applyNumberFormat="1" applyFont="1" applyFill="1" applyBorder="1" applyAlignment="1" applyProtection="1">
      <alignment horizontal="right" vertical="center"/>
    </xf>
    <xf numFmtId="3" fontId="35" fillId="5" borderId="34" xfId="1" applyNumberFormat="1" applyFont="1" applyFill="1" applyBorder="1" applyAlignment="1" applyProtection="1">
      <alignment horizontal="right" vertical="center"/>
    </xf>
    <xf numFmtId="3" fontId="35" fillId="5" borderId="31" xfId="1" applyNumberFormat="1" applyFont="1" applyFill="1" applyBorder="1" applyAlignment="1" applyProtection="1">
      <alignment horizontal="right" vertical="center"/>
    </xf>
    <xf numFmtId="3" fontId="35" fillId="5" borderId="35" xfId="1" applyNumberFormat="1" applyFont="1" applyFill="1" applyBorder="1" applyAlignment="1" applyProtection="1">
      <alignment horizontal="right" vertical="center"/>
    </xf>
    <xf numFmtId="171" fontId="33" fillId="5" borderId="64" xfId="2" quotePrefix="1" applyNumberFormat="1" applyFont="1" applyFill="1" applyBorder="1" applyAlignment="1" applyProtection="1">
      <alignment horizontal="right" vertical="center"/>
    </xf>
    <xf numFmtId="0" fontId="5" fillId="5" borderId="65" xfId="2" applyFont="1" applyFill="1" applyBorder="1" applyAlignment="1" applyProtection="1">
      <alignment horizontal="left" vertical="center" wrapText="1"/>
    </xf>
    <xf numFmtId="3" fontId="32" fillId="5" borderId="66" xfId="1" applyNumberFormat="1" applyFont="1" applyFill="1" applyBorder="1" applyAlignment="1" applyProtection="1">
      <alignment horizontal="right" vertical="center"/>
    </xf>
    <xf numFmtId="3" fontId="32" fillId="5" borderId="67" xfId="1" applyNumberFormat="1" applyFont="1" applyFill="1" applyBorder="1" applyAlignment="1" applyProtection="1">
      <alignment horizontal="right" vertical="center"/>
    </xf>
    <xf numFmtId="3" fontId="35" fillId="5" borderId="68" xfId="1" applyNumberFormat="1" applyFont="1" applyFill="1" applyBorder="1" applyAlignment="1" applyProtection="1">
      <alignment horizontal="right" vertical="center"/>
    </xf>
    <xf numFmtId="3" fontId="35" fillId="5" borderId="64" xfId="1" applyNumberFormat="1" applyFont="1" applyFill="1" applyBorder="1" applyAlignment="1" applyProtection="1">
      <alignment horizontal="right" vertical="center"/>
    </xf>
    <xf numFmtId="3" fontId="35" fillId="5" borderId="69" xfId="1" applyNumberFormat="1" applyFont="1" applyFill="1" applyBorder="1" applyAlignment="1" applyProtection="1">
      <alignment horizontal="right" vertical="center"/>
    </xf>
    <xf numFmtId="171" fontId="33" fillId="5" borderId="70" xfId="2" quotePrefix="1" applyNumberFormat="1" applyFont="1" applyFill="1" applyBorder="1" applyAlignment="1" applyProtection="1">
      <alignment horizontal="right" vertical="center"/>
    </xf>
    <xf numFmtId="0" fontId="5" fillId="5" borderId="71" xfId="2" applyFont="1" applyFill="1" applyBorder="1" applyAlignment="1" applyProtection="1">
      <alignment vertical="center" wrapText="1"/>
    </xf>
    <xf numFmtId="3" fontId="32" fillId="5" borderId="72" xfId="1" applyNumberFormat="1" applyFont="1" applyFill="1" applyBorder="1" applyAlignment="1" applyProtection="1">
      <alignment horizontal="right" vertical="center"/>
    </xf>
    <xf numFmtId="3" fontId="32" fillId="5" borderId="73" xfId="1" applyNumberFormat="1" applyFont="1" applyFill="1" applyBorder="1" applyAlignment="1" applyProtection="1">
      <alignment horizontal="right" vertical="center"/>
    </xf>
    <xf numFmtId="3" fontId="35" fillId="5" borderId="74" xfId="1" applyNumberFormat="1" applyFont="1" applyFill="1" applyBorder="1" applyAlignment="1" applyProtection="1">
      <alignment horizontal="right" vertical="center"/>
    </xf>
    <xf numFmtId="3" fontId="35" fillId="5" borderId="70" xfId="1" applyNumberFormat="1" applyFont="1" applyFill="1" applyBorder="1" applyAlignment="1" applyProtection="1">
      <alignment horizontal="right" vertical="center"/>
    </xf>
    <xf numFmtId="3" fontId="35" fillId="5" borderId="75" xfId="1" applyNumberFormat="1" applyFont="1" applyFill="1" applyBorder="1" applyAlignment="1" applyProtection="1">
      <alignment horizontal="right" vertical="center"/>
    </xf>
    <xf numFmtId="0" fontId="58" fillId="3" borderId="0" xfId="1" applyFont="1" applyFill="1" applyAlignment="1">
      <alignment horizontal="left" vertical="center"/>
    </xf>
    <xf numFmtId="0" fontId="5" fillId="5" borderId="65" xfId="2" applyFont="1" applyFill="1" applyBorder="1" applyAlignment="1" applyProtection="1">
      <alignment vertical="center" wrapText="1"/>
    </xf>
    <xf numFmtId="0" fontId="34" fillId="5" borderId="71" xfId="2" applyFont="1" applyFill="1" applyBorder="1" applyAlignment="1" applyProtection="1">
      <alignment horizontal="left" vertical="center" wrapText="1"/>
    </xf>
    <xf numFmtId="171" fontId="33" fillId="5" borderId="76" xfId="2" quotePrefix="1" applyNumberFormat="1" applyFont="1" applyFill="1" applyBorder="1" applyAlignment="1" applyProtection="1">
      <alignment horizontal="right" vertical="center"/>
    </xf>
    <xf numFmtId="0" fontId="34" fillId="5" borderId="77" xfId="2" applyFont="1" applyFill="1" applyBorder="1" applyAlignment="1" applyProtection="1">
      <alignment horizontal="left" vertical="center" wrapText="1"/>
    </xf>
    <xf numFmtId="3" fontId="32" fillId="5" borderId="78" xfId="1" applyNumberFormat="1" applyFont="1" applyFill="1" applyBorder="1" applyAlignment="1" applyProtection="1">
      <alignment horizontal="right" vertical="center"/>
    </xf>
    <xf numFmtId="3" fontId="32" fillId="5" borderId="79" xfId="1" applyNumberFormat="1" applyFont="1" applyFill="1" applyBorder="1" applyAlignment="1" applyProtection="1">
      <alignment horizontal="right" vertical="center"/>
    </xf>
    <xf numFmtId="3" fontId="35" fillId="5" borderId="80" xfId="1" applyNumberFormat="1" applyFont="1" applyFill="1" applyBorder="1" applyAlignment="1" applyProtection="1">
      <alignment horizontal="right" vertical="center"/>
    </xf>
    <xf numFmtId="3" fontId="35" fillId="5" borderId="76" xfId="1" applyNumberFormat="1" applyFont="1" applyFill="1" applyBorder="1" applyAlignment="1" applyProtection="1">
      <alignment horizontal="right" vertical="center"/>
    </xf>
    <xf numFmtId="3" fontId="35" fillId="5" borderId="81" xfId="1" applyNumberFormat="1" applyFont="1" applyFill="1" applyBorder="1" applyAlignment="1" applyProtection="1">
      <alignment horizontal="right" vertical="center"/>
    </xf>
    <xf numFmtId="0" fontId="5" fillId="5" borderId="38" xfId="2" applyFont="1" applyFill="1" applyBorder="1" applyAlignment="1" applyProtection="1">
      <alignment vertical="center" wrapText="1"/>
    </xf>
    <xf numFmtId="0" fontId="52" fillId="8" borderId="3" xfId="1" applyFont="1" applyFill="1" applyBorder="1" applyAlignment="1" applyProtection="1">
      <alignment horizontal="left" vertical="center"/>
    </xf>
    <xf numFmtId="0" fontId="38" fillId="5" borderId="21" xfId="2" applyFont="1" applyFill="1" applyBorder="1" applyAlignment="1" applyProtection="1">
      <alignment horizontal="left" vertical="center" wrapText="1"/>
    </xf>
    <xf numFmtId="0" fontId="32" fillId="5" borderId="6" xfId="2" quotePrefix="1" applyFont="1" applyFill="1" applyBorder="1" applyAlignment="1" applyProtection="1">
      <alignment horizontal="center" vertical="center"/>
    </xf>
    <xf numFmtId="0" fontId="38" fillId="5" borderId="26" xfId="2" applyFont="1" applyFill="1" applyBorder="1" applyAlignment="1" applyProtection="1">
      <alignment horizontal="left" vertical="center" wrapText="1"/>
    </xf>
    <xf numFmtId="0" fontId="38" fillId="5" borderId="38" xfId="2" applyFont="1" applyFill="1" applyBorder="1" applyAlignment="1" applyProtection="1">
      <alignment horizontal="left" vertical="center" wrapText="1"/>
    </xf>
    <xf numFmtId="0" fontId="34" fillId="5" borderId="21" xfId="2" applyFont="1" applyFill="1" applyBorder="1" applyAlignment="1" applyProtection="1">
      <alignment horizontal="left" vertical="center" wrapText="1"/>
    </xf>
    <xf numFmtId="0" fontId="34" fillId="5" borderId="38" xfId="2" applyFont="1" applyFill="1" applyBorder="1" applyAlignment="1" applyProtection="1">
      <alignment horizontal="left" vertical="center" wrapText="1"/>
    </xf>
    <xf numFmtId="0" fontId="52" fillId="8" borderId="60" xfId="1" applyFont="1" applyFill="1" applyBorder="1" applyAlignment="1" applyProtection="1">
      <alignment horizontal="left" vertical="center"/>
    </xf>
    <xf numFmtId="0" fontId="52" fillId="8" borderId="3" xfId="1" applyFont="1" applyFill="1" applyBorder="1" applyAlignment="1" applyProtection="1">
      <alignment vertical="center" wrapText="1"/>
    </xf>
    <xf numFmtId="0" fontId="36" fillId="0" borderId="0" xfId="1" applyNumberFormat="1" applyFont="1" applyBorder="1" applyAlignment="1">
      <alignment horizontal="right"/>
    </xf>
    <xf numFmtId="0" fontId="32" fillId="5" borderId="6" xfId="2" applyFont="1" applyFill="1" applyBorder="1" applyAlignment="1" applyProtection="1">
      <alignment horizontal="center" vertical="center"/>
    </xf>
    <xf numFmtId="0" fontId="34" fillId="5" borderId="21" xfId="1" applyFont="1" applyFill="1" applyBorder="1" applyAlignment="1" applyProtection="1">
      <alignment vertical="center" wrapText="1"/>
    </xf>
    <xf numFmtId="0" fontId="34" fillId="5" borderId="71" xfId="1" applyFont="1" applyFill="1" applyBorder="1" applyAlignment="1" applyProtection="1">
      <alignment vertical="center" wrapText="1"/>
    </xf>
    <xf numFmtId="171" fontId="33" fillId="5" borderId="82" xfId="2" quotePrefix="1" applyNumberFormat="1" applyFont="1" applyFill="1" applyBorder="1" applyAlignment="1" applyProtection="1">
      <alignment horizontal="right" vertical="center"/>
    </xf>
    <xf numFmtId="0" fontId="34" fillId="5" borderId="0" xfId="1" applyFont="1" applyFill="1" applyBorder="1" applyAlignment="1" applyProtection="1">
      <alignment vertical="center" wrapText="1"/>
    </xf>
    <xf numFmtId="3" fontId="32" fillId="5" borderId="47" xfId="1" applyNumberFormat="1" applyFont="1" applyFill="1" applyBorder="1" applyAlignment="1" applyProtection="1">
      <alignment horizontal="right" vertical="center"/>
    </xf>
    <xf numFmtId="3" fontId="32" fillId="5" borderId="83" xfId="1" applyNumberFormat="1" applyFont="1" applyFill="1" applyBorder="1" applyAlignment="1" applyProtection="1">
      <alignment horizontal="right" vertical="center"/>
    </xf>
    <xf numFmtId="3" fontId="35" fillId="5" borderId="46" xfId="1" applyNumberFormat="1" applyFont="1" applyFill="1" applyBorder="1" applyAlignment="1" applyProtection="1">
      <alignment horizontal="right" vertical="center"/>
    </xf>
    <xf numFmtId="3" fontId="35" fillId="5" borderId="82" xfId="1" applyNumberFormat="1" applyFont="1" applyFill="1" applyBorder="1" applyAlignment="1" applyProtection="1">
      <alignment horizontal="right" vertical="center"/>
    </xf>
    <xf numFmtId="3" fontId="35" fillId="5" borderId="84" xfId="1" applyNumberFormat="1" applyFont="1" applyFill="1" applyBorder="1" applyAlignment="1" applyProtection="1">
      <alignment horizontal="right" vertical="center"/>
    </xf>
    <xf numFmtId="0" fontId="34" fillId="5" borderId="77" xfId="1" applyFont="1" applyFill="1" applyBorder="1" applyAlignment="1" applyProtection="1">
      <alignment vertical="center" wrapText="1"/>
    </xf>
    <xf numFmtId="0" fontId="34" fillId="5" borderId="65" xfId="1" applyFont="1" applyFill="1" applyBorder="1" applyAlignment="1" applyProtection="1">
      <alignment vertical="center" wrapText="1"/>
    </xf>
    <xf numFmtId="0" fontId="34" fillId="5" borderId="48" xfId="2" applyFont="1" applyFill="1" applyBorder="1" applyAlignment="1" applyProtection="1">
      <alignment horizontal="left" vertical="center" wrapText="1"/>
    </xf>
    <xf numFmtId="0" fontId="36" fillId="8" borderId="0" xfId="1" applyFont="1" applyFill="1" applyAlignment="1">
      <alignment vertical="center"/>
    </xf>
    <xf numFmtId="0" fontId="52" fillId="8" borderId="3" xfId="1" applyFont="1" applyFill="1" applyBorder="1" applyAlignment="1" applyProtection="1">
      <alignment vertical="center"/>
    </xf>
    <xf numFmtId="0" fontId="52" fillId="8" borderId="3" xfId="1" applyFont="1" applyFill="1" applyBorder="1" applyAlignment="1" applyProtection="1">
      <alignment vertical="center" wrapText="1"/>
    </xf>
    <xf numFmtId="0" fontId="5" fillId="10" borderId="0" xfId="1" applyFont="1" applyFill="1" applyAlignment="1">
      <alignment vertical="center"/>
    </xf>
    <xf numFmtId="0" fontId="35" fillId="5" borderId="21" xfId="1" applyFont="1" applyFill="1" applyBorder="1" applyAlignment="1" applyProtection="1">
      <alignment vertical="center" wrapText="1"/>
    </xf>
    <xf numFmtId="0" fontId="35" fillId="5" borderId="26" xfId="1" applyFont="1" applyFill="1" applyBorder="1" applyAlignment="1" applyProtection="1">
      <alignment vertical="center" wrapText="1"/>
    </xf>
    <xf numFmtId="0" fontId="36" fillId="10" borderId="0" xfId="1" applyNumberFormat="1" applyFont="1" applyFill="1" applyAlignment="1">
      <alignment horizontal="right"/>
    </xf>
    <xf numFmtId="0" fontId="35" fillId="5" borderId="38" xfId="1" applyFont="1" applyFill="1" applyBorder="1" applyAlignment="1" applyProtection="1">
      <alignment vertical="center" wrapText="1"/>
    </xf>
    <xf numFmtId="172" fontId="5" fillId="5" borderId="6" xfId="2" applyNumberFormat="1" applyFont="1" applyFill="1" applyBorder="1" applyAlignment="1" applyProtection="1">
      <alignment horizontal="right" vertical="center"/>
    </xf>
    <xf numFmtId="0" fontId="5" fillId="5" borderId="26" xfId="2" applyFont="1" applyFill="1" applyBorder="1" applyAlignment="1" applyProtection="1">
      <alignment horizontal="left" vertical="center" wrapText="1"/>
    </xf>
    <xf numFmtId="0" fontId="34" fillId="5" borderId="21" xfId="2" applyFont="1" applyFill="1" applyBorder="1" applyAlignment="1" applyProtection="1">
      <alignment vertical="center" wrapText="1"/>
    </xf>
    <xf numFmtId="171" fontId="52" fillId="8" borderId="36" xfId="2" quotePrefix="1" applyNumberFormat="1" applyFont="1" applyFill="1" applyBorder="1" applyAlignment="1" applyProtection="1">
      <alignment horizontal="right"/>
    </xf>
    <xf numFmtId="0" fontId="52" fillId="8" borderId="3" xfId="1" applyFont="1" applyFill="1" applyBorder="1" applyAlignment="1" applyProtection="1">
      <alignment horizontal="left"/>
    </xf>
    <xf numFmtId="0" fontId="36" fillId="4" borderId="0" xfId="1" applyFont="1" applyFill="1"/>
    <xf numFmtId="172" fontId="5" fillId="5" borderId="6" xfId="2" applyNumberFormat="1" applyFont="1" applyFill="1" applyBorder="1" applyAlignment="1" applyProtection="1">
      <alignment horizontal="right"/>
    </xf>
    <xf numFmtId="171" fontId="33" fillId="5" borderId="20" xfId="2" quotePrefix="1" applyNumberFormat="1" applyFont="1" applyFill="1" applyBorder="1" applyAlignment="1" applyProtection="1">
      <alignment horizontal="right" vertical="top"/>
    </xf>
    <xf numFmtId="0" fontId="5" fillId="5" borderId="21" xfId="2" applyFont="1" applyFill="1" applyBorder="1" applyAlignment="1" applyProtection="1">
      <alignment vertical="top" wrapText="1"/>
    </xf>
    <xf numFmtId="0" fontId="5" fillId="4" borderId="0" xfId="1" applyFont="1" applyFill="1"/>
    <xf numFmtId="171" fontId="33" fillId="5" borderId="25" xfId="2" quotePrefix="1" applyNumberFormat="1" applyFont="1" applyFill="1" applyBorder="1" applyAlignment="1" applyProtection="1">
      <alignment horizontal="right" vertical="top"/>
    </xf>
    <xf numFmtId="0" fontId="5" fillId="5" borderId="26" xfId="2" applyFont="1" applyFill="1" applyBorder="1" applyAlignment="1" applyProtection="1">
      <alignment vertical="top" wrapText="1"/>
    </xf>
    <xf numFmtId="171" fontId="33" fillId="5" borderId="41" xfId="2" quotePrefix="1" applyNumberFormat="1" applyFont="1" applyFill="1" applyBorder="1" applyAlignment="1" applyProtection="1">
      <alignment horizontal="right" vertical="top"/>
    </xf>
    <xf numFmtId="0" fontId="5" fillId="5" borderId="38" xfId="2" applyFont="1" applyFill="1" applyBorder="1" applyAlignment="1" applyProtection="1">
      <alignment vertical="top" wrapText="1"/>
    </xf>
    <xf numFmtId="0" fontId="52" fillId="8" borderId="3" xfId="1" applyFont="1" applyFill="1" applyBorder="1" applyAlignment="1" applyProtection="1">
      <alignment wrapText="1"/>
    </xf>
    <xf numFmtId="0" fontId="53" fillId="8" borderId="3" xfId="1" applyFont="1" applyFill="1" applyBorder="1" applyAlignment="1" applyProtection="1">
      <alignment wrapText="1"/>
    </xf>
    <xf numFmtId="171" fontId="33" fillId="5" borderId="31" xfId="2" quotePrefix="1" applyNumberFormat="1" applyFont="1" applyFill="1" applyBorder="1" applyAlignment="1" applyProtection="1">
      <alignment horizontal="right" vertical="top"/>
    </xf>
    <xf numFmtId="0" fontId="5" fillId="5" borderId="45" xfId="2" applyFont="1" applyFill="1" applyBorder="1" applyAlignment="1" applyProtection="1">
      <alignment vertical="top" wrapText="1"/>
    </xf>
    <xf numFmtId="0" fontId="5" fillId="0" borderId="0" xfId="2" applyNumberFormat="1" applyFont="1" applyFill="1" applyAlignment="1">
      <alignment horizontal="right"/>
    </xf>
    <xf numFmtId="171" fontId="59" fillId="5" borderId="85" xfId="2" quotePrefix="1" applyNumberFormat="1" applyFont="1" applyFill="1" applyBorder="1" applyAlignment="1" applyProtection="1">
      <alignment horizontal="right" vertical="center"/>
    </xf>
    <xf numFmtId="0" fontId="59" fillId="5" borderId="86" xfId="2" applyFont="1" applyFill="1" applyBorder="1" applyProtection="1"/>
    <xf numFmtId="3" fontId="32" fillId="5" borderId="87" xfId="1" applyNumberFormat="1" applyFont="1" applyFill="1" applyBorder="1" applyAlignment="1" applyProtection="1">
      <alignment horizontal="right" vertical="center"/>
    </xf>
    <xf numFmtId="3" fontId="32" fillId="5" borderId="88" xfId="1" applyNumberFormat="1" applyFont="1" applyFill="1" applyBorder="1" applyAlignment="1" applyProtection="1">
      <alignment horizontal="right" vertical="center"/>
    </xf>
    <xf numFmtId="3" fontId="35" fillId="5" borderId="89" xfId="1" applyNumberFormat="1" applyFont="1" applyFill="1" applyBorder="1" applyAlignment="1" applyProtection="1">
      <alignment horizontal="right" vertical="center"/>
    </xf>
    <xf numFmtId="3" fontId="35" fillId="5" borderId="85" xfId="1" applyNumberFormat="1" applyFont="1" applyFill="1" applyBorder="1" applyAlignment="1" applyProtection="1">
      <alignment horizontal="right" vertical="center"/>
    </xf>
    <xf numFmtId="3" fontId="35" fillId="5" borderId="90" xfId="1" applyNumberFormat="1" applyFont="1" applyFill="1" applyBorder="1" applyAlignment="1" applyProtection="1">
      <alignment horizontal="right" vertical="center"/>
    </xf>
    <xf numFmtId="172" fontId="5" fillId="4" borderId="0" xfId="2" applyNumberFormat="1" applyFont="1" applyFill="1" applyBorder="1"/>
    <xf numFmtId="172" fontId="32" fillId="4" borderId="0" xfId="2" applyNumberFormat="1" applyFont="1" applyFill="1" applyBorder="1"/>
    <xf numFmtId="173" fontId="52" fillId="8" borderId="36" xfId="2" applyNumberFormat="1" applyFont="1" applyFill="1" applyBorder="1" applyAlignment="1" applyProtection="1">
      <alignment horizontal="right"/>
    </xf>
    <xf numFmtId="0" fontId="52" fillId="8" borderId="2" xfId="1" applyFont="1" applyFill="1" applyBorder="1" applyAlignment="1" applyProtection="1">
      <alignment horizontal="left" vertical="center"/>
    </xf>
    <xf numFmtId="3" fontId="12" fillId="8" borderId="11" xfId="1" applyNumberFormat="1" applyFont="1" applyFill="1" applyBorder="1" applyAlignment="1" applyProtection="1">
      <alignment horizontal="right" vertical="center"/>
    </xf>
    <xf numFmtId="3" fontId="12" fillId="8" borderId="1" xfId="1" applyNumberFormat="1" applyFont="1" applyFill="1" applyBorder="1" applyAlignment="1" applyProtection="1">
      <alignment horizontal="right" vertical="center"/>
    </xf>
    <xf numFmtId="3" fontId="12" fillId="8" borderId="12" xfId="1" applyNumberFormat="1" applyFont="1" applyFill="1" applyBorder="1" applyAlignment="1" applyProtection="1">
      <alignment horizontal="right" vertical="center"/>
    </xf>
    <xf numFmtId="173" fontId="32" fillId="5" borderId="58" xfId="2" quotePrefix="1" applyNumberFormat="1" applyFont="1" applyFill="1" applyBorder="1" applyAlignment="1" applyProtection="1">
      <alignment horizontal="right" vertical="center"/>
    </xf>
    <xf numFmtId="0" fontId="32" fillId="5" borderId="5" xfId="1" applyFont="1" applyFill="1" applyBorder="1" applyAlignment="1" applyProtection="1">
      <alignment vertical="center"/>
    </xf>
    <xf numFmtId="0" fontId="32" fillId="5" borderId="0" xfId="1" applyFont="1" applyFill="1" applyBorder="1" applyAlignment="1" applyProtection="1">
      <alignment vertical="center" wrapText="1"/>
    </xf>
    <xf numFmtId="3" fontId="5" fillId="5" borderId="83" xfId="1" applyNumberFormat="1" applyFont="1" applyFill="1" applyBorder="1" applyAlignment="1" applyProtection="1">
      <alignment horizontal="right" vertical="center"/>
    </xf>
    <xf numFmtId="173" fontId="32" fillId="5" borderId="6" xfId="2" quotePrefix="1" applyNumberFormat="1" applyFont="1" applyFill="1" applyBorder="1" applyAlignment="1" applyProtection="1">
      <alignment horizontal="right" vertical="center"/>
    </xf>
    <xf numFmtId="173" fontId="61" fillId="9" borderId="49" xfId="2" applyNumberFormat="1" applyFont="1" applyFill="1" applyBorder="1" applyAlignment="1" applyProtection="1">
      <alignment horizontal="right" vertical="center"/>
    </xf>
    <xf numFmtId="0" fontId="47" fillId="9" borderId="50" xfId="2" applyFont="1" applyFill="1" applyBorder="1" applyAlignment="1" applyProtection="1">
      <alignment horizontal="right" vertical="center"/>
    </xf>
    <xf numFmtId="0" fontId="14" fillId="9" borderId="51" xfId="3" applyFont="1" applyFill="1" applyBorder="1" applyAlignment="1" applyProtection="1">
      <alignment horizontal="center" vertical="center" wrapText="1"/>
    </xf>
    <xf numFmtId="3" fontId="14" fillId="9" borderId="91" xfId="1" applyNumberFormat="1" applyFont="1" applyFill="1" applyBorder="1" applyAlignment="1" applyProtection="1">
      <alignment horizontal="right" vertical="center"/>
    </xf>
    <xf numFmtId="3" fontId="14" fillId="9" borderId="92" xfId="1" applyNumberFormat="1" applyFont="1" applyFill="1" applyBorder="1" applyAlignment="1" applyProtection="1">
      <alignment horizontal="right" vertical="center"/>
    </xf>
    <xf numFmtId="3" fontId="49" fillId="9" borderId="49" xfId="1" applyNumberFormat="1" applyFont="1" applyFill="1" applyBorder="1" applyAlignment="1" applyProtection="1">
      <alignment horizontal="right" vertical="center"/>
    </xf>
    <xf numFmtId="3" fontId="49" fillId="9" borderId="50" xfId="1" applyNumberFormat="1" applyFont="1" applyFill="1" applyBorder="1" applyAlignment="1" applyProtection="1">
      <alignment horizontal="right" vertical="center"/>
    </xf>
    <xf numFmtId="3" fontId="49" fillId="9" borderId="51" xfId="1" applyNumberFormat="1" applyFont="1" applyFill="1" applyBorder="1" applyAlignment="1" applyProtection="1">
      <alignment horizontal="right" vertical="center"/>
    </xf>
    <xf numFmtId="0" fontId="32" fillId="5" borderId="0" xfId="2" applyFont="1" applyFill="1" applyBorder="1" applyAlignment="1" applyProtection="1">
      <alignment horizontal="center" vertical="center"/>
    </xf>
    <xf numFmtId="0" fontId="5" fillId="3" borderId="0" xfId="1" applyFont="1" applyFill="1" applyAlignment="1" applyProtection="1">
      <alignment vertical="center"/>
    </xf>
    <xf numFmtId="0" fontId="5" fillId="3" borderId="0" xfId="1" applyFont="1" applyFill="1" applyBorder="1" applyAlignment="1" applyProtection="1">
      <alignment vertical="center"/>
    </xf>
    <xf numFmtId="0" fontId="5" fillId="3" borderId="0" xfId="1" applyFont="1" applyFill="1" applyBorder="1" applyAlignment="1" applyProtection="1">
      <alignment vertical="center" wrapText="1"/>
    </xf>
    <xf numFmtId="3" fontId="5" fillId="3" borderId="0" xfId="1" applyNumberFormat="1" applyFont="1" applyFill="1" applyAlignment="1" applyProtection="1">
      <alignment horizontal="right" vertical="center"/>
    </xf>
    <xf numFmtId="3" fontId="5" fillId="5" borderId="0" xfId="1" quotePrefix="1" applyNumberFormat="1" applyFont="1" applyFill="1" applyAlignment="1" applyProtection="1">
      <alignment horizontal="right" vertical="center"/>
    </xf>
    <xf numFmtId="0" fontId="7" fillId="5" borderId="0" xfId="0" applyFont="1" applyFill="1" applyAlignment="1" applyProtection="1">
      <alignment horizontal="right" wrapText="1"/>
    </xf>
    <xf numFmtId="0" fontId="18" fillId="8" borderId="1" xfId="1" applyFont="1" applyFill="1" applyBorder="1" applyAlignment="1" applyProtection="1">
      <alignment horizontal="center" vertical="center"/>
    </xf>
    <xf numFmtId="0" fontId="7" fillId="5" borderId="0" xfId="1" applyFont="1" applyFill="1" applyAlignment="1" applyProtection="1">
      <alignment horizontal="center" vertical="center" wrapText="1"/>
    </xf>
    <xf numFmtId="0" fontId="5" fillId="0" borderId="0" xfId="1" applyNumberFormat="1" applyFont="1" applyFill="1" applyAlignment="1">
      <alignment horizontal="right"/>
    </xf>
    <xf numFmtId="0" fontId="14" fillId="8" borderId="93" xfId="1" applyFont="1" applyFill="1" applyBorder="1" applyAlignment="1" applyProtection="1">
      <alignment horizontal="center" vertical="center"/>
    </xf>
    <xf numFmtId="0" fontId="14" fillId="8" borderId="94" xfId="1" applyFont="1" applyFill="1" applyBorder="1" applyAlignment="1" applyProtection="1">
      <alignment horizontal="center" vertical="center"/>
    </xf>
    <xf numFmtId="0" fontId="14" fillId="8" borderId="94" xfId="1" applyFont="1" applyFill="1" applyBorder="1" applyAlignment="1" applyProtection="1">
      <alignment horizontal="center" vertical="center" wrapText="1"/>
    </xf>
    <xf numFmtId="3" fontId="14" fillId="8" borderId="94" xfId="1" applyNumberFormat="1" applyFont="1" applyFill="1" applyBorder="1" applyAlignment="1" applyProtection="1">
      <alignment horizontal="center" vertical="center"/>
    </xf>
    <xf numFmtId="3" fontId="14" fillId="8" borderId="95" xfId="1" applyNumberFormat="1" applyFont="1" applyFill="1" applyBorder="1" applyAlignment="1" applyProtection="1">
      <alignment horizontal="center" vertical="center"/>
    </xf>
    <xf numFmtId="0" fontId="7" fillId="5" borderId="11" xfId="1" applyFont="1" applyFill="1" applyBorder="1" applyAlignment="1" applyProtection="1">
      <alignment horizontal="center"/>
    </xf>
    <xf numFmtId="0" fontId="7" fillId="5" borderId="1" xfId="1" applyFont="1" applyFill="1" applyBorder="1" applyAlignment="1" applyProtection="1">
      <alignment horizontal="center" vertical="top"/>
    </xf>
    <xf numFmtId="0" fontId="7" fillId="5" borderId="1" xfId="1" applyFont="1" applyFill="1" applyBorder="1" applyAlignment="1" applyProtection="1">
      <alignment vertical="top" wrapText="1"/>
    </xf>
    <xf numFmtId="3" fontId="7" fillId="5" borderId="1" xfId="1" applyNumberFormat="1" applyFont="1" applyFill="1" applyBorder="1" applyAlignment="1" applyProtection="1">
      <alignment horizontal="right" vertical="center"/>
    </xf>
    <xf numFmtId="3" fontId="7" fillId="5" borderId="12" xfId="1" applyNumberFormat="1" applyFont="1" applyFill="1" applyBorder="1" applyAlignment="1" applyProtection="1">
      <alignment horizontal="right" vertical="center"/>
    </xf>
    <xf numFmtId="0" fontId="5" fillId="5" borderId="96" xfId="1" applyFont="1" applyFill="1" applyBorder="1" applyAlignment="1" applyProtection="1">
      <alignment horizontal="center"/>
    </xf>
    <xf numFmtId="0" fontId="63" fillId="5" borderId="20" xfId="1" applyFont="1" applyFill="1" applyBorder="1" applyAlignment="1" applyProtection="1">
      <alignment horizontal="center" vertical="top"/>
    </xf>
    <xf numFmtId="0" fontId="5" fillId="5" borderId="20" xfId="1" applyFont="1" applyFill="1" applyBorder="1" applyAlignment="1" applyProtection="1">
      <alignment vertical="top" wrapText="1"/>
    </xf>
    <xf numFmtId="3" fontId="5" fillId="5" borderId="20" xfId="1" applyNumberFormat="1" applyFont="1" applyFill="1" applyBorder="1" applyAlignment="1" applyProtection="1">
      <alignment horizontal="right" vertical="center"/>
    </xf>
    <xf numFmtId="3" fontId="5" fillId="5" borderId="24" xfId="1" applyNumberFormat="1" applyFont="1" applyFill="1" applyBorder="1" applyAlignment="1" applyProtection="1">
      <alignment horizontal="right" vertical="center"/>
    </xf>
    <xf numFmtId="0" fontId="5" fillId="5" borderId="46" xfId="1" applyFont="1" applyFill="1" applyBorder="1" applyAlignment="1" applyProtection="1">
      <alignment horizontal="center"/>
    </xf>
    <xf numFmtId="0" fontId="63" fillId="5" borderId="31" xfId="1" applyFont="1" applyFill="1" applyBorder="1" applyAlignment="1" applyProtection="1">
      <alignment horizontal="center" vertical="top"/>
    </xf>
    <xf numFmtId="0" fontId="5" fillId="5" borderId="31" xfId="1" applyFont="1" applyFill="1" applyBorder="1" applyAlignment="1" applyProtection="1">
      <alignment vertical="top" wrapText="1"/>
    </xf>
    <xf numFmtId="3" fontId="5" fillId="5" borderId="31" xfId="1" applyNumberFormat="1" applyFont="1" applyFill="1" applyBorder="1" applyAlignment="1" applyProtection="1">
      <alignment horizontal="right" vertical="center"/>
    </xf>
    <xf numFmtId="3" fontId="5" fillId="5" borderId="35" xfId="1" applyNumberFormat="1" applyFont="1" applyFill="1" applyBorder="1" applyAlignment="1" applyProtection="1">
      <alignment horizontal="right" vertical="center"/>
    </xf>
    <xf numFmtId="0" fontId="5" fillId="5" borderId="17" xfId="1" applyFont="1" applyFill="1" applyBorder="1" applyAlignment="1" applyProtection="1">
      <alignment horizontal="center"/>
    </xf>
    <xf numFmtId="0" fontId="63" fillId="5" borderId="41" xfId="1" applyFont="1" applyFill="1" applyBorder="1" applyAlignment="1" applyProtection="1">
      <alignment horizontal="center" vertical="top"/>
    </xf>
    <xf numFmtId="0" fontId="5" fillId="5" borderId="41" xfId="1" applyFont="1" applyFill="1" applyBorder="1" applyAlignment="1" applyProtection="1">
      <alignment vertical="top" wrapText="1"/>
    </xf>
    <xf numFmtId="3" fontId="5" fillId="5" borderId="41" xfId="1" applyNumberFormat="1" applyFont="1" applyFill="1" applyBorder="1" applyAlignment="1" applyProtection="1">
      <alignment horizontal="right" vertical="center"/>
    </xf>
    <xf numFmtId="3" fontId="5" fillId="5" borderId="42" xfId="1" applyNumberFormat="1" applyFont="1" applyFill="1" applyBorder="1" applyAlignment="1" applyProtection="1">
      <alignment horizontal="right" vertical="center"/>
    </xf>
    <xf numFmtId="3" fontId="7" fillId="5" borderId="1" xfId="0" applyNumberFormat="1" applyFont="1" applyFill="1" applyBorder="1" applyAlignment="1" applyProtection="1">
      <alignment horizontal="right" vertical="center"/>
    </xf>
    <xf numFmtId="3" fontId="7" fillId="5" borderId="12" xfId="0" applyNumberFormat="1" applyFont="1" applyFill="1" applyBorder="1" applyAlignment="1" applyProtection="1">
      <alignment horizontal="right" vertical="center"/>
    </xf>
    <xf numFmtId="0" fontId="63" fillId="5" borderId="97" xfId="1" applyFont="1" applyFill="1" applyBorder="1" applyAlignment="1" applyProtection="1">
      <alignment horizontal="center" vertical="top"/>
    </xf>
    <xf numFmtId="0" fontId="5" fillId="5" borderId="97" xfId="1" applyFont="1" applyFill="1" applyBorder="1" applyAlignment="1" applyProtection="1">
      <alignment vertical="top" wrapText="1"/>
    </xf>
    <xf numFmtId="3" fontId="5" fillId="5" borderId="97" xfId="0" applyNumberFormat="1" applyFont="1" applyFill="1" applyBorder="1" applyAlignment="1" applyProtection="1">
      <alignment horizontal="right" vertical="center"/>
    </xf>
    <xf numFmtId="3" fontId="5" fillId="5" borderId="98" xfId="0" applyNumberFormat="1" applyFont="1" applyFill="1" applyBorder="1" applyAlignment="1" applyProtection="1">
      <alignment horizontal="right" vertical="center"/>
    </xf>
    <xf numFmtId="3" fontId="5" fillId="5" borderId="31" xfId="0" applyNumberFormat="1" applyFont="1" applyFill="1" applyBorder="1" applyAlignment="1" applyProtection="1">
      <alignment horizontal="right" vertical="center"/>
    </xf>
    <xf numFmtId="3" fontId="5" fillId="5" borderId="35" xfId="0" applyNumberFormat="1" applyFont="1" applyFill="1" applyBorder="1" applyAlignment="1" applyProtection="1">
      <alignment horizontal="right" vertical="center"/>
    </xf>
    <xf numFmtId="3" fontId="5" fillId="5" borderId="97" xfId="1" applyNumberFormat="1" applyFont="1" applyFill="1" applyBorder="1" applyAlignment="1" applyProtection="1">
      <alignment horizontal="right" vertical="center"/>
    </xf>
    <xf numFmtId="3" fontId="5" fillId="5" borderId="98" xfId="1" applyNumberFormat="1" applyFont="1" applyFill="1" applyBorder="1" applyAlignment="1" applyProtection="1">
      <alignment horizontal="right" vertical="center"/>
    </xf>
    <xf numFmtId="0" fontId="5" fillId="10" borderId="0" xfId="1" applyNumberFormat="1" applyFont="1" applyFill="1" applyAlignment="1">
      <alignment horizontal="right"/>
    </xf>
    <xf numFmtId="3" fontId="7" fillId="7" borderId="1" xfId="1" applyNumberFormat="1" applyFont="1" applyFill="1" applyBorder="1" applyAlignment="1" applyProtection="1">
      <alignment horizontal="right" vertical="center"/>
    </xf>
    <xf numFmtId="3" fontId="7" fillId="7" borderId="12" xfId="1" applyNumberFormat="1" applyFont="1" applyFill="1" applyBorder="1" applyAlignment="1" applyProtection="1">
      <alignment horizontal="right" vertical="center"/>
    </xf>
    <xf numFmtId="0" fontId="5" fillId="0" borderId="0" xfId="1" applyNumberFormat="1" applyFont="1" applyFill="1" applyBorder="1" applyAlignment="1">
      <alignment horizontal="right"/>
    </xf>
    <xf numFmtId="0" fontId="5" fillId="0" borderId="0" xfId="1" applyNumberFormat="1" applyFont="1" applyBorder="1" applyAlignment="1">
      <alignment horizontal="right"/>
    </xf>
    <xf numFmtId="0" fontId="7" fillId="5" borderId="49" xfId="1" applyFont="1" applyFill="1" applyBorder="1" applyAlignment="1" applyProtection="1">
      <alignment horizontal="center"/>
    </xf>
    <xf numFmtId="0" fontId="7" fillId="5" borderId="50" xfId="1" applyFont="1" applyFill="1" applyBorder="1" applyAlignment="1" applyProtection="1">
      <alignment horizontal="center" vertical="top"/>
    </xf>
    <xf numFmtId="0" fontId="7" fillId="5" borderId="50" xfId="1" applyFont="1" applyFill="1" applyBorder="1" applyAlignment="1" applyProtection="1">
      <alignment vertical="top" wrapText="1"/>
    </xf>
    <xf numFmtId="3" fontId="7" fillId="5" borderId="50" xfId="1" applyNumberFormat="1" applyFont="1" applyFill="1" applyBorder="1" applyAlignment="1" applyProtection="1">
      <alignment horizontal="right" vertical="center"/>
    </xf>
    <xf numFmtId="3" fontId="7" fillId="5" borderId="51" xfId="1" applyNumberFormat="1" applyFont="1" applyFill="1" applyBorder="1" applyAlignment="1" applyProtection="1">
      <alignment horizontal="right" vertical="center"/>
    </xf>
    <xf numFmtId="0" fontId="64" fillId="5" borderId="0" xfId="1" applyFont="1" applyFill="1" applyBorder="1" applyProtection="1"/>
    <xf numFmtId="0" fontId="5" fillId="5" borderId="0" xfId="1" applyFont="1" applyFill="1" applyBorder="1" applyAlignment="1" applyProtection="1">
      <alignment vertical="top"/>
    </xf>
    <xf numFmtId="0" fontId="5" fillId="5" borderId="0" xfId="1" applyFont="1" applyFill="1" applyBorder="1" applyAlignment="1" applyProtection="1">
      <alignment vertical="top" wrapText="1"/>
    </xf>
    <xf numFmtId="3" fontId="5" fillId="5" borderId="0" xfId="1" applyNumberFormat="1" applyFont="1" applyFill="1" applyBorder="1" applyAlignment="1" applyProtection="1">
      <alignment horizontal="right"/>
    </xf>
    <xf numFmtId="172" fontId="5" fillId="5" borderId="0" xfId="1" applyNumberFormat="1" applyFont="1" applyFill="1" applyBorder="1" applyAlignment="1" applyProtection="1">
      <alignment horizontal="left" wrapText="1"/>
    </xf>
    <xf numFmtId="0" fontId="5" fillId="3" borderId="0" xfId="1" applyFont="1" applyFill="1" applyAlignment="1" applyProtection="1">
      <alignment vertical="center" wrapText="1"/>
    </xf>
    <xf numFmtId="0" fontId="5" fillId="3" borderId="0" xfId="1" applyFont="1" applyFill="1" applyAlignment="1">
      <alignment vertical="center"/>
    </xf>
    <xf numFmtId="0" fontId="5" fillId="11" borderId="0" xfId="1" applyFont="1" applyFill="1" applyAlignment="1">
      <alignment vertical="center"/>
    </xf>
    <xf numFmtId="169" fontId="65" fillId="8" borderId="4" xfId="1" applyNumberFormat="1" applyFont="1" applyFill="1" applyBorder="1" applyAlignment="1" applyProtection="1">
      <alignment horizontal="center" vertical="center"/>
    </xf>
    <xf numFmtId="0" fontId="7" fillId="5" borderId="0" xfId="1" applyFont="1" applyFill="1" applyAlignment="1" applyProtection="1">
      <alignment horizontal="center" vertical="center"/>
    </xf>
    <xf numFmtId="0" fontId="7" fillId="0" borderId="0" xfId="1" quotePrefix="1" applyFont="1" applyAlignment="1" applyProtection="1">
      <alignment vertical="center"/>
    </xf>
    <xf numFmtId="0" fontId="5" fillId="0" borderId="0" xfId="1" applyFont="1" applyAlignment="1" applyProtection="1">
      <alignment vertical="center"/>
    </xf>
    <xf numFmtId="168" fontId="5" fillId="5" borderId="0" xfId="1" applyNumberFormat="1" applyFont="1" applyFill="1" applyAlignment="1" applyProtection="1">
      <alignment horizontal="left" vertical="center"/>
    </xf>
    <xf numFmtId="0" fontId="7" fillId="0" borderId="99" xfId="0" applyFont="1" applyFill="1" applyBorder="1" applyAlignment="1" applyProtection="1">
      <alignment horizontal="right" wrapText="1"/>
    </xf>
    <xf numFmtId="3" fontId="5" fillId="0" borderId="0" xfId="1" applyNumberFormat="1" applyFont="1" applyAlignment="1" applyProtection="1">
      <alignment horizontal="right" vertical="center"/>
    </xf>
    <xf numFmtId="0" fontId="66" fillId="11" borderId="7" xfId="1" applyFont="1" applyFill="1" applyBorder="1" applyAlignment="1" applyProtection="1">
      <alignment vertical="center"/>
    </xf>
    <xf numFmtId="0" fontId="66" fillId="11" borderId="8" xfId="1" applyFont="1" applyFill="1" applyBorder="1" applyAlignment="1" applyProtection="1">
      <alignment horizontal="center" vertical="center"/>
    </xf>
    <xf numFmtId="0" fontId="8" fillId="11" borderId="9" xfId="1" applyFont="1" applyFill="1" applyBorder="1" applyAlignment="1" applyProtection="1">
      <alignment horizontal="center" vertical="center" wrapText="1"/>
    </xf>
    <xf numFmtId="0" fontId="67" fillId="11" borderId="10" xfId="1" applyFont="1" applyFill="1" applyBorder="1" applyAlignment="1" applyProtection="1">
      <alignment horizontal="center" vertical="center"/>
    </xf>
    <xf numFmtId="0" fontId="67" fillId="11" borderId="7" xfId="1" applyFont="1" applyFill="1" applyBorder="1" applyAlignment="1" applyProtection="1">
      <alignment horizontal="center" vertical="center"/>
    </xf>
    <xf numFmtId="0" fontId="68" fillId="11" borderId="8" xfId="0" applyFont="1" applyFill="1" applyBorder="1" applyAlignment="1" applyProtection="1">
      <alignment horizontal="center" vertical="center"/>
    </xf>
    <xf numFmtId="0" fontId="69" fillId="11" borderId="8" xfId="1" applyFont="1" applyFill="1" applyBorder="1" applyAlignment="1" applyProtection="1">
      <alignment horizontal="center" vertical="center"/>
    </xf>
    <xf numFmtId="0" fontId="66" fillId="11" borderId="9" xfId="1" applyFont="1" applyFill="1" applyBorder="1" applyAlignment="1" applyProtection="1">
      <alignment horizontal="center" vertical="center"/>
    </xf>
    <xf numFmtId="0" fontId="70" fillId="11" borderId="17" xfId="1" quotePrefix="1" applyFont="1" applyFill="1" applyBorder="1" applyAlignment="1" applyProtection="1">
      <alignment horizontal="center" vertical="center"/>
    </xf>
    <xf numFmtId="0" fontId="70" fillId="11" borderId="18" xfId="1" applyFont="1" applyFill="1" applyBorder="1" applyAlignment="1" applyProtection="1">
      <alignment horizontal="center" vertical="center"/>
    </xf>
    <xf numFmtId="0" fontId="71" fillId="0" borderId="100" xfId="2" applyFont="1" applyFill="1" applyBorder="1" applyAlignment="1" applyProtection="1">
      <alignment horizontal="center" vertical="center" wrapText="1"/>
    </xf>
    <xf numFmtId="0" fontId="67" fillId="11" borderId="13" xfId="1" applyFont="1" applyFill="1" applyBorder="1" applyAlignment="1" applyProtection="1">
      <alignment horizontal="center" vertical="center"/>
    </xf>
    <xf numFmtId="1" fontId="8" fillId="4" borderId="11" xfId="1" applyNumberFormat="1" applyFont="1" applyFill="1" applyBorder="1" applyAlignment="1" applyProtection="1">
      <alignment horizontal="center" vertical="center" wrapText="1"/>
    </xf>
    <xf numFmtId="1" fontId="8" fillId="4" borderId="4" xfId="1" applyNumberFormat="1" applyFont="1" applyFill="1" applyBorder="1" applyAlignment="1" applyProtection="1">
      <alignment horizontal="center" vertical="center" wrapText="1"/>
    </xf>
    <xf numFmtId="1" fontId="8" fillId="4" borderId="1" xfId="1" applyNumberFormat="1" applyFont="1" applyFill="1" applyBorder="1" applyAlignment="1" applyProtection="1">
      <alignment horizontal="center" vertical="center" wrapText="1"/>
    </xf>
    <xf numFmtId="1" fontId="8" fillId="4" borderId="12" xfId="1" applyNumberFormat="1" applyFont="1" applyFill="1" applyBorder="1" applyAlignment="1" applyProtection="1">
      <alignment horizontal="center" vertical="center" wrapText="1"/>
    </xf>
    <xf numFmtId="0" fontId="72" fillId="8" borderId="37" xfId="2" applyFont="1" applyFill="1" applyBorder="1" applyAlignment="1" applyProtection="1">
      <alignment horizontal="left" vertical="center"/>
    </xf>
    <xf numFmtId="1" fontId="5" fillId="8" borderId="4" xfId="1" applyNumberFormat="1" applyFont="1" applyFill="1" applyBorder="1" applyAlignment="1" applyProtection="1">
      <alignment horizontal="left" vertical="center" wrapText="1"/>
    </xf>
    <xf numFmtId="1" fontId="66" fillId="5" borderId="12" xfId="1" applyNumberFormat="1" applyFont="1" applyFill="1" applyBorder="1" applyAlignment="1" applyProtection="1">
      <alignment horizontal="left" vertical="center" wrapText="1"/>
    </xf>
    <xf numFmtId="3" fontId="50" fillId="5" borderId="37" xfId="1" quotePrefix="1" applyNumberFormat="1" applyFont="1" applyFill="1" applyBorder="1" applyAlignment="1" applyProtection="1">
      <alignment horizontal="center" vertical="center"/>
    </xf>
    <xf numFmtId="0" fontId="5" fillId="5" borderId="0" xfId="1" applyNumberFormat="1" applyFont="1" applyFill="1" applyBorder="1" applyAlignment="1">
      <alignment horizontal="right"/>
    </xf>
    <xf numFmtId="0" fontId="73" fillId="5" borderId="14" xfId="2" applyFont="1" applyFill="1" applyBorder="1" applyAlignment="1" applyProtection="1">
      <alignment horizontal="left" vertical="center"/>
    </xf>
    <xf numFmtId="1" fontId="5" fillId="5" borderId="15" xfId="1" applyNumberFormat="1" applyFont="1" applyFill="1" applyBorder="1" applyAlignment="1" applyProtection="1">
      <alignment horizontal="center" vertical="center"/>
    </xf>
    <xf numFmtId="0" fontId="34" fillId="5" borderId="15" xfId="2" applyFont="1" applyFill="1" applyBorder="1" applyAlignment="1" applyProtection="1">
      <alignment horizontal="left" vertical="center" wrapText="1"/>
    </xf>
    <xf numFmtId="171" fontId="74" fillId="4" borderId="36" xfId="2" quotePrefix="1" applyNumberFormat="1" applyFont="1" applyFill="1" applyBorder="1" applyAlignment="1" applyProtection="1">
      <alignment horizontal="right" vertical="center"/>
    </xf>
    <xf numFmtId="0" fontId="74" fillId="4" borderId="3" xfId="2" quotePrefix="1" applyFont="1" applyFill="1" applyBorder="1" applyAlignment="1" applyProtection="1">
      <alignment horizontal="left" vertical="center" wrapText="1"/>
    </xf>
    <xf numFmtId="0" fontId="75" fillId="4" borderId="3" xfId="1" applyFont="1" applyFill="1" applyBorder="1" applyAlignment="1" applyProtection="1">
      <alignment horizontal="left" vertical="center" wrapText="1"/>
    </xf>
    <xf numFmtId="3" fontId="8" fillId="4" borderId="37" xfId="1" applyNumberFormat="1" applyFont="1" applyFill="1" applyBorder="1" applyAlignment="1" applyProtection="1">
      <alignment vertical="center"/>
    </xf>
    <xf numFmtId="3" fontId="8" fillId="4" borderId="60" xfId="1" applyNumberFormat="1" applyFont="1" applyFill="1" applyBorder="1" applyAlignment="1" applyProtection="1">
      <alignment vertical="center"/>
    </xf>
    <xf numFmtId="3" fontId="76" fillId="4" borderId="11" xfId="1" applyNumberFormat="1" applyFont="1" applyFill="1" applyBorder="1" applyAlignment="1" applyProtection="1">
      <alignment vertical="center"/>
    </xf>
    <xf numFmtId="3" fontId="76" fillId="4" borderId="1" xfId="1" applyNumberFormat="1" applyFont="1" applyFill="1" applyBorder="1" applyAlignment="1" applyProtection="1">
      <alignment vertical="center"/>
    </xf>
    <xf numFmtId="3" fontId="76" fillId="4" borderId="12" xfId="1" applyNumberFormat="1" applyFont="1" applyFill="1" applyBorder="1" applyAlignment="1" applyProtection="1">
      <alignment vertical="center"/>
    </xf>
    <xf numFmtId="0" fontId="7" fillId="11" borderId="0" xfId="1" applyFont="1" applyFill="1" applyAlignment="1">
      <alignment vertical="center"/>
    </xf>
    <xf numFmtId="3" fontId="7" fillId="5" borderId="22" xfId="1" applyNumberFormat="1" applyFont="1" applyFill="1" applyBorder="1" applyAlignment="1" applyProtection="1">
      <alignment horizontal="right" vertical="center"/>
      <protection locked="0"/>
    </xf>
    <xf numFmtId="3" fontId="7" fillId="5" borderId="22" xfId="1" applyNumberFormat="1" applyFont="1" applyFill="1" applyBorder="1" applyAlignment="1" applyProtection="1">
      <alignment horizontal="right" vertical="center"/>
    </xf>
    <xf numFmtId="0" fontId="5" fillId="10" borderId="0" xfId="1" applyNumberFormat="1" applyFont="1" applyFill="1" applyBorder="1" applyAlignment="1">
      <alignment horizontal="right"/>
    </xf>
    <xf numFmtId="0" fontId="5" fillId="5" borderId="26" xfId="2" quotePrefix="1" applyFont="1" applyFill="1" applyBorder="1" applyAlignment="1">
      <alignment horizontal="left" vertical="center" wrapText="1"/>
    </xf>
    <xf numFmtId="3" fontId="7" fillId="5" borderId="27" xfId="1" applyNumberFormat="1" applyFont="1" applyFill="1" applyBorder="1" applyAlignment="1" applyProtection="1">
      <alignment horizontal="right" vertical="center"/>
      <protection locked="0"/>
    </xf>
    <xf numFmtId="3" fontId="7" fillId="5" borderId="27" xfId="1" applyNumberFormat="1" applyFont="1" applyFill="1" applyBorder="1" applyAlignment="1" applyProtection="1">
      <alignment horizontal="right" vertical="center"/>
    </xf>
    <xf numFmtId="171" fontId="33" fillId="5" borderId="70" xfId="2" quotePrefix="1" applyNumberFormat="1" applyFont="1" applyFill="1" applyBorder="1" applyAlignment="1">
      <alignment horizontal="right" vertical="center"/>
    </xf>
    <xf numFmtId="0" fontId="5" fillId="5" borderId="71" xfId="2" applyFont="1" applyFill="1" applyBorder="1" applyAlignment="1">
      <alignment horizontal="left" vertical="center" wrapText="1"/>
    </xf>
    <xf numFmtId="3" fontId="7" fillId="5" borderId="72" xfId="1" applyNumberFormat="1" applyFont="1" applyFill="1" applyBorder="1" applyAlignment="1" applyProtection="1">
      <alignment horizontal="right" vertical="center"/>
      <protection locked="0"/>
    </xf>
    <xf numFmtId="3" fontId="7" fillId="5" borderId="72" xfId="1" applyNumberFormat="1" applyFont="1" applyFill="1" applyBorder="1" applyAlignment="1" applyProtection="1">
      <alignment horizontal="right" vertical="center"/>
    </xf>
    <xf numFmtId="3" fontId="35" fillId="5" borderId="74" xfId="1" applyNumberFormat="1" applyFont="1" applyFill="1" applyBorder="1" applyAlignment="1" applyProtection="1">
      <alignment horizontal="right" vertical="center"/>
      <protection locked="0"/>
    </xf>
    <xf numFmtId="3" fontId="35" fillId="5" borderId="70" xfId="1" applyNumberFormat="1" applyFont="1" applyFill="1" applyBorder="1" applyAlignment="1" applyProtection="1">
      <alignment horizontal="right" vertical="center"/>
      <protection locked="0"/>
    </xf>
    <xf numFmtId="3" fontId="35" fillId="5" borderId="75" xfId="1" applyNumberFormat="1" applyFont="1" applyFill="1" applyBorder="1" applyAlignment="1" applyProtection="1">
      <alignment horizontal="right" vertical="center"/>
      <protection locked="0"/>
    </xf>
    <xf numFmtId="171" fontId="33" fillId="5" borderId="64" xfId="2" quotePrefix="1" applyNumberFormat="1" applyFont="1" applyFill="1" applyBorder="1" applyAlignment="1">
      <alignment horizontal="right" vertical="center"/>
    </xf>
    <xf numFmtId="0" fontId="5" fillId="5" borderId="65" xfId="2" applyFont="1" applyFill="1" applyBorder="1" applyAlignment="1">
      <alignment horizontal="left" vertical="center" wrapText="1"/>
    </xf>
    <xf numFmtId="3" fontId="7" fillId="5" borderId="66" xfId="1" applyNumberFormat="1" applyFont="1" applyFill="1" applyBorder="1" applyAlignment="1" applyProtection="1">
      <alignment horizontal="right" vertical="center"/>
      <protection locked="0"/>
    </xf>
    <xf numFmtId="3" fontId="7" fillId="5" borderId="66" xfId="1" applyNumberFormat="1" applyFont="1" applyFill="1" applyBorder="1" applyAlignment="1" applyProtection="1">
      <alignment horizontal="right" vertical="center"/>
    </xf>
    <xf numFmtId="3" fontId="35" fillId="5" borderId="68" xfId="1" applyNumberFormat="1" applyFont="1" applyFill="1" applyBorder="1" applyAlignment="1" applyProtection="1">
      <alignment horizontal="right" vertical="center"/>
      <protection locked="0"/>
    </xf>
    <xf numFmtId="3" fontId="35" fillId="5" borderId="64" xfId="1" applyNumberFormat="1" applyFont="1" applyFill="1" applyBorder="1" applyAlignment="1" applyProtection="1">
      <alignment horizontal="right" vertical="center"/>
      <protection locked="0"/>
    </xf>
    <xf numFmtId="3" fontId="35" fillId="5" borderId="69" xfId="1" applyNumberFormat="1" applyFont="1" applyFill="1" applyBorder="1" applyAlignment="1" applyProtection="1">
      <alignment horizontal="right" vertical="center"/>
      <protection locked="0"/>
    </xf>
    <xf numFmtId="0" fontId="5" fillId="5" borderId="29" xfId="2" applyFont="1" applyFill="1" applyBorder="1" applyAlignment="1">
      <alignment horizontal="left" vertical="center" wrapText="1"/>
    </xf>
    <xf numFmtId="3" fontId="7" fillId="5" borderId="39" xfId="1" applyNumberFormat="1" applyFont="1" applyFill="1" applyBorder="1" applyAlignment="1" applyProtection="1">
      <alignment horizontal="right" vertical="center"/>
      <protection locked="0"/>
    </xf>
    <xf numFmtId="3" fontId="7" fillId="5" borderId="39" xfId="1" applyNumberFormat="1" applyFont="1" applyFill="1" applyBorder="1" applyAlignment="1" applyProtection="1">
      <alignment horizontal="right" vertical="center"/>
    </xf>
    <xf numFmtId="171" fontId="74" fillId="4" borderId="36" xfId="2" quotePrefix="1" applyNumberFormat="1" applyFont="1" applyFill="1" applyBorder="1" applyAlignment="1">
      <alignment horizontal="right" vertical="center"/>
    </xf>
    <xf numFmtId="0" fontId="74" fillId="4" borderId="3" xfId="2" quotePrefix="1" applyFont="1" applyFill="1" applyBorder="1" applyAlignment="1">
      <alignment horizontal="left" vertical="center" wrapText="1"/>
    </xf>
    <xf numFmtId="0" fontId="75" fillId="4" borderId="3" xfId="1" applyFont="1" applyFill="1" applyBorder="1" applyAlignment="1">
      <alignment horizontal="left" vertical="center" wrapText="1"/>
    </xf>
    <xf numFmtId="3" fontId="76" fillId="4" borderId="11" xfId="1" applyNumberFormat="1" applyFont="1" applyFill="1" applyBorder="1" applyAlignment="1">
      <alignment vertical="center"/>
    </xf>
    <xf numFmtId="3" fontId="76" fillId="4" borderId="4" xfId="1" applyNumberFormat="1" applyFont="1" applyFill="1" applyBorder="1" applyAlignment="1">
      <alignment vertical="center"/>
    </xf>
    <xf numFmtId="171" fontId="33" fillId="5" borderId="101" xfId="2" quotePrefix="1" applyNumberFormat="1" applyFont="1" applyFill="1" applyBorder="1" applyAlignment="1">
      <alignment horizontal="right" vertical="center"/>
    </xf>
    <xf numFmtId="0" fontId="35" fillId="5" borderId="5" xfId="2" applyFont="1" applyFill="1" applyBorder="1" applyAlignment="1">
      <alignment horizontal="left" vertical="center" wrapText="1"/>
    </xf>
    <xf numFmtId="3" fontId="7" fillId="5" borderId="102" xfId="1" applyNumberFormat="1" applyFont="1" applyFill="1" applyBorder="1" applyAlignment="1" applyProtection="1">
      <alignment horizontal="right" vertical="center"/>
      <protection locked="0"/>
    </xf>
    <xf numFmtId="3" fontId="7" fillId="5" borderId="102" xfId="1" applyNumberFormat="1" applyFont="1" applyFill="1" applyBorder="1" applyAlignment="1" applyProtection="1">
      <alignment horizontal="right" vertical="center"/>
    </xf>
    <xf numFmtId="3" fontId="35" fillId="5" borderId="96" xfId="1" applyNumberFormat="1" applyFont="1" applyFill="1" applyBorder="1" applyAlignment="1" applyProtection="1">
      <alignment horizontal="right" vertical="center"/>
      <protection locked="0"/>
    </xf>
    <xf numFmtId="3" fontId="35" fillId="5" borderId="101" xfId="1" applyNumberFormat="1" applyFont="1" applyFill="1" applyBorder="1" applyAlignment="1" applyProtection="1">
      <alignment horizontal="right" vertical="center"/>
      <protection locked="0"/>
    </xf>
    <xf numFmtId="3" fontId="35" fillId="5" borderId="103" xfId="1" applyNumberFormat="1" applyFont="1" applyFill="1" applyBorder="1" applyAlignment="1" applyProtection="1">
      <alignment horizontal="right" vertical="center"/>
      <protection locked="0"/>
    </xf>
    <xf numFmtId="171" fontId="5" fillId="5" borderId="6" xfId="2" applyNumberFormat="1" applyFont="1" applyFill="1" applyBorder="1" applyAlignment="1">
      <alignment horizontal="right" vertical="center"/>
    </xf>
    <xf numFmtId="0" fontId="35" fillId="5" borderId="65" xfId="2" applyFont="1" applyFill="1" applyBorder="1" applyAlignment="1">
      <alignment horizontal="left" vertical="center" wrapText="1"/>
    </xf>
    <xf numFmtId="0" fontId="35" fillId="5" borderId="71" xfId="2" applyFont="1" applyFill="1" applyBorder="1" applyAlignment="1">
      <alignment horizontal="left" vertical="center" wrapText="1"/>
    </xf>
    <xf numFmtId="3" fontId="7" fillId="5" borderId="72" xfId="1" applyNumberFormat="1" applyFont="1" applyFill="1" applyBorder="1" applyAlignment="1" applyProtection="1">
      <alignment vertical="center"/>
      <protection locked="0"/>
    </xf>
    <xf numFmtId="171" fontId="33" fillId="5" borderId="82" xfId="2" quotePrefix="1" applyNumberFormat="1" applyFont="1" applyFill="1" applyBorder="1" applyAlignment="1">
      <alignment horizontal="right" vertical="center"/>
    </xf>
    <xf numFmtId="0" fontId="35" fillId="5" borderId="0" xfId="2" applyFont="1" applyFill="1" applyBorder="1" applyAlignment="1">
      <alignment horizontal="left" vertical="center" wrapText="1"/>
    </xf>
    <xf numFmtId="3" fontId="7" fillId="5" borderId="13" xfId="1" applyNumberFormat="1" applyFont="1" applyFill="1" applyBorder="1" applyAlignment="1" applyProtection="1">
      <alignment vertical="center"/>
      <protection locked="0"/>
    </xf>
    <xf numFmtId="3" fontId="7" fillId="5" borderId="13" xfId="1" applyNumberFormat="1" applyFont="1" applyFill="1" applyBorder="1" applyAlignment="1" applyProtection="1">
      <alignment horizontal="right" vertical="center"/>
    </xf>
    <xf numFmtId="3" fontId="35" fillId="5" borderId="17" xfId="1" applyNumberFormat="1" applyFont="1" applyFill="1" applyBorder="1" applyAlignment="1" applyProtection="1">
      <alignment horizontal="right" vertical="center"/>
      <protection locked="0"/>
    </xf>
    <xf numFmtId="3" fontId="35" fillId="5" borderId="18" xfId="1" applyNumberFormat="1" applyFont="1" applyFill="1" applyBorder="1" applyAlignment="1" applyProtection="1">
      <alignment horizontal="right" vertical="center"/>
      <protection locked="0"/>
    </xf>
    <xf numFmtId="3" fontId="35" fillId="5" borderId="16" xfId="1" applyNumberFormat="1" applyFont="1" applyFill="1" applyBorder="1" applyAlignment="1" applyProtection="1">
      <alignment horizontal="right" vertical="center"/>
      <protection locked="0"/>
    </xf>
    <xf numFmtId="3" fontId="76" fillId="4" borderId="1" xfId="1" applyNumberFormat="1" applyFont="1" applyFill="1" applyBorder="1" applyAlignment="1">
      <alignment vertical="center"/>
    </xf>
    <xf numFmtId="0" fontId="35" fillId="5" borderId="38" xfId="2" applyFont="1" applyFill="1" applyBorder="1" applyAlignment="1">
      <alignment horizontal="left" vertical="center" wrapText="1"/>
    </xf>
    <xf numFmtId="3" fontId="7" fillId="5" borderId="27" xfId="1" applyNumberFormat="1" applyFont="1" applyFill="1" applyBorder="1" applyAlignment="1" applyProtection="1">
      <alignment vertical="center"/>
      <protection locked="0"/>
    </xf>
    <xf numFmtId="0" fontId="5" fillId="5" borderId="48" xfId="2" applyFont="1" applyFill="1" applyBorder="1" applyAlignment="1">
      <alignment vertical="center" wrapText="1"/>
    </xf>
    <xf numFmtId="3" fontId="7" fillId="5" borderId="39" xfId="1" applyNumberFormat="1" applyFont="1" applyFill="1" applyBorder="1" applyAlignment="1" applyProtection="1">
      <alignment vertical="center"/>
      <protection locked="0"/>
    </xf>
    <xf numFmtId="0" fontId="5" fillId="5" borderId="6" xfId="2" applyFont="1" applyFill="1" applyBorder="1" applyAlignment="1">
      <alignment vertical="center"/>
    </xf>
    <xf numFmtId="0" fontId="5" fillId="5" borderId="21" xfId="2" quotePrefix="1" applyFont="1" applyFill="1" applyBorder="1" applyAlignment="1">
      <alignment horizontal="left" vertical="center" wrapText="1"/>
    </xf>
    <xf numFmtId="0" fontId="5" fillId="5" borderId="38" xfId="2" quotePrefix="1" applyFont="1" applyFill="1" applyBorder="1" applyAlignment="1">
      <alignment vertical="center" wrapText="1"/>
    </xf>
    <xf numFmtId="0" fontId="36" fillId="0" borderId="0" xfId="2" applyNumberFormat="1" applyFont="1" applyFill="1" applyAlignment="1">
      <alignment horizontal="right"/>
    </xf>
    <xf numFmtId="0" fontId="36" fillId="4" borderId="0" xfId="2" applyFont="1" applyFill="1"/>
    <xf numFmtId="171" fontId="33" fillId="5" borderId="20" xfId="2" quotePrefix="1" applyNumberFormat="1" applyFont="1" applyFill="1" applyBorder="1" applyAlignment="1">
      <alignment horizontal="right"/>
    </xf>
    <xf numFmtId="0" fontId="5" fillId="5" borderId="21" xfId="2" quotePrefix="1" applyFont="1" applyFill="1" applyBorder="1" applyAlignment="1">
      <alignment horizontal="left"/>
    </xf>
    <xf numFmtId="171" fontId="33" fillId="5" borderId="41" xfId="2" quotePrefix="1" applyNumberFormat="1" applyFont="1" applyFill="1" applyBorder="1" applyAlignment="1">
      <alignment horizontal="right"/>
    </xf>
    <xf numFmtId="0" fontId="5" fillId="5" borderId="38" xfId="2" quotePrefix="1" applyFont="1" applyFill="1" applyBorder="1"/>
    <xf numFmtId="0" fontId="78" fillId="10" borderId="0" xfId="2" applyFont="1" applyFill="1" applyBorder="1" applyAlignment="1">
      <alignment horizontal="right"/>
    </xf>
    <xf numFmtId="3" fontId="8" fillId="4" borderId="37" xfId="1" applyNumberFormat="1" applyFont="1" applyFill="1" applyBorder="1" applyAlignment="1" applyProtection="1">
      <alignment vertical="center"/>
      <protection locked="0"/>
    </xf>
    <xf numFmtId="3" fontId="76" fillId="4" borderId="11" xfId="1" applyNumberFormat="1" applyFont="1" applyFill="1" applyBorder="1" applyAlignment="1" applyProtection="1">
      <alignment vertical="center"/>
      <protection locked="0"/>
    </xf>
    <xf numFmtId="3" fontId="76" fillId="4" borderId="1" xfId="1" applyNumberFormat="1" applyFont="1" applyFill="1" applyBorder="1" applyAlignment="1" applyProtection="1">
      <alignment vertical="center"/>
      <protection locked="0"/>
    </xf>
    <xf numFmtId="3" fontId="76" fillId="4" borderId="12" xfId="1" applyNumberFormat="1" applyFont="1" applyFill="1" applyBorder="1" applyAlignment="1" applyProtection="1">
      <alignment vertical="center"/>
      <protection locked="0"/>
    </xf>
    <xf numFmtId="0" fontId="5" fillId="12" borderId="0" xfId="1" applyFont="1" applyFill="1" applyAlignment="1">
      <alignment vertical="center"/>
    </xf>
    <xf numFmtId="171" fontId="33" fillId="5" borderId="20" xfId="2" applyNumberFormat="1" applyFont="1" applyFill="1" applyBorder="1" applyAlignment="1">
      <alignment horizontal="right" vertical="center"/>
    </xf>
    <xf numFmtId="3" fontId="7" fillId="5" borderId="22" xfId="1" applyNumberFormat="1" applyFont="1" applyFill="1" applyBorder="1" applyAlignment="1" applyProtection="1">
      <alignment vertical="center"/>
      <protection locked="0"/>
    </xf>
    <xf numFmtId="174" fontId="76" fillId="4" borderId="23" xfId="1" applyNumberFormat="1" applyFont="1" applyFill="1" applyBorder="1" applyAlignment="1" applyProtection="1">
      <alignment horizontal="center" vertical="center"/>
    </xf>
    <xf numFmtId="174" fontId="76" fillId="4" borderId="20" xfId="1" applyNumberFormat="1" applyFont="1" applyFill="1" applyBorder="1" applyAlignment="1" applyProtection="1">
      <alignment horizontal="center" vertical="center"/>
    </xf>
    <xf numFmtId="174" fontId="76" fillId="4" borderId="28" xfId="1" applyNumberFormat="1" applyFont="1" applyFill="1" applyBorder="1" applyAlignment="1" applyProtection="1">
      <alignment horizontal="center" vertical="center"/>
    </xf>
    <xf numFmtId="174" fontId="76" fillId="4" borderId="25" xfId="1" applyNumberFormat="1" applyFont="1" applyFill="1" applyBorder="1" applyAlignment="1" applyProtection="1">
      <alignment horizontal="center" vertical="center"/>
    </xf>
    <xf numFmtId="174" fontId="76" fillId="4" borderId="40" xfId="1" applyNumberFormat="1" applyFont="1" applyFill="1" applyBorder="1" applyAlignment="1" applyProtection="1">
      <alignment horizontal="center" vertical="center"/>
    </xf>
    <xf numFmtId="174" fontId="76" fillId="4" borderId="41" xfId="1" applyNumberFormat="1" applyFont="1" applyFill="1" applyBorder="1" applyAlignment="1" applyProtection="1">
      <alignment horizontal="center" vertical="center"/>
    </xf>
    <xf numFmtId="0" fontId="79" fillId="11" borderId="49" xfId="2" quotePrefix="1" applyFont="1" applyFill="1" applyBorder="1" applyAlignment="1">
      <alignment horizontal="right" vertical="center"/>
    </xf>
    <xf numFmtId="0" fontId="70" fillId="11" borderId="50" xfId="2" applyFont="1" applyFill="1" applyBorder="1" applyAlignment="1">
      <alignment horizontal="right" vertical="center"/>
    </xf>
    <xf numFmtId="0" fontId="8" fillId="11" borderId="51" xfId="2" applyFont="1" applyFill="1" applyBorder="1" applyAlignment="1">
      <alignment horizontal="center" vertical="center" wrapText="1"/>
    </xf>
    <xf numFmtId="3" fontId="8" fillId="11" borderId="91" xfId="1" applyNumberFormat="1" applyFont="1" applyFill="1" applyBorder="1" applyAlignment="1" applyProtection="1">
      <alignment vertical="center"/>
    </xf>
    <xf numFmtId="3" fontId="76" fillId="11" borderId="49" xfId="1" applyNumberFormat="1" applyFont="1" applyFill="1" applyBorder="1" applyAlignment="1">
      <alignment vertical="center"/>
    </xf>
    <xf numFmtId="3" fontId="76" fillId="11" borderId="50" xfId="1" applyNumberFormat="1" applyFont="1" applyFill="1" applyBorder="1" applyAlignment="1">
      <alignment vertical="center"/>
    </xf>
    <xf numFmtId="3" fontId="76" fillId="11" borderId="51" xfId="1" applyNumberFormat="1" applyFont="1" applyFill="1" applyBorder="1" applyAlignment="1">
      <alignment vertical="center"/>
    </xf>
    <xf numFmtId="0" fontId="72" fillId="8" borderId="47" xfId="2" applyFont="1" applyFill="1" applyBorder="1" applyAlignment="1">
      <alignment horizontal="left" vertical="center"/>
    </xf>
    <xf numFmtId="1" fontId="5" fillId="8" borderId="104" xfId="1" applyNumberFormat="1" applyFont="1" applyFill="1" applyBorder="1" applyAlignment="1">
      <alignment horizontal="left" vertical="center" wrapText="1"/>
    </xf>
    <xf numFmtId="1" fontId="66" fillId="5" borderId="105" xfId="1" applyNumberFormat="1" applyFont="1" applyFill="1" applyBorder="1" applyAlignment="1">
      <alignment horizontal="left" vertical="center" wrapText="1"/>
    </xf>
    <xf numFmtId="3" fontId="7" fillId="5" borderId="6" xfId="1" applyNumberFormat="1" applyFont="1" applyFill="1" applyBorder="1" applyAlignment="1">
      <alignment vertical="center"/>
    </xf>
    <xf numFmtId="3" fontId="7" fillId="5" borderId="0" xfId="1" applyNumberFormat="1" applyFont="1" applyFill="1" applyBorder="1" applyAlignment="1" applyProtection="1">
      <alignment vertical="center"/>
    </xf>
    <xf numFmtId="3" fontId="35" fillId="5" borderId="0" xfId="1" applyNumberFormat="1" applyFont="1" applyFill="1" applyBorder="1" applyAlignment="1">
      <alignment vertical="center"/>
    </xf>
    <xf numFmtId="3" fontId="35" fillId="5" borderId="0" xfId="1" applyNumberFormat="1" applyFont="1" applyFill="1" applyBorder="1" applyAlignment="1" applyProtection="1">
      <alignment vertical="center"/>
    </xf>
    <xf numFmtId="3" fontId="35" fillId="5" borderId="83" xfId="1" applyNumberFormat="1" applyFont="1" applyFill="1" applyBorder="1" applyAlignment="1" applyProtection="1">
      <alignment vertical="center"/>
    </xf>
    <xf numFmtId="171" fontId="32" fillId="5" borderId="36" xfId="2" quotePrefix="1" applyNumberFormat="1" applyFont="1" applyFill="1" applyBorder="1" applyAlignment="1">
      <alignment horizontal="right" vertical="center"/>
    </xf>
    <xf numFmtId="1" fontId="5" fillId="5" borderId="3" xfId="1" applyNumberFormat="1" applyFont="1" applyFill="1" applyBorder="1" applyAlignment="1">
      <alignment horizontal="left" vertical="center" wrapText="1"/>
    </xf>
    <xf numFmtId="0" fontId="34" fillId="5" borderId="3" xfId="2" applyFont="1" applyFill="1" applyBorder="1" applyAlignment="1">
      <alignment horizontal="left" vertical="center" wrapText="1"/>
    </xf>
    <xf numFmtId="3" fontId="7" fillId="5" borderId="3" xfId="1" applyNumberFormat="1" applyFont="1" applyFill="1" applyBorder="1" applyAlignment="1">
      <alignment vertical="center"/>
    </xf>
    <xf numFmtId="3" fontId="7" fillId="5" borderId="3" xfId="1" applyNumberFormat="1" applyFont="1" applyFill="1" applyBorder="1" applyAlignment="1" applyProtection="1">
      <alignment vertical="center"/>
    </xf>
    <xf numFmtId="3" fontId="35" fillId="5" borderId="3" xfId="1" applyNumberFormat="1" applyFont="1" applyFill="1" applyBorder="1" applyAlignment="1">
      <alignment vertical="center"/>
    </xf>
    <xf numFmtId="3" fontId="35" fillId="5" borderId="3" xfId="1" applyNumberFormat="1" applyFont="1" applyFill="1" applyBorder="1" applyAlignment="1" applyProtection="1">
      <alignment vertical="center"/>
    </xf>
    <xf numFmtId="3" fontId="35" fillId="5" borderId="60" xfId="1" applyNumberFormat="1" applyFont="1" applyFill="1" applyBorder="1" applyAlignment="1" applyProtection="1">
      <alignment vertical="center"/>
    </xf>
    <xf numFmtId="0" fontId="5" fillId="11" borderId="3" xfId="1" applyFont="1" applyFill="1" applyBorder="1" applyAlignment="1">
      <alignment vertical="center"/>
    </xf>
    <xf numFmtId="3" fontId="7" fillId="5" borderId="33" xfId="1" applyNumberFormat="1" applyFont="1" applyFill="1" applyBorder="1" applyAlignment="1" applyProtection="1">
      <alignment horizontal="right" vertical="center"/>
      <protection locked="0"/>
    </xf>
    <xf numFmtId="3" fontId="7" fillId="5" borderId="33" xfId="1" applyNumberFormat="1" applyFont="1" applyFill="1" applyBorder="1" applyAlignment="1" applyProtection="1">
      <alignment horizontal="right" vertical="center"/>
    </xf>
    <xf numFmtId="0" fontId="79" fillId="11" borderId="49" xfId="2" quotePrefix="1" applyFont="1" applyFill="1" applyBorder="1" applyAlignment="1" applyProtection="1">
      <alignment horizontal="right" vertical="center"/>
    </xf>
    <xf numFmtId="0" fontId="70" fillId="11" borderId="50" xfId="2" applyFont="1" applyFill="1" applyBorder="1" applyAlignment="1" applyProtection="1">
      <alignment horizontal="right" vertical="center"/>
    </xf>
    <xf numFmtId="0" fontId="8" fillId="11" borderId="51" xfId="2" applyFont="1" applyFill="1" applyBorder="1" applyAlignment="1" applyProtection="1">
      <alignment horizontal="center" vertical="center" wrapText="1"/>
    </xf>
    <xf numFmtId="3" fontId="76" fillId="11" borderId="49" xfId="1" applyNumberFormat="1" applyFont="1" applyFill="1" applyBorder="1" applyAlignment="1" applyProtection="1">
      <alignment vertical="center"/>
    </xf>
    <xf numFmtId="3" fontId="76" fillId="11" borderId="50" xfId="1" applyNumberFormat="1" applyFont="1" applyFill="1" applyBorder="1" applyAlignment="1" applyProtection="1">
      <alignment vertical="center"/>
    </xf>
    <xf numFmtId="3" fontId="76" fillId="11" borderId="51" xfId="1" applyNumberFormat="1" applyFont="1" applyFill="1" applyBorder="1" applyAlignment="1" applyProtection="1">
      <alignment vertical="center"/>
    </xf>
    <xf numFmtId="0" fontId="5" fillId="11" borderId="0" xfId="1" applyFont="1" applyFill="1" applyAlignment="1" applyProtection="1">
      <alignment vertical="center"/>
    </xf>
    <xf numFmtId="0" fontId="5" fillId="11" borderId="0" xfId="1" applyFont="1" applyFill="1" applyAlignment="1" applyProtection="1">
      <alignment vertical="center" wrapText="1"/>
    </xf>
    <xf numFmtId="3" fontId="5" fillId="11" borderId="0" xfId="1" applyNumberFormat="1" applyFont="1" applyFill="1" applyAlignment="1" applyProtection="1">
      <alignment horizontal="right" vertical="center"/>
    </xf>
    <xf numFmtId="0" fontId="5" fillId="13" borderId="0" xfId="1" applyFont="1" applyFill="1" applyAlignment="1">
      <alignment vertical="center"/>
    </xf>
    <xf numFmtId="0" fontId="5" fillId="0" borderId="0" xfId="1" applyFont="1" applyFill="1" applyBorder="1" applyAlignment="1" applyProtection="1">
      <alignment horizontal="left" vertical="center" wrapText="1"/>
    </xf>
    <xf numFmtId="0" fontId="11" fillId="0" borderId="0" xfId="1" applyFont="1" applyFill="1" applyBorder="1" applyAlignment="1" applyProtection="1">
      <alignment vertical="center" wrapText="1"/>
    </xf>
    <xf numFmtId="0" fontId="7" fillId="5" borderId="0" xfId="0" applyFont="1" applyFill="1" applyBorder="1" applyAlignment="1" applyProtection="1">
      <alignment horizontal="right" wrapText="1"/>
    </xf>
    <xf numFmtId="0" fontId="5" fillId="5" borderId="0" xfId="1" quotePrefix="1" applyFont="1" applyFill="1" applyBorder="1" applyAlignment="1" applyProtection="1">
      <alignment horizontal="center" vertical="center"/>
    </xf>
    <xf numFmtId="0" fontId="5" fillId="0" borderId="0" xfId="1" applyFont="1" applyAlignment="1" applyProtection="1">
      <alignment vertical="center" wrapText="1"/>
    </xf>
    <xf numFmtId="0" fontId="5" fillId="5" borderId="0" xfId="1" quotePrefix="1" applyFont="1" applyFill="1" applyBorder="1" applyAlignment="1" applyProtection="1">
      <alignment horizontal="center" vertical="center" wrapText="1"/>
    </xf>
    <xf numFmtId="0" fontId="7" fillId="9" borderId="106" xfId="1" quotePrefix="1" applyFont="1" applyFill="1" applyBorder="1" applyAlignment="1" applyProtection="1">
      <alignment horizontal="center" vertical="center" wrapText="1"/>
    </xf>
    <xf numFmtId="0" fontId="27" fillId="9" borderId="106" xfId="1" applyFont="1" applyFill="1" applyBorder="1" applyAlignment="1" applyProtection="1">
      <alignment horizontal="center" vertical="center" wrapText="1"/>
    </xf>
    <xf numFmtId="0" fontId="24" fillId="9" borderId="106" xfId="1" applyFont="1" applyFill="1" applyBorder="1" applyAlignment="1" applyProtection="1">
      <alignment horizontal="center" vertical="center" wrapText="1"/>
    </xf>
    <xf numFmtId="1" fontId="7" fillId="0" borderId="93" xfId="1" applyNumberFormat="1" applyFont="1" applyFill="1" applyBorder="1" applyAlignment="1" applyProtection="1">
      <alignment horizontal="center" vertical="center" wrapText="1"/>
    </xf>
    <xf numFmtId="1" fontId="7" fillId="0" borderId="107" xfId="1" applyNumberFormat="1" applyFont="1" applyFill="1" applyBorder="1" applyAlignment="1" applyProtection="1">
      <alignment horizontal="center" vertical="center" wrapText="1"/>
    </xf>
    <xf numFmtId="1" fontId="7" fillId="0" borderId="94" xfId="1" applyNumberFormat="1" applyFont="1" applyFill="1" applyBorder="1" applyAlignment="1" applyProtection="1">
      <alignment horizontal="center" vertical="center" wrapText="1"/>
    </xf>
    <xf numFmtId="1" fontId="7" fillId="0" borderId="95" xfId="1" applyNumberFormat="1" applyFont="1" applyFill="1" applyBorder="1" applyAlignment="1" applyProtection="1">
      <alignment horizontal="center" vertical="center" wrapText="1"/>
    </xf>
    <xf numFmtId="0" fontId="5" fillId="5" borderId="0" xfId="1" quotePrefix="1" applyFont="1" applyFill="1" applyBorder="1" applyAlignment="1" applyProtection="1">
      <alignment horizontal="left" vertical="center"/>
    </xf>
    <xf numFmtId="0" fontId="5" fillId="5" borderId="0" xfId="1" applyFont="1" applyFill="1" applyBorder="1" applyAlignment="1" applyProtection="1">
      <alignment horizontal="center" vertical="center"/>
    </xf>
    <xf numFmtId="0" fontId="5" fillId="5" borderId="47" xfId="1" quotePrefix="1" applyFont="1" applyFill="1" applyBorder="1" applyAlignment="1" applyProtection="1">
      <alignment horizontal="left" vertical="center" wrapText="1"/>
    </xf>
    <xf numFmtId="3" fontId="50" fillId="5" borderId="47" xfId="1" quotePrefix="1" applyNumberFormat="1" applyFont="1" applyFill="1" applyBorder="1" applyAlignment="1" applyProtection="1">
      <alignment horizontal="center" vertical="center"/>
    </xf>
    <xf numFmtId="3" fontId="80" fillId="5" borderId="47" xfId="1" quotePrefix="1" applyNumberFormat="1" applyFont="1" applyFill="1" applyBorder="1" applyAlignment="1" applyProtection="1">
      <alignment horizontal="center" vertical="center"/>
    </xf>
    <xf numFmtId="3" fontId="51" fillId="5" borderId="46" xfId="1" quotePrefix="1" applyNumberFormat="1" applyFont="1" applyFill="1" applyBorder="1" applyAlignment="1" applyProtection="1">
      <alignment horizontal="center" vertical="center"/>
    </xf>
    <xf numFmtId="3" fontId="51" fillId="5" borderId="82" xfId="1" quotePrefix="1" applyNumberFormat="1" applyFont="1" applyFill="1" applyBorder="1" applyAlignment="1" applyProtection="1">
      <alignment horizontal="center" vertical="center"/>
    </xf>
    <xf numFmtId="3" fontId="51" fillId="5" borderId="84" xfId="1" quotePrefix="1" applyNumberFormat="1" applyFont="1" applyFill="1" applyBorder="1" applyAlignment="1" applyProtection="1">
      <alignment horizontal="center" vertical="center"/>
    </xf>
    <xf numFmtId="172" fontId="5" fillId="5" borderId="0" xfId="1" quotePrefix="1" applyNumberFormat="1" applyFont="1" applyFill="1" applyBorder="1" applyAlignment="1" applyProtection="1">
      <alignment horizontal="center" vertical="center"/>
    </xf>
    <xf numFmtId="172" fontId="7" fillId="9" borderId="108" xfId="1" quotePrefix="1" applyNumberFormat="1" applyFont="1" applyFill="1" applyBorder="1" applyAlignment="1" applyProtection="1">
      <alignment horizontal="center" vertical="center" wrapText="1"/>
    </xf>
    <xf numFmtId="175" fontId="30" fillId="9" borderId="108" xfId="1" applyNumberFormat="1" applyFont="1" applyFill="1" applyBorder="1" applyAlignment="1" applyProtection="1">
      <alignment horizontal="right" vertical="center"/>
    </xf>
    <xf numFmtId="175" fontId="31" fillId="9" borderId="104" xfId="1" applyNumberFormat="1" applyFont="1" applyFill="1" applyBorder="1" applyAlignment="1" applyProtection="1">
      <alignment horizontal="right" vertical="center"/>
    </xf>
    <xf numFmtId="175" fontId="31" fillId="9" borderId="109" xfId="1" applyNumberFormat="1" applyFont="1" applyFill="1" applyBorder="1" applyAlignment="1" applyProtection="1">
      <alignment horizontal="right" vertical="center"/>
    </xf>
    <xf numFmtId="175" fontId="31" fillId="9" borderId="105" xfId="1" applyNumberFormat="1" applyFont="1" applyFill="1" applyBorder="1" applyAlignment="1" applyProtection="1">
      <alignment horizontal="right" vertical="center"/>
    </xf>
    <xf numFmtId="172" fontId="5" fillId="5" borderId="0" xfId="1" applyNumberFormat="1" applyFont="1" applyFill="1" applyBorder="1" applyAlignment="1" applyProtection="1">
      <alignment vertical="center"/>
    </xf>
    <xf numFmtId="172" fontId="7" fillId="9" borderId="91" xfId="1" quotePrefix="1" applyNumberFormat="1" applyFont="1" applyFill="1" applyBorder="1" applyAlignment="1" applyProtection="1">
      <alignment horizontal="center" vertical="center" wrapText="1"/>
    </xf>
    <xf numFmtId="175" fontId="30" fillId="9" borderId="91" xfId="1" applyNumberFormat="1" applyFont="1" applyFill="1" applyBorder="1" applyAlignment="1" applyProtection="1">
      <alignment horizontal="right" vertical="center"/>
    </xf>
    <xf numFmtId="175" fontId="31" fillId="9" borderId="49" xfId="1" applyNumberFormat="1" applyFont="1" applyFill="1" applyBorder="1" applyAlignment="1" applyProtection="1">
      <alignment horizontal="right" vertical="center"/>
    </xf>
    <xf numFmtId="175" fontId="31" fillId="9" borderId="50" xfId="1" applyNumberFormat="1" applyFont="1" applyFill="1" applyBorder="1" applyAlignment="1" applyProtection="1">
      <alignment horizontal="right" vertical="center"/>
    </xf>
    <xf numFmtId="175" fontId="31" fillId="9" borderId="51" xfId="1" applyNumberFormat="1" applyFont="1" applyFill="1" applyBorder="1" applyAlignment="1" applyProtection="1">
      <alignment horizontal="right" vertical="center"/>
    </xf>
    <xf numFmtId="0" fontId="82" fillId="5" borderId="110" xfId="4" applyFont="1" applyFill="1" applyBorder="1" applyProtection="1"/>
    <xf numFmtId="176" fontId="82" fillId="5" borderId="0" xfId="4" applyNumberFormat="1" applyFont="1" applyFill="1" applyBorder="1" applyProtection="1"/>
    <xf numFmtId="176" fontId="82" fillId="5" borderId="0" xfId="4" applyNumberFormat="1" applyFont="1" applyFill="1" applyBorder="1" applyAlignment="1" applyProtection="1">
      <alignment horizontal="center"/>
    </xf>
    <xf numFmtId="176" fontId="83" fillId="5" borderId="0" xfId="4" applyNumberFormat="1" applyFont="1" applyFill="1" applyBorder="1" applyAlignment="1" applyProtection="1">
      <alignment horizontal="center"/>
    </xf>
    <xf numFmtId="0" fontId="5" fillId="13" borderId="0" xfId="1" applyFont="1" applyFill="1" applyAlignment="1" applyProtection="1">
      <alignment vertical="center"/>
    </xf>
    <xf numFmtId="0" fontId="5" fillId="13" borderId="0" xfId="1" applyFont="1" applyFill="1" applyAlignment="1" applyProtection="1">
      <alignment vertical="center" wrapText="1"/>
    </xf>
    <xf numFmtId="3" fontId="5" fillId="13" borderId="0" xfId="1" applyNumberFormat="1" applyFont="1" applyFill="1" applyAlignment="1" applyProtection="1">
      <alignment horizontal="right" vertical="center"/>
    </xf>
    <xf numFmtId="0" fontId="84" fillId="8" borderId="111" xfId="1" quotePrefix="1" applyFont="1" applyFill="1" applyBorder="1" applyAlignment="1" applyProtection="1">
      <alignment vertical="center"/>
    </xf>
    <xf numFmtId="0" fontId="85" fillId="8" borderId="112" xfId="1" applyFont="1" applyFill="1" applyBorder="1" applyAlignment="1" applyProtection="1">
      <alignment horizontal="center" vertical="center"/>
    </xf>
    <xf numFmtId="0" fontId="84" fillId="8" borderId="113" xfId="1" quotePrefix="1" applyFont="1" applyFill="1" applyBorder="1" applyAlignment="1" applyProtection="1">
      <alignment horizontal="center" vertical="center" wrapText="1"/>
    </xf>
    <xf numFmtId="0" fontId="86" fillId="8" borderId="10" xfId="1" applyFont="1" applyFill="1" applyBorder="1" applyAlignment="1" applyProtection="1">
      <alignment horizontal="center" vertical="center"/>
    </xf>
    <xf numFmtId="0" fontId="86" fillId="8" borderId="111" xfId="1" applyFont="1" applyFill="1" applyBorder="1" applyAlignment="1" applyProtection="1">
      <alignment horizontal="center" vertical="center"/>
    </xf>
    <xf numFmtId="0" fontId="87" fillId="8" borderId="112" xfId="0" applyFont="1" applyFill="1" applyBorder="1" applyAlignment="1" applyProtection="1">
      <alignment horizontal="center" vertical="center"/>
    </xf>
    <xf numFmtId="0" fontId="88" fillId="8" borderId="112" xfId="1" applyFont="1" applyFill="1" applyBorder="1" applyAlignment="1" applyProtection="1">
      <alignment horizontal="center" vertical="center"/>
    </xf>
    <xf numFmtId="0" fontId="85" fillId="8" borderId="113" xfId="1" applyFont="1" applyFill="1" applyBorder="1" applyAlignment="1" applyProtection="1">
      <alignment horizontal="center" vertical="center"/>
    </xf>
    <xf numFmtId="0" fontId="89" fillId="8" borderId="11" xfId="1" quotePrefix="1" applyFont="1" applyFill="1" applyBorder="1" applyAlignment="1" applyProtection="1">
      <alignment horizontal="center" vertical="center"/>
    </xf>
    <xf numFmtId="0" fontId="89" fillId="8" borderId="1" xfId="1" applyFont="1" applyFill="1" applyBorder="1" applyAlignment="1" applyProtection="1">
      <alignment horizontal="center" vertical="center"/>
    </xf>
    <xf numFmtId="0" fontId="32" fillId="5" borderId="60" xfId="2" applyFont="1" applyFill="1" applyBorder="1" applyAlignment="1" applyProtection="1">
      <alignment horizontal="center" vertical="center" wrapText="1"/>
    </xf>
    <xf numFmtId="0" fontId="90" fillId="8" borderId="37" xfId="1" applyFont="1" applyFill="1" applyBorder="1" applyAlignment="1" applyProtection="1">
      <alignment horizontal="center" vertical="center"/>
    </xf>
    <xf numFmtId="0" fontId="86" fillId="8" borderId="37" xfId="1" applyFont="1" applyFill="1" applyBorder="1" applyAlignment="1" applyProtection="1">
      <alignment horizontal="center" vertical="center"/>
    </xf>
    <xf numFmtId="1" fontId="7" fillId="5" borderId="11" xfId="1" applyNumberFormat="1" applyFont="1" applyFill="1" applyBorder="1" applyAlignment="1" applyProtection="1">
      <alignment horizontal="center" vertical="center" wrapText="1"/>
    </xf>
    <xf numFmtId="1" fontId="7" fillId="5" borderId="4" xfId="1" applyNumberFormat="1" applyFont="1" applyFill="1" applyBorder="1" applyAlignment="1" applyProtection="1">
      <alignment horizontal="center" vertical="center" wrapText="1"/>
    </xf>
    <xf numFmtId="1" fontId="7" fillId="5" borderId="1" xfId="1" applyNumberFormat="1" applyFont="1" applyFill="1" applyBorder="1" applyAlignment="1" applyProtection="1">
      <alignment horizontal="center" vertical="center" wrapText="1"/>
    </xf>
    <xf numFmtId="1" fontId="7" fillId="5" borderId="12" xfId="1" applyNumberFormat="1" applyFont="1" applyFill="1" applyBorder="1" applyAlignment="1" applyProtection="1">
      <alignment horizontal="center" vertical="center" wrapText="1"/>
    </xf>
    <xf numFmtId="0" fontId="5" fillId="5" borderId="36" xfId="1" applyFont="1" applyFill="1" applyBorder="1" applyAlignment="1" applyProtection="1">
      <alignment horizontal="left" vertical="center"/>
    </xf>
    <xf numFmtId="0" fontId="5" fillId="5" borderId="4" xfId="1" applyFont="1" applyFill="1" applyBorder="1" applyAlignment="1" applyProtection="1">
      <alignment horizontal="left" vertical="center"/>
    </xf>
    <xf numFmtId="0" fontId="85" fillId="5" borderId="0" xfId="1" applyFont="1" applyFill="1" applyBorder="1" applyAlignment="1" applyProtection="1">
      <alignment horizontal="left" vertical="center" wrapText="1"/>
    </xf>
    <xf numFmtId="171" fontId="91" fillId="8" borderId="36" xfId="2" quotePrefix="1" applyNumberFormat="1" applyFont="1" applyFill="1" applyBorder="1" applyAlignment="1">
      <alignment horizontal="right" vertical="center"/>
    </xf>
    <xf numFmtId="0" fontId="91" fillId="8" borderId="3" xfId="1" applyFont="1" applyFill="1" applyBorder="1" applyAlignment="1">
      <alignment vertical="center" wrapText="1"/>
    </xf>
    <xf numFmtId="0" fontId="92" fillId="8" borderId="3" xfId="1" applyFont="1" applyFill="1" applyBorder="1" applyAlignment="1">
      <alignment vertical="center" wrapText="1"/>
    </xf>
    <xf numFmtId="3" fontId="84" fillId="8" borderId="37" xfId="1" applyNumberFormat="1" applyFont="1" applyFill="1" applyBorder="1" applyAlignment="1" applyProtection="1">
      <alignment vertical="center"/>
    </xf>
    <xf numFmtId="3" fontId="84" fillId="8" borderId="60" xfId="1" applyNumberFormat="1" applyFont="1" applyFill="1" applyBorder="1" applyAlignment="1" applyProtection="1">
      <alignment vertical="center"/>
    </xf>
    <xf numFmtId="3" fontId="93" fillId="8" borderId="11" xfId="1" applyNumberFormat="1" applyFont="1" applyFill="1" applyBorder="1" applyAlignment="1">
      <alignment vertical="center"/>
    </xf>
    <xf numFmtId="3" fontId="93" fillId="8" borderId="1" xfId="1" applyNumberFormat="1" applyFont="1" applyFill="1" applyBorder="1" applyAlignment="1" applyProtection="1">
      <alignment vertical="center"/>
    </xf>
    <xf numFmtId="3" fontId="93" fillId="8" borderId="1" xfId="1" applyNumberFormat="1" applyFont="1" applyFill="1" applyBorder="1" applyAlignment="1">
      <alignment vertical="center"/>
    </xf>
    <xf numFmtId="3" fontId="93" fillId="8" borderId="12" xfId="1" applyNumberFormat="1" applyFont="1" applyFill="1" applyBorder="1" applyAlignment="1" applyProtection="1">
      <alignment vertical="center"/>
    </xf>
    <xf numFmtId="0" fontId="7" fillId="13" borderId="0" xfId="1" applyFont="1" applyFill="1" applyAlignment="1">
      <alignment vertical="center"/>
    </xf>
    <xf numFmtId="172" fontId="5" fillId="5" borderId="6" xfId="2" applyNumberFormat="1" applyFont="1" applyFill="1" applyBorder="1" applyAlignment="1">
      <alignment horizontal="right" vertical="center"/>
    </xf>
    <xf numFmtId="0" fontId="5" fillId="5" borderId="21" xfId="2" applyFont="1" applyFill="1" applyBorder="1" applyAlignment="1">
      <alignment vertical="center" wrapText="1"/>
    </xf>
    <xf numFmtId="0" fontId="91" fillId="8" borderId="3" xfId="1" applyFont="1" applyFill="1" applyBorder="1" applyAlignment="1">
      <alignment horizontal="left" vertical="center"/>
    </xf>
    <xf numFmtId="3" fontId="93" fillId="8" borderId="11" xfId="1" applyNumberFormat="1" applyFont="1" applyFill="1" applyBorder="1" applyAlignment="1" applyProtection="1">
      <alignment vertical="center"/>
    </xf>
    <xf numFmtId="0" fontId="34" fillId="5" borderId="21" xfId="2" applyFont="1" applyFill="1" applyBorder="1" applyAlignment="1">
      <alignment vertical="center" wrapText="1"/>
    </xf>
    <xf numFmtId="171" fontId="33" fillId="5" borderId="97" xfId="2" quotePrefix="1" applyNumberFormat="1" applyFont="1" applyFill="1" applyBorder="1" applyAlignment="1">
      <alignment horizontal="right" vertical="center"/>
    </xf>
    <xf numFmtId="0" fontId="34" fillId="5" borderId="114" xfId="2" applyFont="1" applyFill="1" applyBorder="1" applyAlignment="1">
      <alignment vertical="center" wrapText="1"/>
    </xf>
    <xf numFmtId="3" fontId="7" fillId="5" borderId="115" xfId="1" applyNumberFormat="1" applyFont="1" applyFill="1" applyBorder="1" applyAlignment="1" applyProtection="1">
      <alignment horizontal="right" vertical="center"/>
      <protection locked="0"/>
    </xf>
    <xf numFmtId="3" fontId="7" fillId="5" borderId="115" xfId="1" applyNumberFormat="1" applyFont="1" applyFill="1" applyBorder="1" applyAlignment="1" applyProtection="1">
      <alignment horizontal="right" vertical="center"/>
    </xf>
    <xf numFmtId="3" fontId="35" fillId="5" borderId="116" xfId="1" applyNumberFormat="1" applyFont="1" applyFill="1" applyBorder="1" applyAlignment="1" applyProtection="1">
      <alignment horizontal="right" vertical="center"/>
      <protection locked="0"/>
    </xf>
    <xf numFmtId="3" fontId="35" fillId="5" borderId="97" xfId="1" applyNumberFormat="1" applyFont="1" applyFill="1" applyBorder="1" applyAlignment="1" applyProtection="1">
      <alignment horizontal="right" vertical="center"/>
      <protection locked="0"/>
    </xf>
    <xf numFmtId="3" fontId="35" fillId="5" borderId="98" xfId="1" applyNumberFormat="1" applyFont="1" applyFill="1" applyBorder="1" applyAlignment="1" applyProtection="1">
      <alignment horizontal="right" vertical="center"/>
      <protection locked="0"/>
    </xf>
    <xf numFmtId="0" fontId="34" fillId="5" borderId="45" xfId="2" applyFont="1" applyFill="1" applyBorder="1" applyAlignment="1">
      <alignment vertical="center" wrapText="1"/>
    </xf>
    <xf numFmtId="3" fontId="93" fillId="8" borderId="2" xfId="1" applyNumberFormat="1" applyFont="1" applyFill="1" applyBorder="1" applyAlignment="1" applyProtection="1">
      <alignment vertical="center"/>
    </xf>
    <xf numFmtId="3" fontId="93" fillId="8" borderId="60" xfId="1" applyNumberFormat="1" applyFont="1" applyFill="1" applyBorder="1" applyAlignment="1" applyProtection="1">
      <alignment vertical="center"/>
    </xf>
    <xf numFmtId="0" fontId="34" fillId="5" borderId="114" xfId="1" applyFont="1" applyFill="1" applyBorder="1" applyAlignment="1">
      <alignment vertical="center" wrapText="1"/>
    </xf>
    <xf numFmtId="3" fontId="7" fillId="5" borderId="115" xfId="1" applyNumberFormat="1" applyFont="1" applyFill="1" applyBorder="1" applyAlignment="1" applyProtection="1">
      <alignment vertical="center"/>
      <protection locked="0"/>
    </xf>
    <xf numFmtId="0" fontId="34" fillId="5" borderId="45" xfId="1" applyFont="1" applyFill="1" applyBorder="1" applyAlignment="1">
      <alignment vertical="center" wrapText="1"/>
    </xf>
    <xf numFmtId="3" fontId="7" fillId="5" borderId="33" xfId="1" applyNumberFormat="1" applyFont="1" applyFill="1" applyBorder="1" applyAlignment="1" applyProtection="1">
      <alignment vertical="center"/>
      <protection locked="0"/>
    </xf>
    <xf numFmtId="171" fontId="33" fillId="5" borderId="76" xfId="2" quotePrefix="1" applyNumberFormat="1" applyFont="1" applyFill="1" applyBorder="1" applyAlignment="1">
      <alignment horizontal="right" vertical="center"/>
    </xf>
    <xf numFmtId="0" fontId="34" fillId="5" borderId="77" xfId="1" applyFont="1" applyFill="1" applyBorder="1" applyAlignment="1">
      <alignment vertical="center" wrapText="1"/>
    </xf>
    <xf numFmtId="3" fontId="7" fillId="5" borderId="78" xfId="1" applyNumberFormat="1" applyFont="1" applyFill="1" applyBorder="1" applyAlignment="1" applyProtection="1">
      <alignment vertical="center"/>
      <protection locked="0"/>
    </xf>
    <xf numFmtId="3" fontId="7" fillId="5" borderId="78" xfId="1" applyNumberFormat="1" applyFont="1" applyFill="1" applyBorder="1" applyAlignment="1" applyProtection="1">
      <alignment horizontal="right" vertical="center"/>
    </xf>
    <xf numFmtId="3" fontId="35" fillId="5" borderId="80" xfId="1" applyNumberFormat="1" applyFont="1" applyFill="1" applyBorder="1" applyAlignment="1" applyProtection="1">
      <alignment horizontal="right" vertical="center"/>
      <protection locked="0"/>
    </xf>
    <xf numFmtId="3" fontId="35" fillId="5" borderId="76" xfId="1" applyNumberFormat="1" applyFont="1" applyFill="1" applyBorder="1" applyAlignment="1" applyProtection="1">
      <alignment horizontal="right" vertical="center"/>
      <protection locked="0"/>
    </xf>
    <xf numFmtId="3" fontId="35" fillId="5" borderId="81" xfId="1" applyNumberFormat="1" applyFont="1" applyFill="1" applyBorder="1" applyAlignment="1" applyProtection="1">
      <alignment horizontal="right" vertical="center"/>
      <protection locked="0"/>
    </xf>
    <xf numFmtId="0" fontId="34" fillId="5" borderId="114" xfId="2" applyFont="1" applyFill="1" applyBorder="1" applyAlignment="1">
      <alignment horizontal="left" vertical="center" wrapText="1"/>
    </xf>
    <xf numFmtId="0" fontId="34" fillId="5" borderId="26" xfId="2" applyFont="1" applyFill="1" applyBorder="1" applyAlignment="1">
      <alignment horizontal="left" vertical="center" wrapText="1"/>
    </xf>
    <xf numFmtId="0" fontId="91" fillId="8" borderId="3" xfId="1" applyFont="1" applyFill="1" applyBorder="1" applyAlignment="1">
      <alignment horizontal="left" vertical="center" wrapText="1"/>
    </xf>
    <xf numFmtId="0" fontId="91" fillId="8" borderId="60" xfId="1" applyFont="1" applyFill="1" applyBorder="1" applyAlignment="1">
      <alignment horizontal="left" vertical="center" wrapText="1"/>
    </xf>
    <xf numFmtId="3" fontId="84" fillId="8" borderId="37" xfId="1" applyNumberFormat="1" applyFont="1" applyFill="1" applyBorder="1" applyAlignment="1" applyProtection="1">
      <alignment horizontal="right" vertical="center"/>
    </xf>
    <xf numFmtId="3" fontId="84" fillId="8" borderId="60" xfId="1" applyNumberFormat="1" applyFont="1" applyFill="1" applyBorder="1" applyAlignment="1" applyProtection="1">
      <alignment horizontal="right" vertical="center"/>
    </xf>
    <xf numFmtId="3" fontId="93" fillId="8" borderId="11" xfId="1" applyNumberFormat="1" applyFont="1" applyFill="1" applyBorder="1" applyAlignment="1" applyProtection="1">
      <alignment horizontal="right" vertical="center"/>
    </xf>
    <xf numFmtId="3" fontId="93" fillId="8" borderId="1" xfId="1" applyNumberFormat="1" applyFont="1" applyFill="1" applyBorder="1" applyAlignment="1" applyProtection="1">
      <alignment horizontal="right" vertical="center"/>
    </xf>
    <xf numFmtId="3" fontId="93" fillId="8" borderId="12" xfId="1" applyNumberFormat="1" applyFont="1" applyFill="1" applyBorder="1" applyAlignment="1" applyProtection="1">
      <alignment horizontal="right" vertical="center"/>
    </xf>
    <xf numFmtId="172" fontId="78" fillId="4" borderId="0" xfId="2" applyNumberFormat="1" applyFont="1" applyFill="1" applyBorder="1"/>
    <xf numFmtId="172" fontId="36" fillId="4" borderId="0" xfId="2" applyNumberFormat="1" applyFont="1" applyFill="1" applyBorder="1"/>
    <xf numFmtId="172" fontId="36" fillId="4" borderId="0" xfId="2" applyNumberFormat="1" applyFont="1" applyFill="1" applyBorder="1" applyProtection="1">
      <protection locked="0"/>
    </xf>
    <xf numFmtId="172" fontId="36" fillId="4" borderId="0" xfId="2" applyNumberFormat="1" applyFont="1" applyFill="1"/>
    <xf numFmtId="172" fontId="36" fillId="4" borderId="0" xfId="2" applyNumberFormat="1" applyFont="1" applyFill="1" applyProtection="1">
      <protection locked="0"/>
    </xf>
    <xf numFmtId="172" fontId="78" fillId="4" borderId="0" xfId="2" applyNumberFormat="1" applyFont="1" applyFill="1"/>
    <xf numFmtId="0" fontId="5" fillId="0" borderId="0" xfId="2" applyNumberFormat="1" applyFont="1" applyFill="1" applyBorder="1" applyAlignment="1">
      <alignment horizontal="right"/>
    </xf>
    <xf numFmtId="171" fontId="94" fillId="5" borderId="97" xfId="2" quotePrefix="1" applyNumberFormat="1" applyFont="1" applyFill="1" applyBorder="1" applyAlignment="1">
      <alignment horizontal="right"/>
    </xf>
    <xf numFmtId="0" fontId="95" fillId="5" borderId="114" xfId="2" applyFont="1" applyFill="1" applyBorder="1"/>
    <xf numFmtId="172" fontId="96" fillId="4" borderId="0" xfId="2" applyNumberFormat="1" applyFont="1" applyFill="1" applyBorder="1"/>
    <xf numFmtId="172" fontId="96" fillId="4" borderId="0" xfId="2" applyNumberFormat="1" applyFont="1" applyFill="1" applyBorder="1" applyProtection="1">
      <protection locked="0"/>
    </xf>
    <xf numFmtId="172" fontId="80" fillId="4" borderId="0" xfId="2" applyNumberFormat="1" applyFont="1" applyFill="1" applyBorder="1"/>
    <xf numFmtId="0" fontId="96" fillId="4" borderId="0" xfId="2" applyFont="1" applyFill="1" applyBorder="1"/>
    <xf numFmtId="0" fontId="96" fillId="4" borderId="0" xfId="2" applyFont="1" applyFill="1"/>
    <xf numFmtId="171" fontId="94" fillId="5" borderId="31" xfId="2" quotePrefix="1" applyNumberFormat="1" applyFont="1" applyFill="1" applyBorder="1" applyAlignment="1">
      <alignment horizontal="right"/>
    </xf>
    <xf numFmtId="0" fontId="95" fillId="5" borderId="45" xfId="2" applyFont="1" applyFill="1" applyBorder="1"/>
    <xf numFmtId="0" fontId="91" fillId="8" borderId="3" xfId="2" applyFont="1" applyFill="1" applyBorder="1" applyAlignment="1">
      <alignment horizontal="left" vertical="center"/>
    </xf>
    <xf numFmtId="0" fontId="5" fillId="5" borderId="114" xfId="2" applyFont="1" applyFill="1" applyBorder="1" applyAlignment="1">
      <alignment horizontal="left" vertical="center" wrapText="1"/>
    </xf>
    <xf numFmtId="0" fontId="5" fillId="5" borderId="77" xfId="2" applyFont="1" applyFill="1" applyBorder="1" applyAlignment="1">
      <alignment horizontal="left" vertical="center" wrapText="1"/>
    </xf>
    <xf numFmtId="3" fontId="7" fillId="5" borderId="78" xfId="1" applyNumberFormat="1" applyFont="1" applyFill="1" applyBorder="1" applyAlignment="1" applyProtection="1">
      <alignment horizontal="right" vertical="center"/>
      <protection locked="0"/>
    </xf>
    <xf numFmtId="0" fontId="91" fillId="8" borderId="3" xfId="2" quotePrefix="1" applyFont="1" applyFill="1" applyBorder="1" applyAlignment="1">
      <alignment horizontal="left" vertical="center" wrapText="1"/>
    </xf>
    <xf numFmtId="0" fontId="92" fillId="8" borderId="3" xfId="1" applyFont="1" applyFill="1" applyBorder="1" applyAlignment="1">
      <alignment horizontal="left" vertical="center" wrapText="1"/>
    </xf>
    <xf numFmtId="0" fontId="34" fillId="5" borderId="71" xfId="2" applyFont="1" applyFill="1" applyBorder="1" applyAlignment="1">
      <alignment horizontal="left" vertical="center" wrapText="1"/>
    </xf>
    <xf numFmtId="0" fontId="34" fillId="5" borderId="65" xfId="2" applyFont="1" applyFill="1" applyBorder="1" applyAlignment="1">
      <alignment horizontal="left" vertical="center" wrapText="1"/>
    </xf>
    <xf numFmtId="3" fontId="84" fillId="8" borderId="37" xfId="1" applyNumberFormat="1" applyFont="1" applyFill="1" applyBorder="1" applyAlignment="1" applyProtection="1">
      <alignment horizontal="right" vertical="center"/>
      <protection locked="0"/>
    </xf>
    <xf numFmtId="3" fontId="93" fillId="8" borderId="11" xfId="1" applyNumberFormat="1" applyFont="1" applyFill="1" applyBorder="1" applyAlignment="1" applyProtection="1">
      <alignment horizontal="right" vertical="center"/>
      <protection locked="0"/>
    </xf>
    <xf numFmtId="3" fontId="93" fillId="8" borderId="1" xfId="1" applyNumberFormat="1" applyFont="1" applyFill="1" applyBorder="1" applyAlignment="1" applyProtection="1">
      <alignment horizontal="right" vertical="center"/>
      <protection locked="0"/>
    </xf>
    <xf numFmtId="3" fontId="93" fillId="8" borderId="12" xfId="1" applyNumberFormat="1" applyFont="1" applyFill="1" applyBorder="1" applyAlignment="1" applyProtection="1">
      <alignment horizontal="right" vertical="center"/>
      <protection locked="0"/>
    </xf>
    <xf numFmtId="0" fontId="91" fillId="8" borderId="3" xfId="2" quotePrefix="1" applyFont="1" applyFill="1" applyBorder="1" applyAlignment="1">
      <alignment horizontal="left" vertical="center"/>
    </xf>
    <xf numFmtId="0" fontId="34" fillId="5" borderId="45" xfId="2" applyFont="1" applyFill="1" applyBorder="1" applyAlignment="1">
      <alignment horizontal="left" vertical="center" wrapText="1"/>
    </xf>
    <xf numFmtId="0" fontId="5" fillId="5" borderId="5" xfId="2" applyFont="1" applyFill="1" applyBorder="1" applyAlignment="1">
      <alignment horizontal="left" vertical="center" wrapText="1"/>
    </xf>
    <xf numFmtId="0" fontId="5" fillId="5" borderId="0" xfId="2" applyFont="1" applyFill="1" applyBorder="1" applyAlignment="1">
      <alignment horizontal="left" vertical="center" wrapText="1"/>
    </xf>
    <xf numFmtId="3" fontId="7" fillId="5" borderId="13" xfId="1" applyNumberFormat="1" applyFont="1" applyFill="1" applyBorder="1" applyAlignment="1" applyProtection="1">
      <alignment horizontal="right" vertical="center"/>
      <protection locked="0"/>
    </xf>
    <xf numFmtId="0" fontId="91" fillId="8" borderId="60" xfId="2" applyFont="1" applyFill="1" applyBorder="1" applyAlignment="1">
      <alignment horizontal="left" vertical="center"/>
    </xf>
    <xf numFmtId="171" fontId="91" fillId="5" borderId="36" xfId="2" quotePrefix="1" applyNumberFormat="1" applyFont="1" applyFill="1" applyBorder="1" applyAlignment="1">
      <alignment horizontal="right" vertical="center"/>
    </xf>
    <xf numFmtId="0" fontId="97" fillId="8" borderId="3" xfId="1" applyFont="1" applyFill="1" applyBorder="1" applyAlignment="1">
      <alignment horizontal="left" vertical="center" wrapText="1"/>
    </xf>
    <xf numFmtId="0" fontId="5" fillId="5" borderId="62" xfId="2" applyFont="1" applyFill="1" applyBorder="1" applyAlignment="1">
      <alignment horizontal="left" vertical="center" wrapText="1"/>
    </xf>
    <xf numFmtId="0" fontId="91" fillId="8" borderId="3" xfId="2" applyFont="1" applyFill="1" applyBorder="1" applyAlignment="1">
      <alignment vertical="center" wrapText="1"/>
    </xf>
    <xf numFmtId="0" fontId="97" fillId="8" borderId="3" xfId="1" applyFont="1" applyFill="1" applyBorder="1" applyAlignment="1">
      <alignment vertical="center" wrapText="1"/>
    </xf>
    <xf numFmtId="171" fontId="91" fillId="8" borderId="14" xfId="2" quotePrefix="1" applyNumberFormat="1" applyFont="1" applyFill="1" applyBorder="1" applyAlignment="1">
      <alignment horizontal="right" vertical="center"/>
    </xf>
    <xf numFmtId="0" fontId="91" fillId="8" borderId="15" xfId="2" applyFont="1" applyFill="1" applyBorder="1" applyAlignment="1">
      <alignment vertical="center" wrapText="1"/>
    </xf>
    <xf numFmtId="3" fontId="84" fillId="8" borderId="13" xfId="1" applyNumberFormat="1" applyFont="1" applyFill="1" applyBorder="1" applyAlignment="1" applyProtection="1">
      <alignment vertical="center"/>
    </xf>
    <xf numFmtId="3" fontId="84" fillId="8" borderId="100" xfId="1" applyNumberFormat="1" applyFont="1" applyFill="1" applyBorder="1" applyAlignment="1" applyProtection="1">
      <alignment vertical="center"/>
    </xf>
    <xf numFmtId="3" fontId="93" fillId="8" borderId="17" xfId="1" applyNumberFormat="1" applyFont="1" applyFill="1" applyBorder="1" applyAlignment="1" applyProtection="1">
      <alignment vertical="center"/>
    </xf>
    <xf numFmtId="3" fontId="93" fillId="8" borderId="18" xfId="1" applyNumberFormat="1" applyFont="1" applyFill="1" applyBorder="1" applyAlignment="1" applyProtection="1">
      <alignment vertical="center"/>
    </xf>
    <xf numFmtId="3" fontId="93" fillId="8" borderId="16" xfId="1" applyNumberFormat="1" applyFont="1" applyFill="1" applyBorder="1" applyAlignment="1" applyProtection="1">
      <alignment vertical="center"/>
    </xf>
    <xf numFmtId="0" fontId="91" fillId="8" borderId="3" xfId="2" applyFont="1" applyFill="1" applyBorder="1" applyAlignment="1">
      <alignment horizontal="left" vertical="center" wrapText="1"/>
    </xf>
    <xf numFmtId="0" fontId="34" fillId="5" borderId="73" xfId="2" applyFont="1" applyFill="1" applyBorder="1" applyAlignment="1">
      <alignment horizontal="left" vertical="center" wrapText="1"/>
    </xf>
    <xf numFmtId="171" fontId="33" fillId="5" borderId="64" xfId="2" quotePrefix="1" applyNumberFormat="1" applyFont="1" applyFill="1" applyBorder="1" applyAlignment="1">
      <alignment horizontal="right"/>
    </xf>
    <xf numFmtId="0" fontId="5" fillId="5" borderId="65" xfId="2" applyFont="1" applyFill="1" applyBorder="1" applyAlignment="1">
      <alignment horizontal="left" wrapText="1"/>
    </xf>
    <xf numFmtId="3" fontId="7" fillId="5" borderId="66" xfId="1" applyNumberFormat="1" applyFont="1" applyFill="1" applyBorder="1" applyAlignment="1" applyProtection="1">
      <alignment vertical="center"/>
      <protection locked="0"/>
    </xf>
    <xf numFmtId="174" fontId="76" fillId="4" borderId="68" xfId="1" applyNumberFormat="1" applyFont="1" applyFill="1" applyBorder="1" applyAlignment="1" applyProtection="1">
      <alignment horizontal="center" vertical="center"/>
    </xf>
    <xf numFmtId="174" fontId="76" fillId="4" borderId="64" xfId="1" applyNumberFormat="1" applyFont="1" applyFill="1" applyBorder="1" applyAlignment="1" applyProtection="1">
      <alignment horizontal="center" vertical="center"/>
    </xf>
    <xf numFmtId="171" fontId="33" fillId="5" borderId="70" xfId="2" quotePrefix="1" applyNumberFormat="1" applyFont="1" applyFill="1" applyBorder="1" applyAlignment="1">
      <alignment horizontal="right"/>
    </xf>
    <xf numFmtId="0" fontId="5" fillId="5" borderId="71" xfId="2" applyFont="1" applyFill="1" applyBorder="1" applyAlignment="1">
      <alignment horizontal="left" wrapText="1"/>
    </xf>
    <xf numFmtId="0" fontId="38" fillId="5" borderId="65" xfId="2" applyFont="1" applyFill="1" applyBorder="1" applyAlignment="1">
      <alignment horizontal="left" vertical="center" wrapText="1"/>
    </xf>
    <xf numFmtId="0" fontId="38" fillId="5" borderId="26" xfId="2" applyFont="1" applyFill="1" applyBorder="1" applyAlignment="1">
      <alignment horizontal="left" vertical="center" wrapText="1"/>
    </xf>
    <xf numFmtId="0" fontId="38" fillId="5" borderId="71" xfId="2" applyFont="1" applyFill="1" applyBorder="1" applyAlignment="1">
      <alignment horizontal="left" vertical="center" wrapText="1"/>
    </xf>
    <xf numFmtId="3" fontId="7" fillId="5" borderId="47" xfId="1" applyNumberFormat="1" applyFont="1" applyFill="1" applyBorder="1" applyAlignment="1" applyProtection="1">
      <alignment vertical="center"/>
      <protection locked="0"/>
    </xf>
    <xf numFmtId="3" fontId="7" fillId="5" borderId="47" xfId="1" applyNumberFormat="1" applyFont="1" applyFill="1" applyBorder="1" applyAlignment="1" applyProtection="1">
      <alignment horizontal="right" vertical="center"/>
    </xf>
    <xf numFmtId="3" fontId="35" fillId="5" borderId="46" xfId="1" applyNumberFormat="1" applyFont="1" applyFill="1" applyBorder="1" applyAlignment="1" applyProtection="1">
      <alignment horizontal="right" vertical="center"/>
      <protection locked="0"/>
    </xf>
    <xf numFmtId="3" fontId="35" fillId="5" borderId="82" xfId="1" applyNumberFormat="1" applyFont="1" applyFill="1" applyBorder="1" applyAlignment="1" applyProtection="1">
      <alignment horizontal="right" vertical="center"/>
      <protection locked="0"/>
    </xf>
    <xf numFmtId="3" fontId="35" fillId="5" borderId="84" xfId="1" applyNumberFormat="1" applyFont="1" applyFill="1" applyBorder="1" applyAlignment="1" applyProtection="1">
      <alignment horizontal="right" vertical="center"/>
      <protection locked="0"/>
    </xf>
    <xf numFmtId="0" fontId="37" fillId="5" borderId="65" xfId="2" applyFont="1" applyFill="1" applyBorder="1" applyAlignment="1">
      <alignment horizontal="left" vertical="center" wrapText="1"/>
    </xf>
    <xf numFmtId="0" fontId="37" fillId="5" borderId="71" xfId="2" applyFont="1" applyFill="1" applyBorder="1" applyAlignment="1">
      <alignment horizontal="left" vertical="center" wrapText="1"/>
    </xf>
    <xf numFmtId="0" fontId="38" fillId="5" borderId="38" xfId="2" applyFont="1" applyFill="1" applyBorder="1" applyAlignment="1">
      <alignment horizontal="left" vertical="center" wrapText="1"/>
    </xf>
    <xf numFmtId="174" fontId="76" fillId="4" borderId="24" xfId="1" applyNumberFormat="1" applyFont="1" applyFill="1" applyBorder="1" applyAlignment="1" applyProtection="1">
      <alignment horizontal="center" vertical="center"/>
    </xf>
    <xf numFmtId="174" fontId="76" fillId="4" borderId="29" xfId="1" applyNumberFormat="1" applyFont="1" applyFill="1" applyBorder="1" applyAlignment="1" applyProtection="1">
      <alignment horizontal="center" vertical="center"/>
    </xf>
    <xf numFmtId="174" fontId="76" fillId="4" borderId="31" xfId="1" applyNumberFormat="1" applyFont="1" applyFill="1" applyBorder="1" applyAlignment="1" applyProtection="1">
      <alignment horizontal="center" vertical="center"/>
    </xf>
    <xf numFmtId="174" fontId="76" fillId="4" borderId="81" xfId="1" applyNumberFormat="1" applyFont="1" applyFill="1" applyBorder="1" applyAlignment="1" applyProtection="1">
      <alignment horizontal="center" vertical="center"/>
    </xf>
    <xf numFmtId="0" fontId="35" fillId="0" borderId="0" xfId="1" applyNumberFormat="1" applyFont="1" applyBorder="1" applyAlignment="1">
      <alignment horizontal="right"/>
    </xf>
    <xf numFmtId="0" fontId="35" fillId="5" borderId="6" xfId="2" quotePrefix="1" applyFont="1" applyFill="1" applyBorder="1" applyAlignment="1">
      <alignment horizontal="right" vertical="center"/>
    </xf>
    <xf numFmtId="171" fontId="37" fillId="5" borderId="64" xfId="2" quotePrefix="1" applyNumberFormat="1" applyFont="1" applyFill="1" applyBorder="1" applyAlignment="1">
      <alignment horizontal="right" vertical="center"/>
    </xf>
    <xf numFmtId="174" fontId="76" fillId="4" borderId="69" xfId="1" applyNumberFormat="1" applyFont="1" applyFill="1" applyBorder="1" applyAlignment="1" applyProtection="1">
      <alignment horizontal="center" vertical="center"/>
    </xf>
    <xf numFmtId="0" fontId="35" fillId="13" borderId="0" xfId="1" applyFont="1" applyFill="1" applyAlignment="1">
      <alignment vertical="center"/>
    </xf>
    <xf numFmtId="0" fontId="35" fillId="4" borderId="0" xfId="1" applyFont="1" applyFill="1" applyAlignment="1">
      <alignment vertical="center"/>
    </xf>
    <xf numFmtId="0" fontId="37" fillId="5" borderId="26" xfId="2" applyFont="1" applyFill="1" applyBorder="1" applyAlignment="1">
      <alignment horizontal="left" vertical="center" wrapText="1"/>
    </xf>
    <xf numFmtId="174" fontId="76" fillId="4" borderId="75" xfId="1" applyNumberFormat="1" applyFont="1" applyFill="1" applyBorder="1" applyAlignment="1" applyProtection="1">
      <alignment horizontal="center" vertical="center"/>
    </xf>
    <xf numFmtId="0" fontId="37" fillId="5" borderId="0" xfId="2" applyFont="1" applyFill="1" applyBorder="1" applyAlignment="1">
      <alignment horizontal="left" vertical="center" wrapText="1"/>
    </xf>
    <xf numFmtId="3" fontId="7" fillId="5" borderId="47" xfId="1" applyNumberFormat="1" applyFont="1" applyFill="1" applyBorder="1" applyAlignment="1" applyProtection="1">
      <alignment horizontal="right" vertical="center"/>
      <protection locked="0"/>
    </xf>
    <xf numFmtId="174" fontId="76" fillId="4" borderId="84" xfId="1" applyNumberFormat="1" applyFont="1" applyFill="1" applyBorder="1" applyAlignment="1" applyProtection="1">
      <alignment horizontal="center" vertical="center"/>
    </xf>
    <xf numFmtId="0" fontId="37" fillId="5" borderId="21" xfId="2" applyFont="1" applyFill="1" applyBorder="1" applyAlignment="1">
      <alignment horizontal="left" wrapText="1"/>
    </xf>
    <xf numFmtId="0" fontId="37" fillId="5" borderId="71" xfId="2" applyFont="1" applyFill="1" applyBorder="1" applyAlignment="1">
      <alignment horizontal="left" wrapText="1"/>
    </xf>
    <xf numFmtId="174" fontId="76" fillId="4" borderId="70" xfId="1" applyNumberFormat="1" applyFont="1" applyFill="1" applyBorder="1" applyAlignment="1" applyProtection="1">
      <alignment horizontal="center" vertical="center"/>
    </xf>
    <xf numFmtId="0" fontId="37" fillId="5" borderId="65" xfId="2" applyFont="1" applyFill="1" applyBorder="1" applyAlignment="1">
      <alignment horizontal="left" wrapText="1"/>
    </xf>
    <xf numFmtId="0" fontId="37" fillId="5" borderId="38" xfId="2" applyFont="1" applyFill="1" applyBorder="1" applyAlignment="1">
      <alignment horizontal="left" wrapText="1"/>
    </xf>
    <xf numFmtId="174" fontId="76" fillId="4" borderId="42" xfId="1" applyNumberFormat="1" applyFont="1" applyFill="1" applyBorder="1" applyAlignment="1" applyProtection="1">
      <alignment horizontal="center" vertical="center"/>
    </xf>
    <xf numFmtId="174" fontId="8" fillId="4" borderId="22" xfId="1" applyNumberFormat="1" applyFont="1" applyFill="1" applyBorder="1" applyAlignment="1" applyProtection="1">
      <alignment horizontal="center" vertical="center"/>
    </xf>
    <xf numFmtId="174" fontId="8" fillId="4" borderId="27" xfId="1" applyNumberFormat="1" applyFont="1" applyFill="1" applyBorder="1" applyAlignment="1" applyProtection="1">
      <alignment horizontal="center" vertical="center"/>
    </xf>
    <xf numFmtId="174" fontId="8" fillId="4" borderId="33" xfId="1" applyNumberFormat="1" applyFont="1" applyFill="1" applyBorder="1" applyAlignment="1" applyProtection="1">
      <alignment horizontal="center" vertical="center"/>
    </xf>
    <xf numFmtId="172" fontId="32" fillId="5" borderId="6" xfId="2" applyNumberFormat="1" applyFont="1" applyFill="1" applyBorder="1" applyAlignment="1">
      <alignment horizontal="right" vertical="center"/>
    </xf>
    <xf numFmtId="171" fontId="33" fillId="5" borderId="85" xfId="2" quotePrefix="1" applyNumberFormat="1" applyFont="1" applyFill="1" applyBorder="1" applyAlignment="1">
      <alignment horizontal="right" vertical="center"/>
    </xf>
    <xf numFmtId="0" fontId="5" fillId="5" borderId="86" xfId="2" applyFont="1" applyFill="1" applyBorder="1" applyAlignment="1">
      <alignment horizontal="left" vertical="center" wrapText="1"/>
    </xf>
    <xf numFmtId="3" fontId="7" fillId="5" borderId="87" xfId="1" applyNumberFormat="1" applyFont="1" applyFill="1" applyBorder="1" applyAlignment="1" applyProtection="1">
      <alignment vertical="center"/>
      <protection locked="0"/>
    </xf>
    <xf numFmtId="3" fontId="7" fillId="5" borderId="87" xfId="1" applyNumberFormat="1" applyFont="1" applyFill="1" applyBorder="1" applyAlignment="1" applyProtection="1">
      <alignment horizontal="right" vertical="center"/>
    </xf>
    <xf numFmtId="3" fontId="35" fillId="5" borderId="89" xfId="1" applyNumberFormat="1" applyFont="1" applyFill="1" applyBorder="1" applyAlignment="1" applyProtection="1">
      <alignment horizontal="right" vertical="center"/>
      <protection locked="0"/>
    </xf>
    <xf numFmtId="174" fontId="76" fillId="4" borderId="85" xfId="1" applyNumberFormat="1" applyFont="1" applyFill="1" applyBorder="1" applyAlignment="1" applyProtection="1">
      <alignment horizontal="center" vertical="center"/>
    </xf>
    <xf numFmtId="174" fontId="76" fillId="4" borderId="90" xfId="1" applyNumberFormat="1" applyFont="1" applyFill="1" applyBorder="1" applyAlignment="1" applyProtection="1">
      <alignment horizontal="center" vertical="center"/>
    </xf>
    <xf numFmtId="172" fontId="100" fillId="8" borderId="117" xfId="2" applyNumberFormat="1" applyFont="1" applyFill="1" applyBorder="1" applyAlignment="1">
      <alignment horizontal="right" vertical="center"/>
    </xf>
    <xf numFmtId="171" fontId="101" fillId="8" borderId="50" xfId="2" quotePrefix="1" applyNumberFormat="1" applyFont="1" applyFill="1" applyBorder="1" applyAlignment="1">
      <alignment horizontal="right" vertical="center"/>
    </xf>
    <xf numFmtId="0" fontId="84" fillId="8" borderId="92" xfId="2" applyFont="1" applyFill="1" applyBorder="1" applyAlignment="1">
      <alignment horizontal="center" vertical="center" wrapText="1"/>
    </xf>
    <xf numFmtId="3" fontId="91" fillId="8" borderId="91" xfId="1" applyNumberFormat="1" applyFont="1" applyFill="1" applyBorder="1" applyAlignment="1" applyProtection="1">
      <alignment vertical="center"/>
    </xf>
    <xf numFmtId="3" fontId="85" fillId="8" borderId="49" xfId="1" applyNumberFormat="1" applyFont="1" applyFill="1" applyBorder="1" applyAlignment="1">
      <alignment vertical="center"/>
    </xf>
    <xf numFmtId="3" fontId="85" fillId="8" borderId="50" xfId="1" applyNumberFormat="1" applyFont="1" applyFill="1" applyBorder="1" applyAlignment="1">
      <alignment vertical="center"/>
    </xf>
    <xf numFmtId="3" fontId="85" fillId="8" borderId="51" xfId="1" applyNumberFormat="1" applyFont="1" applyFill="1" applyBorder="1" applyAlignment="1">
      <alignment vertical="center"/>
    </xf>
    <xf numFmtId="176" fontId="82" fillId="5" borderId="110" xfId="4" applyNumberFormat="1" applyFont="1" applyFill="1" applyBorder="1" applyProtection="1"/>
    <xf numFmtId="176" fontId="82" fillId="5" borderId="110" xfId="4" applyNumberFormat="1" applyFont="1" applyFill="1" applyBorder="1" applyAlignment="1" applyProtection="1">
      <alignment horizontal="center"/>
    </xf>
    <xf numFmtId="176" fontId="83" fillId="5" borderId="110" xfId="4" applyNumberFormat="1" applyFont="1" applyFill="1" applyBorder="1" applyAlignment="1" applyProtection="1">
      <alignment horizontal="center"/>
    </xf>
    <xf numFmtId="3" fontId="5" fillId="0" borderId="0" xfId="1" applyNumberFormat="1" applyFont="1" applyBorder="1" applyAlignment="1" applyProtection="1">
      <alignment horizontal="right" vertical="center"/>
    </xf>
    <xf numFmtId="3" fontId="102" fillId="8" borderId="2" xfId="1" applyNumberFormat="1" applyFont="1" applyFill="1" applyBorder="1" applyAlignment="1" applyProtection="1">
      <alignment horizontal="center" vertical="center"/>
      <protection locked="0"/>
    </xf>
    <xf numFmtId="3" fontId="102" fillId="8" borderId="3" xfId="1" applyNumberFormat="1" applyFont="1" applyFill="1" applyBorder="1" applyAlignment="1" applyProtection="1">
      <alignment horizontal="center" vertical="center"/>
      <protection locked="0"/>
    </xf>
    <xf numFmtId="3" fontId="102" fillId="8" borderId="4" xfId="1" applyNumberFormat="1" applyFont="1" applyFill="1" applyBorder="1" applyAlignment="1" applyProtection="1">
      <alignment horizontal="center" vertical="center"/>
      <protection locked="0"/>
    </xf>
    <xf numFmtId="0" fontId="5" fillId="13" borderId="0" xfId="1" applyFont="1" applyFill="1" applyAlignment="1" applyProtection="1">
      <alignment vertical="center"/>
      <protection locked="0"/>
    </xf>
    <xf numFmtId="0" fontId="37" fillId="5" borderId="5" xfId="1" applyFont="1" applyFill="1" applyBorder="1" applyAlignment="1" applyProtection="1">
      <alignment horizontal="center" vertical="center"/>
    </xf>
    <xf numFmtId="0" fontId="5" fillId="5" borderId="0" xfId="1" applyFont="1" applyFill="1" applyBorder="1" applyAlignment="1" applyProtection="1">
      <alignment horizontal="right" vertical="center"/>
    </xf>
    <xf numFmtId="3" fontId="102" fillId="8" borderId="1" xfId="1" applyNumberFormat="1" applyFont="1" applyFill="1" applyBorder="1" applyAlignment="1" applyProtection="1">
      <alignment horizontal="center" vertical="center"/>
      <protection locked="0"/>
    </xf>
    <xf numFmtId="0" fontId="5" fillId="5" borderId="118" xfId="1" applyFont="1" applyFill="1" applyBorder="1" applyAlignment="1" applyProtection="1">
      <alignment vertical="center"/>
    </xf>
    <xf numFmtId="3" fontId="103" fillId="8" borderId="2" xfId="1" applyNumberFormat="1" applyFont="1" applyFill="1" applyBorder="1" applyAlignment="1" applyProtection="1">
      <alignment horizontal="center" vertical="center"/>
      <protection locked="0"/>
    </xf>
    <xf numFmtId="3" fontId="103" fillId="8" borderId="3" xfId="1" applyNumberFormat="1" applyFont="1" applyFill="1" applyBorder="1" applyAlignment="1" applyProtection="1">
      <alignment horizontal="center" vertical="center"/>
      <protection locked="0"/>
    </xf>
    <xf numFmtId="3" fontId="103" fillId="8" borderId="4" xfId="1" applyNumberFormat="1" applyFont="1" applyFill="1" applyBorder="1" applyAlignment="1" applyProtection="1">
      <alignment horizontal="center" vertical="center"/>
      <protection locked="0"/>
    </xf>
    <xf numFmtId="0" fontId="37" fillId="5" borderId="15" xfId="1" applyFont="1" applyFill="1" applyBorder="1" applyAlignment="1" applyProtection="1">
      <alignment horizontal="center"/>
    </xf>
    <xf numFmtId="0" fontId="37" fillId="5" borderId="0" xfId="1" applyFont="1" applyFill="1" applyBorder="1" applyAlignment="1" applyProtection="1">
      <alignment vertical="center"/>
    </xf>
    <xf numFmtId="0" fontId="5" fillId="5" borderId="15" xfId="1" applyFont="1" applyFill="1" applyBorder="1" applyAlignment="1" applyProtection="1">
      <alignment horizontal="center" vertical="center"/>
    </xf>
    <xf numFmtId="0" fontId="9" fillId="5" borderId="15" xfId="1" applyFont="1" applyFill="1" applyBorder="1" applyAlignment="1" applyProtection="1">
      <alignment vertical="center"/>
    </xf>
    <xf numFmtId="14" fontId="104" fillId="8" borderId="2" xfId="5" applyNumberFormat="1" applyFont="1" applyFill="1" applyBorder="1" applyAlignment="1" applyProtection="1">
      <alignment horizontal="center" vertical="center"/>
      <protection locked="0"/>
    </xf>
    <xf numFmtId="14" fontId="104" fillId="8" borderId="4" xfId="5" applyNumberFormat="1" applyFont="1" applyFill="1" applyBorder="1" applyAlignment="1" applyProtection="1">
      <alignment horizontal="center" vertical="center"/>
      <protection locked="0"/>
    </xf>
    <xf numFmtId="0" fontId="37" fillId="5" borderId="99" xfId="1" applyFont="1" applyFill="1" applyBorder="1" applyAlignment="1" applyProtection="1">
      <alignment horizontal="right" vertical="center"/>
    </xf>
    <xf numFmtId="0" fontId="30" fillId="8" borderId="1" xfId="1" applyFont="1" applyFill="1" applyBorder="1" applyAlignment="1" applyProtection="1">
      <alignment horizontal="center" vertical="center"/>
      <protection locked="0"/>
    </xf>
    <xf numFmtId="3" fontId="30" fillId="8" borderId="1" xfId="1" applyNumberFormat="1" applyFont="1" applyFill="1" applyBorder="1" applyAlignment="1" applyProtection="1">
      <alignment horizontal="center" vertical="center"/>
      <protection locked="0"/>
    </xf>
    <xf numFmtId="0" fontId="37" fillId="0" borderId="0" xfId="1" applyFont="1" applyAlignment="1" applyProtection="1">
      <alignment horizontal="right" vertical="center"/>
    </xf>
    <xf numFmtId="0" fontId="105" fillId="8" borderId="2" xfId="6" applyFill="1" applyBorder="1" applyAlignment="1" applyProtection="1">
      <alignment horizontal="center" vertical="center"/>
      <protection locked="0"/>
    </xf>
    <xf numFmtId="0" fontId="24" fillId="8" borderId="3" xfId="1" applyFont="1" applyFill="1" applyBorder="1" applyAlignment="1" applyProtection="1">
      <alignment horizontal="center" vertical="center"/>
      <protection locked="0"/>
    </xf>
    <xf numFmtId="0" fontId="24" fillId="8" borderId="4" xfId="1" applyFont="1" applyFill="1" applyBorder="1" applyAlignment="1" applyProtection="1">
      <alignment horizontal="center" vertical="center"/>
      <protection locked="0"/>
    </xf>
    <xf numFmtId="0" fontId="9" fillId="5" borderId="0" xfId="1" applyNumberFormat="1" applyFont="1" applyFill="1" applyBorder="1" applyAlignment="1" applyProtection="1">
      <alignment horizontal="right"/>
      <protection locked="0"/>
    </xf>
    <xf numFmtId="0" fontId="5" fillId="4" borderId="0" xfId="1" applyFont="1" applyFill="1" applyAlignment="1" applyProtection="1">
      <alignment vertical="center"/>
      <protection locked="0"/>
    </xf>
    <xf numFmtId="0" fontId="9" fillId="5" borderId="0" xfId="1" applyFont="1" applyFill="1" applyAlignment="1">
      <alignment vertical="center"/>
    </xf>
    <xf numFmtId="0" fontId="9" fillId="5" borderId="0" xfId="1" applyFont="1" applyFill="1" applyAlignment="1">
      <alignment vertical="center" wrapText="1"/>
    </xf>
    <xf numFmtId="0" fontId="5" fillId="3" borderId="0" xfId="1" applyFont="1" applyFill="1" applyAlignment="1">
      <alignment vertical="center" wrapText="1"/>
    </xf>
    <xf numFmtId="0" fontId="5" fillId="7" borderId="0" xfId="1" applyFont="1" applyFill="1" applyAlignment="1">
      <alignment vertical="center" wrapText="1"/>
    </xf>
  </cellXfs>
  <cellStyles count="7">
    <cellStyle name="Hyperlink" xfId="6" builtinId="8"/>
    <cellStyle name="Normal" xfId="0" builtinId="0"/>
    <cellStyle name="Normal 2" xfId="1"/>
    <cellStyle name="Normal_B3_2013" xfId="4"/>
    <cellStyle name="Normal_BIN 7301,7311 and 6301" xfId="5"/>
    <cellStyle name="Normal_EBK_PROJECT_2001-last" xfId="2"/>
    <cellStyle name="Normal_MAKET" xfId="3"/>
  </cellStyles>
  <dxfs count="74">
    <dxf>
      <numFmt numFmtId="167" formatCode="0000"/>
    </dxf>
    <dxf>
      <numFmt numFmtId="166" formatCode="0000&quot; &quot;0000"/>
    </dxf>
    <dxf>
      <numFmt numFmtId="165" formatCode="0000&quot; &quot;0000&quot; &quot;0000"/>
    </dxf>
    <dxf>
      <numFmt numFmtId="164"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2209800</xdr:colOff>
          <xdr:row>1</xdr:row>
          <xdr:rowOff>47625</xdr:rowOff>
        </xdr:from>
        <xdr:to>
          <xdr:col>3</xdr:col>
          <xdr:colOff>3248025</xdr:colOff>
          <xdr:row>2</xdr:row>
          <xdr:rowOff>180975</xdr:rowOff>
        </xdr:to>
        <xdr:sp macro="" textlink="">
          <xdr:nvSpPr>
            <xdr:cNvPr id="1025" name="Button 1" hidden="1">
              <a:extLst>
                <a:ext uri="{63B3BB69-23CF-44E3-9099-C40C66FF867C}">
                  <a14:compatExt spid="_x0000_s1025"/>
                </a:ext>
              </a:extLst>
            </xdr:cNvPr>
            <xdr:cNvSpPr/>
          </xdr:nvSpPr>
          <xdr:spPr bwMode="auto">
            <a:xfrm>
              <a:off x="0" y="0"/>
              <a:ext cx="0" cy="0"/>
            </a:xfrm>
            <a:prstGeom prst="rect">
              <a:avLst/>
            </a:prstGeom>
            <a:noFill/>
            <a:ln>
              <a:noFill/>
            </a:ln>
            <a:effectLst/>
            <a:extLst>
              <a:ext uri="{91240B29-F687-4F45-9708-019B960494DF}">
                <a14:hiddenLine w="9525">
                  <a:noFill/>
                  <a:miter lim="800000"/>
                  <a:headEnd/>
                  <a:tailEnd/>
                </a14:hiddenLine>
              </a:ext>
              <a:ext uri="{AF507438-7753-43E0-B8FC-AC1667EBCBE1}">
                <a14:hiddenEffects>
                  <a:effectLst>
                    <a:outerShdw dist="35921" dir="2700000" algn="ctr" rotWithShape="0">
                      <a:srgbClr val="808080"/>
                    </a:outerShdw>
                  </a:effectLst>
                </a14:hiddenEffects>
              </a:ext>
            </a:extLst>
          </xdr:spPr>
          <xdr:txBody>
            <a:bodyPr vertOverflow="clip" wrap="square" lIns="36576" tIns="32004" rIns="36576" bIns="32004" anchor="ctr" upright="1"/>
            <a:lstStyle/>
            <a:p>
              <a:pPr algn="ctr" rtl="0">
                <a:defRPr sz="1000"/>
              </a:pPr>
              <a:r>
                <a:rPr lang="en-US" sz="1600" b="0" i="0" u="none" strike="noStrike" baseline="0">
                  <a:solidFill>
                    <a:srgbClr val="000000"/>
                  </a:solidFill>
                  <a:latin typeface="Times New Roman CYR"/>
                  <a:cs typeface="Times New Roman CYR"/>
                </a:rPr>
                <a:t>КРАЙ на ПЕЧАТА (всички редове)</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1057275</xdr:colOff>
          <xdr:row>1</xdr:row>
          <xdr:rowOff>85725</xdr:rowOff>
        </xdr:from>
        <xdr:to>
          <xdr:col>3</xdr:col>
          <xdr:colOff>1952625</xdr:colOff>
          <xdr:row>2</xdr:row>
          <xdr:rowOff>190500</xdr:rowOff>
        </xdr:to>
        <xdr:sp macro="" textlink="">
          <xdr:nvSpPr>
            <xdr:cNvPr id="1026" name="Button 2" hidden="1">
              <a:extLst>
                <a:ext uri="{63B3BB69-23CF-44E3-9099-C40C66FF867C}">
                  <a14:compatExt spid="_x0000_s1026"/>
                </a:ext>
              </a:extLst>
            </xdr:cNvPr>
            <xdr:cNvSpPr/>
          </xdr:nvSpPr>
          <xdr:spPr bwMode="auto">
            <a:xfrm>
              <a:off x="0" y="0"/>
              <a:ext cx="0" cy="0"/>
            </a:xfrm>
            <a:prstGeom prst="rect">
              <a:avLst/>
            </a:prstGeom>
            <a:noFill/>
            <a:ln>
              <a:noFill/>
            </a:ln>
            <a:effectLst/>
            <a:extLst>
              <a:ext uri="{91240B29-F687-4F45-9708-019B960494DF}">
                <a14:hiddenLine w="9525">
                  <a:noFill/>
                  <a:miter lim="800000"/>
                  <a:headEnd/>
                  <a:tailEnd/>
                </a14:hiddenLine>
              </a:ext>
              <a:ext uri="{AF507438-7753-43E0-B8FC-AC1667EBCBE1}">
                <a14:hiddenEffects>
                  <a:effectLst>
                    <a:outerShdw dist="35921" dir="2700000" algn="ctr" rotWithShape="0">
                      <a:srgbClr val="808080"/>
                    </a:outerShdw>
                  </a:effectLst>
                </a14:hiddenEffects>
              </a:ext>
            </a:extLst>
          </xdr:spPr>
          <xdr:txBody>
            <a:bodyPr vertOverflow="clip" wrap="square" lIns="36576" tIns="36576" rIns="36576" bIns="36576" anchor="ctr" upright="1"/>
            <a:lstStyle/>
            <a:p>
              <a:pPr algn="ctr" rtl="0">
                <a:defRPr sz="1000"/>
              </a:pPr>
              <a:r>
                <a:rPr lang="en-US" sz="1800" b="0" i="0" u="none" strike="noStrike" baseline="0">
                  <a:solidFill>
                    <a:srgbClr val="000000"/>
                  </a:solidFill>
                  <a:latin typeface="Times New Roman Cyr"/>
                  <a:cs typeface="Times New Roman Cyr"/>
                </a:rPr>
                <a:t>Добавяне</a:t>
              </a:r>
            </a:p>
            <a:p>
              <a:pPr algn="ctr" rtl="0">
                <a:defRPr sz="1000"/>
              </a:pPr>
              <a:r>
                <a:rPr lang="en-US" sz="1800" b="0" i="0" u="none" strike="noStrike" baseline="0">
                  <a:solidFill>
                    <a:srgbClr val="000000"/>
                  </a:solidFill>
                  <a:latin typeface="Times New Roman Cyr"/>
                  <a:cs typeface="Times New Roman Cyr"/>
                </a:rPr>
                <a:t> на ДЕЙНОСТ</a:t>
              </a:r>
              <a:endParaRPr lang="en-US" sz="1400" b="0" i="0" u="none" strike="noStrike" baseline="0">
                <a:solidFill>
                  <a:srgbClr val="000000"/>
                </a:solidFill>
                <a:latin typeface="Times New Roman CYR"/>
                <a:cs typeface="Times New Roman CYR"/>
              </a:endParaRPr>
            </a:p>
            <a:p>
              <a:pPr algn="ctr" rtl="0">
                <a:defRPr sz="1000"/>
              </a:pPr>
              <a:endParaRPr lang="en-US" sz="1400" b="0" i="0" u="none" strike="noStrike" baseline="0">
                <a:solidFill>
                  <a:srgbClr val="000000"/>
                </a:solidFill>
                <a:latin typeface="Times New Roman CYR"/>
                <a:cs typeface="Times New Roman CYR"/>
              </a:endParaRP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1_2017_09_47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definedNames>
      <definedName name="NextDejn"/>
      <definedName name="PrintO"/>
    </defined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row r="11">
          <cell r="B11" t="str">
            <v>ИЗБЕРЕТЕ ДЕЙНОСТ</v>
          </cell>
        </row>
        <row r="12">
          <cell r="B12" t="str">
            <v>101 Централни държавни органи</v>
          </cell>
          <cell r="C12">
            <v>1101</v>
          </cell>
        </row>
        <row r="13">
          <cell r="B13" t="str">
            <v>103 Централни държавни органи по образованието</v>
          </cell>
          <cell r="C13">
            <v>1103</v>
          </cell>
        </row>
        <row r="14">
          <cell r="B14" t="str">
            <v>104 Централни държавни органи по здравеопазването</v>
          </cell>
          <cell r="C14">
            <v>1104</v>
          </cell>
        </row>
        <row r="15">
          <cell r="B15" t="str">
            <v>105 Централни държавни органи по социалното осигуряването</v>
          </cell>
          <cell r="C15">
            <v>1105</v>
          </cell>
        </row>
        <row r="16">
          <cell r="B16" t="str">
            <v>106 Централни държавни органи по регионалното развитие и благоустройство</v>
          </cell>
          <cell r="C16">
            <v>1106</v>
          </cell>
        </row>
        <row r="17">
          <cell r="B17" t="str">
            <v>107 Централни държавни органи по културата и спорта</v>
          </cell>
          <cell r="C17">
            <v>1107</v>
          </cell>
        </row>
        <row r="18">
          <cell r="B18" t="str">
            <v>108 Централни държавни органи по икономическите дейности и услуги</v>
          </cell>
          <cell r="C18">
            <v>1108</v>
          </cell>
        </row>
        <row r="19">
          <cell r="B19" t="str">
            <v>111 Контролни органи</v>
          </cell>
          <cell r="C19">
            <v>1111</v>
          </cell>
        </row>
        <row r="20">
          <cell r="B20" t="str">
            <v>115 Управление, контрол и регулиране на външните работи</v>
          </cell>
          <cell r="C20">
            <v>1115</v>
          </cell>
        </row>
        <row r="21">
          <cell r="B21" t="str">
            <v>116 Посолства, консулства, представителства и мисии в чужбина</v>
          </cell>
          <cell r="C21">
            <v>1116</v>
          </cell>
        </row>
        <row r="22">
          <cell r="B22" t="str">
            <v>117 Държавни и общински служби и дейности по изборите</v>
          </cell>
          <cell r="C22">
            <v>1117</v>
          </cell>
        </row>
        <row r="23">
          <cell r="B23" t="str">
            <v>121 Областни администрации</v>
          </cell>
          <cell r="C23">
            <v>1121</v>
          </cell>
        </row>
        <row r="24">
          <cell r="B24" t="str">
            <v>122 Общинска администрация</v>
          </cell>
          <cell r="C24">
            <v>1122</v>
          </cell>
        </row>
        <row r="25">
          <cell r="B25" t="str">
            <v xml:space="preserve">123 Общински съвети </v>
          </cell>
          <cell r="C25">
            <v>1123</v>
          </cell>
        </row>
        <row r="26">
          <cell r="B26" t="str">
            <v>125 Членове на Европейския парламент от Република България</v>
          </cell>
          <cell r="C26">
            <v>1125</v>
          </cell>
        </row>
        <row r="27">
          <cell r="B27" t="str">
            <v>128 Международни програми и споразумения, дарения и помощи от чужбина</v>
          </cell>
          <cell r="C27">
            <v>1128</v>
          </cell>
        </row>
        <row r="28">
          <cell r="B28" t="str">
            <v>139 Други изпълнителни и законодателни органи</v>
          </cell>
          <cell r="C28">
            <v>1139</v>
          </cell>
        </row>
        <row r="29">
          <cell r="B29" t="str">
            <v>141 Статистически институт,служби и дейности,социологически проучвания и анкети</v>
          </cell>
          <cell r="C29">
            <v>1141</v>
          </cell>
        </row>
        <row r="30">
          <cell r="B30" t="str">
            <v>142 Общоикономическо и социално програмиране и прогнозиране</v>
          </cell>
          <cell r="C30">
            <v>1142</v>
          </cell>
        </row>
        <row r="31">
          <cell r="B31" t="str">
            <v>143 Регистрация и контрол на чуждестранните инвестиции</v>
          </cell>
          <cell r="C31">
            <v>1143</v>
          </cell>
        </row>
        <row r="32">
          <cell r="B32" t="str">
            <v>144 Служби и дейности за връзки с българите в чужбина</v>
          </cell>
          <cell r="C32">
            <v>1144</v>
          </cell>
        </row>
        <row r="33">
          <cell r="B33" t="str">
            <v>145 Служби и дейности за подпомагане на бежанците</v>
          </cell>
          <cell r="C33">
            <v>1145</v>
          </cell>
        </row>
        <row r="34">
          <cell r="B34" t="str">
            <v>146 Управление и администриране на получена чуждестранна помощ</v>
          </cell>
          <cell r="C34">
            <v>1146</v>
          </cell>
        </row>
        <row r="35">
          <cell r="B35" t="str">
            <v>147 Управление на държавния резерв и военновременните запаси</v>
          </cell>
          <cell r="C35">
            <v>1147</v>
          </cell>
        </row>
        <row r="36">
          <cell r="B36" t="str">
            <v>148 Управление на гражд.администрация и административнообслужване на населението</v>
          </cell>
          <cell r="C36">
            <v>1148</v>
          </cell>
        </row>
        <row r="37">
          <cell r="B37" t="str">
            <v>149 Други общи служби</v>
          </cell>
          <cell r="C37">
            <v>1149</v>
          </cell>
        </row>
        <row r="38">
          <cell r="B38" t="str">
            <v>151 Ликвидационна комисия за закрити бюджетни организации</v>
          </cell>
          <cell r="C38">
            <v>1151</v>
          </cell>
        </row>
        <row r="39">
          <cell r="B39" t="str">
            <v>158 Международни програми и споразумения, дарения и помощи от чужбина</v>
          </cell>
          <cell r="C39">
            <v>1158</v>
          </cell>
        </row>
        <row r="40">
          <cell r="B40" t="str">
            <v>161 Организация и управление на научните изследвания и дейности</v>
          </cell>
          <cell r="C40">
            <v>1161</v>
          </cell>
        </row>
        <row r="41">
          <cell r="B41" t="str">
            <v>162 Научноизследователско дело</v>
          </cell>
          <cell r="C41">
            <v>1162</v>
          </cell>
        </row>
        <row r="42">
          <cell r="B42" t="str">
            <v>163 Научноизследователски институти и центрове</v>
          </cell>
          <cell r="C42">
            <v>1163</v>
          </cell>
        </row>
        <row r="43">
          <cell r="B43" t="str">
            <v>168 Международни програми и споразумения, дарения и помощи от чужбина</v>
          </cell>
          <cell r="C43">
            <v>1168</v>
          </cell>
        </row>
        <row r="44">
          <cell r="B44" t="str">
            <v>179 Други дейности на науката</v>
          </cell>
          <cell r="C44">
            <v>1179</v>
          </cell>
        </row>
        <row r="45">
          <cell r="B45" t="str">
            <v>201 Дейности по отбраната</v>
          </cell>
          <cell r="C45">
            <v>2201</v>
          </cell>
        </row>
        <row r="46">
          <cell r="B46" t="str">
            <v>205 Участие на Република България в НАТО</v>
          </cell>
          <cell r="C46">
            <v>2205</v>
          </cell>
        </row>
        <row r="47">
          <cell r="B47" t="str">
            <v>206 Мироопазващи мисии в чужбина</v>
          </cell>
          <cell r="C47">
            <v>2206</v>
          </cell>
        </row>
        <row r="48">
          <cell r="B48" t="str">
            <v>215 Приложни научни изследвания в областта на отбраната</v>
          </cell>
          <cell r="C48">
            <v>2215</v>
          </cell>
        </row>
        <row r="49">
          <cell r="B49" t="str">
            <v>218 Международни програми и споразумения, дарения и помощи от чужбина</v>
          </cell>
          <cell r="C49">
            <v>2218</v>
          </cell>
        </row>
        <row r="50">
          <cell r="B50" t="str">
            <v>219 Други дейности по отбраната</v>
          </cell>
          <cell r="C50">
            <v>2219</v>
          </cell>
        </row>
        <row r="51">
          <cell r="B51" t="str">
            <v>221 Полиция и вътрешен ред</v>
          </cell>
          <cell r="C51">
            <v>2221</v>
          </cell>
        </row>
        <row r="52">
          <cell r="B52" t="str">
            <v>222 Национална служба за охрана</v>
          </cell>
          <cell r="C52">
            <v>2222</v>
          </cell>
        </row>
        <row r="53">
          <cell r="B53" t="str">
            <v>223 Държавна агенция "Разузнаване"</v>
          </cell>
          <cell r="C53">
            <v>2223</v>
          </cell>
        </row>
        <row r="54">
          <cell r="B54" t="str">
            <v>224 Противопожарна охрана</v>
          </cell>
          <cell r="C54">
            <v>2224</v>
          </cell>
        </row>
        <row r="55">
          <cell r="B55" t="str">
            <v>225 Приложни научни изследвания в областта на вътрешния ред и сигурност</v>
          </cell>
          <cell r="C55">
            <v>2225</v>
          </cell>
        </row>
        <row r="56">
          <cell r="B56" t="str">
            <v>228 Международни програми и споразумения, дарения и помощи от чужбина</v>
          </cell>
          <cell r="C56">
            <v>2228</v>
          </cell>
        </row>
        <row r="57">
          <cell r="B57" t="str">
            <v>239 Други дейности по вътрешната сигурност</v>
          </cell>
          <cell r="C57">
            <v>2239</v>
          </cell>
        </row>
        <row r="58">
          <cell r="B58" t="str">
            <v>241 Висш съдебен съвет</v>
          </cell>
          <cell r="C58">
            <v>2241</v>
          </cell>
        </row>
        <row r="59">
          <cell r="B59" t="str">
            <v>242 Върховен административен съд</v>
          </cell>
          <cell r="C59">
            <v>2242</v>
          </cell>
        </row>
        <row r="60">
          <cell r="B60" t="str">
            <v>243 Върховен касационен съд</v>
          </cell>
          <cell r="C60">
            <v>2243</v>
          </cell>
        </row>
        <row r="61">
          <cell r="B61" t="str">
            <v>244 Прокуратура</v>
          </cell>
          <cell r="C61">
            <v>2244</v>
          </cell>
        </row>
        <row r="62">
          <cell r="B62" t="str">
            <v>245 Национална следствена служба</v>
          </cell>
          <cell r="C62">
            <v>2245</v>
          </cell>
        </row>
        <row r="63">
          <cell r="B63" t="str">
            <v>246 Съдилища</v>
          </cell>
          <cell r="C63">
            <v>2246</v>
          </cell>
        </row>
        <row r="64">
          <cell r="B64" t="str">
            <v>247 Окръжни следствени служби</v>
          </cell>
          <cell r="C64">
            <v>2247</v>
          </cell>
        </row>
        <row r="65">
          <cell r="B65" t="str">
            <v>248 Инспекторат към Висшия съдебен съвет</v>
          </cell>
          <cell r="C65">
            <v>2248</v>
          </cell>
        </row>
        <row r="66">
          <cell r="B66" t="str">
            <v>249 Национален институт на правосъдието</v>
          </cell>
          <cell r="C66">
            <v>2249</v>
          </cell>
        </row>
        <row r="67">
          <cell r="B67" t="str">
            <v>258 Международни програми и споразумения, дарения и помощи от чужбина</v>
          </cell>
          <cell r="C67">
            <v>2258</v>
          </cell>
        </row>
        <row r="68">
          <cell r="B68" t="str">
            <v>259 Други дейности на съдебната власт</v>
          </cell>
          <cell r="C68">
            <v>2259</v>
          </cell>
        </row>
        <row r="69">
          <cell r="B69" t="str">
            <v>261 Места за лишаване от свобода</v>
          </cell>
          <cell r="C69">
            <v>2261</v>
          </cell>
        </row>
        <row r="70">
          <cell r="B70" t="str">
            <v>268 Международни програми и споразумения, дарения и помощи от чужбина</v>
          </cell>
          <cell r="C70">
            <v>2268</v>
          </cell>
        </row>
        <row r="71">
          <cell r="B71" t="str">
            <v>279 Други дейности на администрацията на затворите</v>
          </cell>
          <cell r="C71">
            <v>2279</v>
          </cell>
        </row>
        <row r="72">
          <cell r="B72" t="str">
            <v>281 Неотложна дейност по защита на населението и националното стопанство</v>
          </cell>
          <cell r="C72">
            <v>2281</v>
          </cell>
        </row>
        <row r="73">
          <cell r="B73" t="str">
            <v>282 Отбранително-мобилизационна подготовка, поддържане на запаси и мощности</v>
          </cell>
          <cell r="C73">
            <v>2282</v>
          </cell>
        </row>
        <row r="74">
          <cell r="B74" t="str">
            <v>283 Превантивна дейност за намаляване на вредните последствия от бедствия и аварии</v>
          </cell>
          <cell r="C74">
            <v>2283</v>
          </cell>
        </row>
        <row r="75">
          <cell r="B75" t="str">
            <v>284 Ликвидиране на последици от стихийни бедствия и производствени аварии</v>
          </cell>
          <cell r="C75">
            <v>2284</v>
          </cell>
        </row>
        <row r="76">
          <cell r="B76" t="str">
            <v>285 Доброволни формирования за защита при бедствия</v>
          </cell>
          <cell r="C76">
            <v>2285</v>
          </cell>
        </row>
        <row r="77">
          <cell r="B77" t="str">
            <v>288 Международни програми и споразумения, дарения и помощи от чужбина</v>
          </cell>
          <cell r="C77">
            <v>2288</v>
          </cell>
        </row>
        <row r="78">
          <cell r="B78" t="str">
            <v>289 Други дейности за защита на населението при стихийни бедствия и аварии</v>
          </cell>
          <cell r="C78">
            <v>2289</v>
          </cell>
        </row>
        <row r="79">
          <cell r="B79" t="str">
            <v>301 Управление, контрол, регулиране и лицензиране на дейности по образованието</v>
          </cell>
          <cell r="C79">
            <v>3301</v>
          </cell>
        </row>
        <row r="80">
          <cell r="B80" t="str">
            <v>311 Детски градини</v>
          </cell>
          <cell r="C80">
            <v>3311</v>
          </cell>
        </row>
        <row r="81">
          <cell r="B81" t="str">
            <v>312 Специални групи в детски градини за деца със СОП</v>
          </cell>
          <cell r="C81">
            <v>3312</v>
          </cell>
        </row>
        <row r="82">
          <cell r="B82" t="str">
            <v>318 Подготвителна група в училище</v>
          </cell>
          <cell r="C82">
            <v>3318</v>
          </cell>
        </row>
        <row r="83">
          <cell r="B83" t="str">
            <v>321 Специални училища и центрове за специална образователна подкрепа</v>
          </cell>
          <cell r="C83">
            <v>3321</v>
          </cell>
        </row>
        <row r="84">
          <cell r="B84" t="str">
            <v>322 Неспециализирани училища, без професионални гимназии</v>
          </cell>
          <cell r="C84">
            <v>3322</v>
          </cell>
        </row>
        <row r="85">
          <cell r="B85" t="str">
            <v>323 Училища по културата и училища по изкуствата</v>
          </cell>
          <cell r="C85">
            <v>3323</v>
          </cell>
        </row>
        <row r="86">
          <cell r="B86" t="str">
            <v>324 Спортни училища</v>
          </cell>
          <cell r="C86">
            <v>3324</v>
          </cell>
        </row>
        <row r="87">
          <cell r="B87" t="str">
            <v>325 Български училища в чужбина</v>
          </cell>
          <cell r="C87">
            <v>3325</v>
          </cell>
        </row>
        <row r="88">
          <cell r="B88" t="str">
            <v>326 Професионални гимназии и паралелки за професионална подготовка</v>
          </cell>
          <cell r="C88">
            <v>3326</v>
          </cell>
        </row>
        <row r="89">
          <cell r="B89" t="str">
            <v>327 Училища в места за лишаване от свобода</v>
          </cell>
          <cell r="C89">
            <v>3327</v>
          </cell>
        </row>
        <row r="90">
          <cell r="B90" t="str">
            <v>332 Общежития</v>
          </cell>
          <cell r="C90">
            <v>3332</v>
          </cell>
        </row>
        <row r="91">
          <cell r="B91" t="str">
            <v>333 Ученически почивни лагери</v>
          </cell>
          <cell r="C91">
            <v>3333</v>
          </cell>
        </row>
        <row r="92">
          <cell r="B92" t="str">
            <v>334 Повишаване на квалификацията</v>
          </cell>
          <cell r="C92">
            <v>3334</v>
          </cell>
        </row>
        <row r="93">
          <cell r="B93" t="str">
            <v>336 Столове</v>
          </cell>
          <cell r="C93">
            <v>3336</v>
          </cell>
        </row>
        <row r="94">
          <cell r="B94" t="str">
            <v>337 Център за подкрепа за личностно развитие</v>
          </cell>
          <cell r="C94">
            <v>3337</v>
          </cell>
        </row>
        <row r="95">
          <cell r="B95" t="str">
            <v>338 Ресурсно подпомагане</v>
          </cell>
          <cell r="C95">
            <v>3338</v>
          </cell>
        </row>
        <row r="96">
          <cell r="B96" t="str">
            <v>341 Академии, университети и висши училища</v>
          </cell>
          <cell r="C96">
            <v>3341</v>
          </cell>
        </row>
        <row r="97">
          <cell r="B97" t="str">
            <v>349 Приложни научни изследвания в областта на образованието</v>
          </cell>
          <cell r="C97">
            <v>3349</v>
          </cell>
        </row>
        <row r="98">
          <cell r="B98" t="str">
            <v>359 Други дейности за децата</v>
          </cell>
          <cell r="C98">
            <v>3359</v>
          </cell>
        </row>
        <row r="99">
          <cell r="B99" t="str">
            <v>369 Други дейности за младежта</v>
          </cell>
          <cell r="C99">
            <v>3369</v>
          </cell>
        </row>
        <row r="100">
          <cell r="B100" t="str">
            <v>388 Международни програми и споразумения, дарения и помощи от чужбина</v>
          </cell>
          <cell r="C100">
            <v>3388</v>
          </cell>
        </row>
        <row r="101">
          <cell r="B101" t="str">
            <v>389 Други дейности по образованието</v>
          </cell>
          <cell r="C101">
            <v>3389</v>
          </cell>
        </row>
        <row r="102">
          <cell r="B102" t="str">
            <v>401 Управление, контрол и регулиране на дейности по здравеопазването</v>
          </cell>
          <cell r="C102">
            <v>4401</v>
          </cell>
        </row>
        <row r="103">
          <cell r="B103" t="str">
            <v xml:space="preserve">412 Многопрофилни болници за активно лечение </v>
          </cell>
          <cell r="C103">
            <v>4412</v>
          </cell>
        </row>
        <row r="104">
          <cell r="B104" t="str">
            <v xml:space="preserve">415 Домове за медико-социални грижи </v>
          </cell>
          <cell r="C104">
            <v>4415</v>
          </cell>
        </row>
        <row r="105">
          <cell r="B105" t="str">
            <v>418 Психиатрични болници</v>
          </cell>
          <cell r="C105">
            <v>4418</v>
          </cell>
        </row>
        <row r="106">
          <cell r="B106" t="str">
            <v>429 Центрове за спешна медицинска помощ</v>
          </cell>
          <cell r="C106">
            <v>4429</v>
          </cell>
        </row>
        <row r="107">
          <cell r="B107" t="str">
            <v>431 Детски ясли, детски кухни и яслени групи в детска градина</v>
          </cell>
          <cell r="C107">
            <v>4431</v>
          </cell>
        </row>
        <row r="108">
          <cell r="B108" t="str">
            <v>433 Рехабилитация</v>
          </cell>
          <cell r="C108">
            <v>4433</v>
          </cell>
        </row>
        <row r="109">
          <cell r="B109" t="str">
            <v>436 Национални центрове</v>
          </cell>
          <cell r="C109">
            <v>4436</v>
          </cell>
        </row>
        <row r="110">
          <cell r="B110" t="str">
            <v>437 Здравен кабинет в детски градини и училища</v>
          </cell>
          <cell r="C110">
            <v>4437</v>
          </cell>
        </row>
        <row r="111">
          <cell r="B111" t="str">
            <v>450 Преобразувани лечебни заведения</v>
          </cell>
          <cell r="C111">
            <v>4450</v>
          </cell>
        </row>
        <row r="112">
          <cell r="B112" t="str">
            <v>451 Плащания за първична извънболнична медицинска помощ</v>
          </cell>
          <cell r="C112">
            <v>4451</v>
          </cell>
        </row>
        <row r="113">
          <cell r="B113" t="str">
            <v>452 Плащания за специализирана извънболнична медицинска помощ</v>
          </cell>
          <cell r="C113">
            <v>4452</v>
          </cell>
        </row>
        <row r="114">
          <cell r="B114" t="str">
            <v>453 Плащания за дентална помощ</v>
          </cell>
          <cell r="C114">
            <v>4453</v>
          </cell>
        </row>
        <row r="115">
          <cell r="B115" t="str">
            <v>454 Плащания за медико-диагностична дейност</v>
          </cell>
          <cell r="C115">
            <v>4454</v>
          </cell>
        </row>
        <row r="116">
          <cell r="B116" t="str">
            <v>455 Плащания за лекарствени продукти, медицински изделия и диетични храни за специални медицински цели за домашно лечение на територията на страната</v>
          </cell>
          <cell r="C116">
            <v>4455</v>
          </cell>
        </row>
        <row r="117">
          <cell r="B117" t="str">
            <v>456 Плащания за болнична медицинска помощ</v>
          </cell>
          <cell r="C117">
            <v>4456</v>
          </cell>
        </row>
        <row r="118">
          <cell r="B118" t="str">
            <v>457 Плащания за медицински изделия прилагани в болничната медицинска помощ</v>
          </cell>
          <cell r="C118">
            <v>4457</v>
          </cell>
        </row>
        <row r="119">
          <cell r="B119" t="str">
            <v>458 Плащания за лекарствени продукти при злокачествени заболявания в условия на болнична медицинска помощ</v>
          </cell>
          <cell r="C119">
            <v>4458</v>
          </cell>
        </row>
        <row r="120">
          <cell r="B120" t="str">
            <v>459 Други здравноосигурителни плащания</v>
          </cell>
          <cell r="C120">
            <v>4459</v>
          </cell>
        </row>
        <row r="121">
          <cell r="B121" t="str">
            <v>465 Приложни научни изследвания в областта на здравеопазването</v>
          </cell>
          <cell r="C121">
            <v>4465</v>
          </cell>
        </row>
        <row r="122">
          <cell r="B122" t="str">
            <v>467 Национални програми</v>
          </cell>
          <cell r="C122">
            <v>4467</v>
          </cell>
        </row>
        <row r="123">
          <cell r="B123" t="str">
            <v>468 Международни програми и споразумения, дарения и помощи от чужбина</v>
          </cell>
          <cell r="C123">
            <v>4468</v>
          </cell>
        </row>
        <row r="124">
          <cell r="B124" t="str">
            <v>469 Други дейности по здравеопазването</v>
          </cell>
          <cell r="C124">
            <v>4469</v>
          </cell>
        </row>
        <row r="125">
          <cell r="B125" t="str">
            <v>501 Пенсии</v>
          </cell>
          <cell r="C125">
            <v>5501</v>
          </cell>
        </row>
        <row r="126">
          <cell r="B126" t="str">
            <v>511 Помощи по Закона за семейните помощи за деца</v>
          </cell>
          <cell r="C126">
            <v>5511</v>
          </cell>
        </row>
        <row r="127">
          <cell r="B127" t="str">
            <v>512 Помощи по Закона за социално подпомагане</v>
          </cell>
          <cell r="C127">
            <v>5512</v>
          </cell>
        </row>
        <row r="128">
          <cell r="B128" t="str">
            <v>513 Помощи по Закона за интеграция на хората с увреждания</v>
          </cell>
          <cell r="C128">
            <v>5513</v>
          </cell>
        </row>
        <row r="129">
          <cell r="B129" t="str">
            <v>514 Помощи за диагностика и лечение на социално слаби лица</v>
          </cell>
          <cell r="C129">
            <v>5514</v>
          </cell>
        </row>
        <row r="130">
          <cell r="B130" t="str">
            <v>515 Помощи по Закона за закрила на детето</v>
          </cell>
          <cell r="C130">
            <v>5515</v>
          </cell>
        </row>
        <row r="131">
          <cell r="B131" t="str">
            <v>516 Помощи по Закона за ветераните от войните</v>
          </cell>
          <cell r="C131">
            <v>5516</v>
          </cell>
        </row>
        <row r="132">
          <cell r="B132" t="str">
            <v>517 Помощи по Закона за военноинвалидите и военнопострадалите</v>
          </cell>
          <cell r="C132">
            <v>5517</v>
          </cell>
        </row>
        <row r="133">
          <cell r="B133" t="str">
            <v>518 Социални помощи и обезщетения по международни програми, помощи и дарения</v>
          </cell>
          <cell r="C133">
            <v>5518</v>
          </cell>
        </row>
        <row r="134">
          <cell r="B134" t="str">
            <v>519 Други помощи и обезщетения</v>
          </cell>
          <cell r="C134">
            <v>5519</v>
          </cell>
        </row>
        <row r="135">
          <cell r="B135" t="str">
            <v>521 Служби по социалното осигуряване (ДОО и др.)</v>
          </cell>
          <cell r="C135">
            <v>5521</v>
          </cell>
        </row>
        <row r="136">
          <cell r="B136" t="str">
            <v>522 Дирекции за социално подпомагане</v>
          </cell>
          <cell r="C136">
            <v>5522</v>
          </cell>
        </row>
        <row r="137">
          <cell r="B137" t="str">
            <v>524 Домашен социален патронаж</v>
          </cell>
          <cell r="C137">
            <v>5524</v>
          </cell>
        </row>
        <row r="138">
          <cell r="B138" t="str">
            <v>525 Клубове на пенсионера, инвалида и др.</v>
          </cell>
          <cell r="C138">
            <v>5525</v>
          </cell>
        </row>
        <row r="139">
          <cell r="B139" t="str">
            <v>526 Центрове за обществена подкрепа</v>
          </cell>
          <cell r="C139">
            <v>5526</v>
          </cell>
        </row>
        <row r="140">
          <cell r="B140" t="str">
            <v>527 Звена "Майка и бебе"</v>
          </cell>
          <cell r="C140">
            <v>5527</v>
          </cell>
        </row>
        <row r="141">
          <cell r="B141" t="str">
            <v>528 Център за работа с деца на улицата</v>
          </cell>
          <cell r="C141">
            <v>5528</v>
          </cell>
        </row>
        <row r="142">
          <cell r="B142" t="str">
            <v>529 Кризисен център</v>
          </cell>
          <cell r="C142">
            <v>5529</v>
          </cell>
        </row>
        <row r="143">
          <cell r="B143" t="str">
            <v>530 Център за настаняване от семеен тип</v>
          </cell>
          <cell r="C143">
            <v>5530</v>
          </cell>
        </row>
        <row r="144">
          <cell r="B144" t="str">
            <v>531 Дейности за предотвратяване на трудови злополуки и професионални болести</v>
          </cell>
          <cell r="C144">
            <v>5531</v>
          </cell>
        </row>
        <row r="145">
          <cell r="B145" t="str">
            <v>532 Програми за временна заетост</v>
          </cell>
          <cell r="C145">
            <v>5532</v>
          </cell>
        </row>
        <row r="146">
          <cell r="B146" t="str">
            <v>533 Други програми и дейности за осигуряване на заетост</v>
          </cell>
          <cell r="C146">
            <v>5533</v>
          </cell>
        </row>
        <row r="147">
          <cell r="B147" t="str">
            <v>534 Наблюдавани жилища</v>
          </cell>
          <cell r="C147">
            <v>5534</v>
          </cell>
        </row>
        <row r="148">
          <cell r="B148" t="str">
            <v>535 Преходни жилища</v>
          </cell>
          <cell r="C148">
            <v>5535</v>
          </cell>
        </row>
        <row r="149">
          <cell r="B149" t="str">
            <v>538 Програми за закрила на детето</v>
          </cell>
          <cell r="C149">
            <v>5538</v>
          </cell>
        </row>
        <row r="150">
          <cell r="B150" t="str">
            <v>540 Домове за стари хора</v>
          </cell>
          <cell r="C150">
            <v>5540</v>
          </cell>
        </row>
        <row r="151">
          <cell r="B151" t="str">
            <v>541 Домове за възрастни хора с увреждания</v>
          </cell>
          <cell r="C151">
            <v>5541</v>
          </cell>
        </row>
        <row r="152">
          <cell r="B152" t="str">
            <v>545 Социален учебно-професионален център</v>
          </cell>
          <cell r="C152">
            <v>5545</v>
          </cell>
        </row>
        <row r="153">
          <cell r="B153" t="str">
            <v>546 Домове за деца</v>
          </cell>
          <cell r="C153">
            <v>5546</v>
          </cell>
        </row>
        <row r="154">
          <cell r="B154" t="str">
            <v>547 Център за временно настаняване</v>
          </cell>
          <cell r="C154">
            <v>5547</v>
          </cell>
        </row>
        <row r="155">
          <cell r="B155" t="str">
            <v>548 Дневни центрове за стари хора</v>
          </cell>
          <cell r="C155">
            <v>5548</v>
          </cell>
        </row>
        <row r="156">
          <cell r="B156" t="str">
            <v>550 Центрове за социална рехабилитация и интеграция</v>
          </cell>
          <cell r="C156">
            <v>5550</v>
          </cell>
        </row>
        <row r="157">
          <cell r="B157" t="str">
            <v>551 Дневни центрове за лица с увреждания</v>
          </cell>
          <cell r="C157">
            <v>5551</v>
          </cell>
        </row>
        <row r="158">
          <cell r="B158" t="str">
            <v>553 Приюти</v>
          </cell>
          <cell r="C158">
            <v>5553</v>
          </cell>
        </row>
        <row r="159">
          <cell r="B159" t="str">
            <v>554 Защитени жилища</v>
          </cell>
          <cell r="C159">
            <v>5554</v>
          </cell>
        </row>
        <row r="160">
          <cell r="B160" t="str">
            <v>556 Приложни научни изследвания в областта на социалното осигуряване и подпомагане</v>
          </cell>
          <cell r="C160">
            <v>5556</v>
          </cell>
        </row>
        <row r="161">
          <cell r="B161" t="str">
            <v>561 Социален асистент</v>
          </cell>
          <cell r="C161">
            <v>5561</v>
          </cell>
        </row>
        <row r="162">
          <cell r="B162" t="str">
            <v>562 Личен асистент</v>
          </cell>
          <cell r="C162">
            <v>5562</v>
          </cell>
        </row>
        <row r="163">
          <cell r="B163" t="str">
            <v>588 Международни програми и споразумения, дарения и помощи от чужбина</v>
          </cell>
          <cell r="C163">
            <v>5588</v>
          </cell>
        </row>
        <row r="164">
          <cell r="B164" t="str">
            <v>589 Други служби и дейности по социалното осигуряване, подпомагане и заетостта</v>
          </cell>
          <cell r="C164">
            <v>5589</v>
          </cell>
        </row>
        <row r="165">
          <cell r="B165" t="str">
            <v>601 Управление, контрол и регулиране на дейностите по жил. строителство и териториално развитие</v>
          </cell>
          <cell r="C165">
            <v>6601</v>
          </cell>
        </row>
        <row r="166">
          <cell r="B166" t="str">
            <v>602 Служби по кадастър, геодезия и регистрация на недвижимата собственост</v>
          </cell>
          <cell r="C166">
            <v>6602</v>
          </cell>
        </row>
        <row r="167">
          <cell r="B167" t="str">
            <v>603 Водоснабдяване и канализация</v>
          </cell>
          <cell r="C167">
            <v>6603</v>
          </cell>
        </row>
        <row r="168">
          <cell r="B168" t="str">
            <v>604 Осветление на улици и площади</v>
          </cell>
          <cell r="C168">
            <v>6604</v>
          </cell>
        </row>
        <row r="169">
          <cell r="B169" t="str">
            <v>605 Бани и перални</v>
          </cell>
          <cell r="C169">
            <v>6605</v>
          </cell>
        </row>
        <row r="170">
          <cell r="B170" t="str">
            <v>606 Изграждане, ремонт и поддържане на уличната мрежа</v>
          </cell>
          <cell r="C170">
            <v>6606</v>
          </cell>
        </row>
        <row r="171">
          <cell r="B171" t="str">
            <v>618 Международни програми и споразумения, дарения и помощи от чужбина</v>
          </cell>
          <cell r="C171">
            <v>6618</v>
          </cell>
        </row>
        <row r="172">
          <cell r="B172" t="str">
            <v>619 Други дейности по жилищното строителство, благоустройството и регионалното развитие</v>
          </cell>
          <cell r="C172">
            <v>6619</v>
          </cell>
        </row>
        <row r="173">
          <cell r="B173" t="str">
            <v>621 Управление, контрол и регулиране на дейностите по опазване на околната среда</v>
          </cell>
          <cell r="C173">
            <v>6621</v>
          </cell>
        </row>
        <row r="174">
          <cell r="B174" t="str">
            <v>622 Озеленяване</v>
          </cell>
          <cell r="C174">
            <v>6622</v>
          </cell>
        </row>
        <row r="175">
          <cell r="B175" t="str">
            <v>623 Чистота</v>
          </cell>
          <cell r="C175">
            <v>6623</v>
          </cell>
        </row>
        <row r="176">
          <cell r="B176" t="str">
            <v>624 Геозащита</v>
          </cell>
          <cell r="C176">
            <v>6624</v>
          </cell>
        </row>
        <row r="177">
          <cell r="B177" t="str">
            <v>625 Приложни и научни изследвания  в областта на опазване на околната среда</v>
          </cell>
          <cell r="C177">
            <v>6625</v>
          </cell>
        </row>
        <row r="178">
          <cell r="B178" t="str">
            <v>626 Пречистване на отпадъчните води от населените места</v>
          </cell>
          <cell r="C178">
            <v>6626</v>
          </cell>
        </row>
        <row r="179">
          <cell r="B179" t="str">
            <v>627 Управление на дейностите по отпадъците</v>
          </cell>
          <cell r="C179">
            <v>6627</v>
          </cell>
        </row>
        <row r="180">
          <cell r="B180" t="str">
            <v>628 Международни програми и споразумения, дарения и помощи от чужбина</v>
          </cell>
          <cell r="C180">
            <v>6628</v>
          </cell>
        </row>
        <row r="181">
          <cell r="B181" t="str">
            <v>629 Други дейности по опазване на околната среда</v>
          </cell>
          <cell r="C181">
            <v>6629</v>
          </cell>
        </row>
        <row r="182">
          <cell r="B182" t="str">
            <v>701 Дейности по почивното дело и социалния отдих</v>
          </cell>
          <cell r="C182">
            <v>7701</v>
          </cell>
        </row>
        <row r="183">
          <cell r="B183" t="str">
            <v>708 Международни програми и споразумения, дарения и помощи от чужбина</v>
          </cell>
          <cell r="C183">
            <v>7708</v>
          </cell>
        </row>
        <row r="184">
          <cell r="B184" t="str">
            <v>711 Управление, контрол и регулиране на дейностите по спорта</v>
          </cell>
          <cell r="C184">
            <v>7711</v>
          </cell>
        </row>
        <row r="185">
          <cell r="B185" t="str">
            <v>712 Детски и специализирани спортни школи</v>
          </cell>
          <cell r="C185">
            <v>7712</v>
          </cell>
        </row>
        <row r="186">
          <cell r="B186" t="str">
            <v>713 Спорт за всички</v>
          </cell>
          <cell r="C186">
            <v>7713</v>
          </cell>
        </row>
        <row r="187">
          <cell r="B187" t="str">
            <v>714 Спортни бази за спорт за всички</v>
          </cell>
          <cell r="C187">
            <v>7714</v>
          </cell>
        </row>
        <row r="188">
          <cell r="B188" t="str">
            <v>718 Международни програми и споразумения, дарения и помощи от чужбина</v>
          </cell>
          <cell r="C188">
            <v>7718</v>
          </cell>
        </row>
        <row r="189">
          <cell r="B189" t="str">
            <v>719 Други дейности по спорта и физическата култура</v>
          </cell>
          <cell r="C189">
            <v>7719</v>
          </cell>
        </row>
        <row r="190">
          <cell r="B190" t="str">
            <v>731 Управление, контрол и регулиране на дейностите по културата</v>
          </cell>
          <cell r="C190">
            <v>7731</v>
          </cell>
        </row>
        <row r="191">
          <cell r="B191" t="str">
            <v>732 Културни дейности</v>
          </cell>
          <cell r="C191">
            <v>7732</v>
          </cell>
        </row>
        <row r="192">
          <cell r="B192" t="str">
            <v>733 Български културни институти в чужбина</v>
          </cell>
          <cell r="C192">
            <v>7733</v>
          </cell>
        </row>
        <row r="193">
          <cell r="B193" t="str">
            <v>735 Театри</v>
          </cell>
          <cell r="C193">
            <v>7735</v>
          </cell>
        </row>
        <row r="194">
          <cell r="B194" t="str">
            <v>736 Оперно - филхармонични дружества и опери</v>
          </cell>
          <cell r="C194">
            <v>7736</v>
          </cell>
        </row>
        <row r="195">
          <cell r="B195" t="str">
            <v>737 Оркестри и ансамбли</v>
          </cell>
          <cell r="C195">
            <v>7737</v>
          </cell>
        </row>
        <row r="196">
          <cell r="B196" t="str">
            <v>738 Читалища</v>
          </cell>
          <cell r="C196">
            <v>7738</v>
          </cell>
        </row>
        <row r="197">
          <cell r="B197" t="str">
            <v>739 Музеи, худ. галерии, паметници на културата и етногр. комплекси с национален и регионален харакер</v>
          </cell>
          <cell r="C197">
            <v>7739</v>
          </cell>
        </row>
        <row r="198">
          <cell r="B198" t="str">
            <v>740 Музеи, художествени галерии, паметници на културата и етнографски комплекси с местен харакер</v>
          </cell>
          <cell r="C198">
            <v>7740</v>
          </cell>
        </row>
        <row r="199">
          <cell r="B199" t="str">
            <v>741 Радиотранслационни възли</v>
          </cell>
          <cell r="C199">
            <v>7741</v>
          </cell>
        </row>
        <row r="200">
          <cell r="B200" t="str">
            <v>742 Радио</v>
          </cell>
          <cell r="C200">
            <v>7742</v>
          </cell>
        </row>
        <row r="201">
          <cell r="B201" t="str">
            <v>743 Телевизия</v>
          </cell>
          <cell r="C201">
            <v>7743</v>
          </cell>
        </row>
        <row r="202">
          <cell r="B202" t="str">
            <v>744 Филмотечно и фонотечно дело</v>
          </cell>
          <cell r="C202">
            <v>7744</v>
          </cell>
        </row>
        <row r="203">
          <cell r="B203" t="str">
            <v>745 Обредни домове и зали</v>
          </cell>
          <cell r="C203">
            <v>7745</v>
          </cell>
        </row>
        <row r="204">
          <cell r="B204" t="str">
            <v>746 Зоопаркове</v>
          </cell>
          <cell r="C204">
            <v>7746</v>
          </cell>
        </row>
        <row r="205">
          <cell r="B205" t="str">
            <v>747 Държавен архив и териториални архиви</v>
          </cell>
          <cell r="C205">
            <v>7747</v>
          </cell>
        </row>
        <row r="206">
          <cell r="B206" t="str">
            <v>748 Подпомагане развитието на културата</v>
          </cell>
          <cell r="C206">
            <v>7748</v>
          </cell>
        </row>
        <row r="207">
          <cell r="B207" t="str">
            <v>751 Библиотеки с национален и регионален характер</v>
          </cell>
          <cell r="C207">
            <v>7751</v>
          </cell>
        </row>
        <row r="208">
          <cell r="B208" t="str">
            <v>752 Градски библиотеки</v>
          </cell>
          <cell r="C208">
            <v>7752</v>
          </cell>
        </row>
        <row r="209">
          <cell r="B209" t="str">
            <v>755 Приложни и научни изследвания  в областта на опазване на културата</v>
          </cell>
          <cell r="C209">
            <v>7755</v>
          </cell>
        </row>
        <row r="210">
          <cell r="B210" t="str">
            <v>758 Международни програми и споразумения, дарения и помощи от чужбина</v>
          </cell>
          <cell r="C210">
            <v>7758</v>
          </cell>
        </row>
        <row r="211">
          <cell r="B211" t="str">
            <v>759 Други дейности по културата</v>
          </cell>
          <cell r="C211">
            <v>7759</v>
          </cell>
        </row>
        <row r="212">
          <cell r="B212" t="str">
            <v>761 Контрол и регулиране на дейностите по религиозно дело</v>
          </cell>
          <cell r="C212">
            <v>7761</v>
          </cell>
        </row>
        <row r="213">
          <cell r="B213" t="str">
            <v>762 Субсидии и други разходи за дейности по религиозно дело</v>
          </cell>
          <cell r="C213">
            <v>7762</v>
          </cell>
        </row>
        <row r="214">
          <cell r="B214" t="str">
            <v>768 Международни програми и споразумения, дарения и помощи от чужбина</v>
          </cell>
          <cell r="C214">
            <v>7768</v>
          </cell>
        </row>
        <row r="215">
          <cell r="B215" t="str">
            <v>801 Управление, контрол и регулиране на минното дело и дейностите по енергетиката</v>
          </cell>
          <cell r="C215">
            <v>8801</v>
          </cell>
        </row>
        <row r="216">
          <cell r="B216" t="str">
            <v>802 Изследвания, измервания и анализи на горивата и енергията</v>
          </cell>
          <cell r="C216">
            <v>8802</v>
          </cell>
        </row>
        <row r="217">
          <cell r="B217" t="str">
            <v>803 Безопасност и съхраняване на радиоактивни отпадъци</v>
          </cell>
          <cell r="C217">
            <v>8803</v>
          </cell>
        </row>
        <row r="218">
          <cell r="B218" t="str">
            <v>804 Извеждане на ядрени съоръжения от експлоатация</v>
          </cell>
          <cell r="C218">
            <v>8804</v>
          </cell>
        </row>
        <row r="219">
          <cell r="B219" t="str">
            <v>805 Приложни и научни изследвания  в областта на минното дело, горивата и енергията</v>
          </cell>
          <cell r="C219">
            <v>8805</v>
          </cell>
        </row>
        <row r="220">
          <cell r="B220" t="str">
            <v>807 Международни програми и споразумения, дарения и помощи от чужбина</v>
          </cell>
          <cell r="C220">
            <v>8807</v>
          </cell>
        </row>
        <row r="221">
          <cell r="B221" t="str">
            <v>808 Други дейности по минното дело</v>
          </cell>
          <cell r="C221">
            <v>8808</v>
          </cell>
        </row>
        <row r="222">
          <cell r="B222" t="str">
            <v>809 Други дейности по горивата и енергията</v>
          </cell>
          <cell r="C222">
            <v>8809</v>
          </cell>
        </row>
        <row r="223">
          <cell r="B223" t="str">
            <v>811 Управление, контрол и регулиране на дейностите по растениевъдство</v>
          </cell>
          <cell r="C223">
            <v>8811</v>
          </cell>
        </row>
        <row r="224">
          <cell r="B224" t="str">
            <v>813 Областни земеделски служби</v>
          </cell>
          <cell r="C224">
            <v>8813</v>
          </cell>
        </row>
        <row r="225">
          <cell r="B225" t="str">
            <v>814 Управление, контрол и регулиране на дейностите по горското стопанство</v>
          </cell>
          <cell r="C225">
            <v>8814</v>
          </cell>
        </row>
        <row r="226">
          <cell r="B226" t="str">
            <v>815 Управление, контрол и регулиране на дейностите по лова и риболова</v>
          </cell>
          <cell r="C226">
            <v>8815</v>
          </cell>
        </row>
        <row r="227">
          <cell r="B227" t="str">
            <v>816 Машинно-изпитателни центрове и контролно технически инспекции</v>
          </cell>
          <cell r="C227">
            <v>8816</v>
          </cell>
        </row>
        <row r="228">
          <cell r="B228" t="str">
            <v>817 Ветеринарно-медицински служби</v>
          </cell>
          <cell r="C228">
            <v>8817</v>
          </cell>
        </row>
        <row r="229">
          <cell r="B229" t="str">
            <v>821 Други служби по поземлената реформа</v>
          </cell>
          <cell r="C229">
            <v>8821</v>
          </cell>
        </row>
        <row r="230">
          <cell r="B230" t="str">
            <v>824 Национални доплащания и съфинансиране към директните плащания за земеделски производители</v>
          </cell>
          <cell r="C230">
            <v>8824</v>
          </cell>
        </row>
        <row r="231">
          <cell r="B231" t="str">
            <v>825 Приложни и научни изследвания  в областта на земеделието и горите</v>
          </cell>
          <cell r="C231">
            <v>8825</v>
          </cell>
        </row>
        <row r="232">
          <cell r="B232" t="str">
            <v>826 Рибарство</v>
          </cell>
          <cell r="C232">
            <v>8826</v>
          </cell>
        </row>
        <row r="233">
          <cell r="B233" t="str">
            <v>827 Развитие на селските райони</v>
          </cell>
          <cell r="C233">
            <v>8827</v>
          </cell>
        </row>
        <row r="234">
          <cell r="B234" t="str">
            <v>828 Международни програми и споразумения, дарения и помощи от чужбина</v>
          </cell>
          <cell r="C234">
            <v>8828</v>
          </cell>
        </row>
        <row r="235">
          <cell r="B235" t="str">
            <v>829 Други дейности по селско и горско стопанство, лов и риболов</v>
          </cell>
          <cell r="C235">
            <v>8829</v>
          </cell>
        </row>
        <row r="236">
          <cell r="B236" t="str">
            <v>831 Управление,контрол и регулиране на дейностите по транспорта и пътищата</v>
          </cell>
          <cell r="C236">
            <v>8831</v>
          </cell>
        </row>
        <row r="237">
          <cell r="B237" t="str">
            <v>832 Служби и дейности по поддържане, ремонт и изграждане на пътищата</v>
          </cell>
          <cell r="C237">
            <v>8832</v>
          </cell>
        </row>
        <row r="238">
          <cell r="B238" t="str">
            <v>833 Проучвания, измервания и анализи на пътната мрежа</v>
          </cell>
          <cell r="C238">
            <v>8833</v>
          </cell>
        </row>
        <row r="239">
          <cell r="B239" t="str">
            <v>834 Дейности по автомобилния транспорт</v>
          </cell>
          <cell r="C239">
            <v>8834</v>
          </cell>
        </row>
        <row r="240">
          <cell r="B240" t="str">
            <v>835 Дейности по железопътния транспорт</v>
          </cell>
          <cell r="C240">
            <v>8835</v>
          </cell>
        </row>
        <row r="241">
          <cell r="B241" t="str">
            <v>836 Дейности по въздушния транспорт</v>
          </cell>
          <cell r="C241">
            <v>8836</v>
          </cell>
        </row>
        <row r="242">
          <cell r="B242" t="str">
            <v>837 Дейности по водния транспорт</v>
          </cell>
          <cell r="C242">
            <v>8837</v>
          </cell>
        </row>
        <row r="243">
          <cell r="B243" t="str">
            <v>838 Управление, контрол и регулиране на дейностите по комуникациите</v>
          </cell>
          <cell r="C243">
            <v>8838</v>
          </cell>
        </row>
        <row r="244">
          <cell r="B244" t="str">
            <v>839 Пощи и далекосъобщения</v>
          </cell>
          <cell r="C244">
            <v>8839</v>
          </cell>
        </row>
        <row r="245">
          <cell r="B245" t="str">
            <v>845 Приложни и научни изследвания  в областта на транспорта и съобщенията</v>
          </cell>
          <cell r="C245">
            <v>8845</v>
          </cell>
        </row>
        <row r="246">
          <cell r="B246" t="str">
            <v>848 Международни програми и споразумения, дарения и помощи от чужбина</v>
          </cell>
          <cell r="C246">
            <v>8848</v>
          </cell>
        </row>
        <row r="247">
          <cell r="B247" t="str">
            <v>849 Други дейности по транспорта,пътищата,пощите и далекосъобщенията</v>
          </cell>
          <cell r="C247">
            <v>8849</v>
          </cell>
        </row>
        <row r="248">
          <cell r="B248" t="str">
            <v>851 Управление, контрол и регулиране на дейностите по промишлеността</v>
          </cell>
          <cell r="C248">
            <v>8851</v>
          </cell>
        </row>
        <row r="249">
          <cell r="B249" t="str">
            <v>852 Управление, контрол и регулиране на дейностите по строителството</v>
          </cell>
          <cell r="C249">
            <v>8852</v>
          </cell>
        </row>
        <row r="250">
          <cell r="B250" t="str">
            <v>853 Международни програми и споразумения, дарения и помощи от чужбина</v>
          </cell>
          <cell r="C250">
            <v>8853</v>
          </cell>
        </row>
        <row r="251">
          <cell r="B251" t="str">
            <v>855 Приложни и научни изследвания  в областта на промишлеността и строителството</v>
          </cell>
          <cell r="C251">
            <v>8855</v>
          </cell>
        </row>
        <row r="252">
          <cell r="B252" t="str">
            <v>858 Други дейности по промишлеността</v>
          </cell>
          <cell r="C252">
            <v>8858</v>
          </cell>
        </row>
        <row r="253">
          <cell r="B253" t="str">
            <v>859 Други дейности по строителството</v>
          </cell>
          <cell r="C253">
            <v>8859</v>
          </cell>
        </row>
        <row r="254">
          <cell r="B254" t="str">
            <v>861 Управление, контрол и регулиране на дейностите по туризма</v>
          </cell>
          <cell r="C254">
            <v>8861</v>
          </cell>
        </row>
        <row r="255">
          <cell r="B255" t="str">
            <v>862 Туристически бази</v>
          </cell>
          <cell r="C255">
            <v>8862</v>
          </cell>
        </row>
        <row r="256">
          <cell r="B256" t="str">
            <v>863 Специализирани спортно-туристически школи</v>
          </cell>
          <cell r="C256">
            <v>8863</v>
          </cell>
        </row>
        <row r="257">
          <cell r="B257" t="str">
            <v>864 Международни програми и споразумения, дарения и помощи от чужбина</v>
          </cell>
          <cell r="C257">
            <v>8864</v>
          </cell>
        </row>
        <row r="258">
          <cell r="B258" t="str">
            <v>865 Други дейности по туризма</v>
          </cell>
          <cell r="C258">
            <v>8865</v>
          </cell>
        </row>
        <row r="259">
          <cell r="B259" t="str">
            <v>866 Общински пазари и тържища</v>
          </cell>
          <cell r="C259">
            <v>8866</v>
          </cell>
        </row>
        <row r="260">
          <cell r="B260" t="str">
            <v>867 Реклама и маркетинг</v>
          </cell>
          <cell r="C260">
            <v>8867</v>
          </cell>
        </row>
        <row r="261">
          <cell r="B261" t="str">
            <v>868 Информационно-изчислителни центрове</v>
          </cell>
          <cell r="C261">
            <v>8868</v>
          </cell>
        </row>
        <row r="262">
          <cell r="B262" t="str">
            <v>869 Издателска дейност и печатни бази</v>
          </cell>
          <cell r="C262">
            <v>8869</v>
          </cell>
        </row>
        <row r="263">
          <cell r="B263" t="str">
            <v>871 Помощни стопанства, столове и други спомагателни дейности</v>
          </cell>
          <cell r="C263">
            <v>8871</v>
          </cell>
        </row>
        <row r="264">
          <cell r="B264" t="str">
            <v>872 Дворци, резиденции и стопанства</v>
          </cell>
          <cell r="C264">
            <v>8872</v>
          </cell>
        </row>
        <row r="265">
          <cell r="B265" t="str">
            <v>873 Оздравителни програми за предприятия в изолация и ликвидация</v>
          </cell>
          <cell r="C265">
            <v>8873</v>
          </cell>
        </row>
        <row r="266">
          <cell r="B266" t="str">
            <v>875 Органи и дейности по приватизация</v>
          </cell>
          <cell r="C266">
            <v>8875</v>
          </cell>
        </row>
        <row r="267">
          <cell r="B267" t="str">
            <v>876 Органи по стандартизация и метрология</v>
          </cell>
          <cell r="C267">
            <v>8876</v>
          </cell>
        </row>
        <row r="268">
          <cell r="B268" t="str">
            <v>877 Патентно дело</v>
          </cell>
          <cell r="C268">
            <v>8877</v>
          </cell>
        </row>
        <row r="269">
          <cell r="B269" t="str">
            <v>878 Приюти за безстопанствени животни</v>
          </cell>
          <cell r="C269">
            <v>8878</v>
          </cell>
        </row>
        <row r="270">
          <cell r="B270" t="str">
            <v>885 Приложни и научни изследвания  в други дейности по икономиката</v>
          </cell>
          <cell r="C270">
            <v>8885</v>
          </cell>
        </row>
        <row r="271">
          <cell r="B271" t="str">
            <v>888 Структурни реформи</v>
          </cell>
          <cell r="C271">
            <v>8888</v>
          </cell>
        </row>
        <row r="272">
          <cell r="B272" t="str">
            <v>897 Международни програми и споразумения, дарения и помощи от чужбина</v>
          </cell>
          <cell r="C272">
            <v>8897</v>
          </cell>
        </row>
        <row r="273">
          <cell r="B273" t="str">
            <v>898 Други дейности по икономиката</v>
          </cell>
          <cell r="C273">
            <v>8898</v>
          </cell>
        </row>
        <row r="274">
          <cell r="B274" t="str">
            <v>910 Разходи за лихви</v>
          </cell>
          <cell r="C274">
            <v>9910</v>
          </cell>
        </row>
        <row r="275">
          <cell r="B275" t="str">
            <v>997 Други разходи некласифицирани по другите функции</v>
          </cell>
          <cell r="C275">
            <v>9997</v>
          </cell>
        </row>
        <row r="276">
          <cell r="B276" t="str">
            <v xml:space="preserve">998 Резерв </v>
          </cell>
          <cell r="C276">
            <v>9998</v>
          </cell>
        </row>
        <row r="282">
          <cell r="A282" t="str">
            <v xml:space="preserve">ИЗБЕРЕТЕ ОПЕРАТИВНА ПРОГРАМА </v>
          </cell>
        </row>
        <row r="283">
          <cell r="A283" t="str">
            <v>ПЕРИОД 2014-2020</v>
          </cell>
        </row>
        <row r="284">
          <cell r="A284" t="str">
            <v>КФ - ОП "Транспорт и транспортна инфраструктура"</v>
          </cell>
          <cell r="B284" t="str">
            <v>98111</v>
          </cell>
        </row>
        <row r="285">
          <cell r="A285" t="str">
            <v>КФ - ОП "Околна среда"</v>
          </cell>
          <cell r="B285" t="str">
            <v>98112</v>
          </cell>
        </row>
        <row r="286">
          <cell r="A286" t="str">
            <v>ЕФРР - ОП "Транспорт и транспортна инфраструктура"</v>
          </cell>
          <cell r="B286" t="str">
            <v>98211</v>
          </cell>
        </row>
        <row r="287">
          <cell r="A287" t="str">
            <v>ЕФРР - ОП "Региони в растеж"</v>
          </cell>
          <cell r="B287" t="str">
            <v>98212</v>
          </cell>
        </row>
        <row r="288">
          <cell r="A288" t="str">
            <v>ЕФРР - ОП "Наука и образование за интелигентен растеж"</v>
          </cell>
          <cell r="B288" t="str">
            <v>98213</v>
          </cell>
        </row>
        <row r="289">
          <cell r="A289" t="str">
            <v>ЕФРР - ОП "Иновации и конкурентоспособност "</v>
          </cell>
          <cell r="B289" t="str">
            <v>98214</v>
          </cell>
        </row>
        <row r="290">
          <cell r="A290" t="str">
            <v>ЕФРР - ОП "Околна среда"</v>
          </cell>
          <cell r="B290" t="str">
            <v>98215</v>
          </cell>
        </row>
        <row r="291">
          <cell r="A291" t="str">
            <v>ЕФРР - ОП "Инициатива за малки и средни предприятия"</v>
          </cell>
          <cell r="B291" t="str">
            <v>98224</v>
          </cell>
        </row>
        <row r="292">
          <cell r="A292" t="str">
            <v>ЕСФ - ОП "Развитие на човешките ресурси"</v>
          </cell>
          <cell r="B292" t="str">
            <v>98311</v>
          </cell>
        </row>
        <row r="293">
          <cell r="A293" t="str">
            <v>ЕСФ - ОП "Добро управление"</v>
          </cell>
          <cell r="B293" t="str">
            <v>98312</v>
          </cell>
        </row>
        <row r="294">
          <cell r="A294" t="str">
            <v>ЕСФ - ОП "Наука и образование за интелигентен растеж"</v>
          </cell>
          <cell r="B294" t="str">
            <v>98313</v>
          </cell>
        </row>
        <row r="295">
          <cell r="A295" t="str">
            <v xml:space="preserve">ОП "Фонд за европейско подпомагане на най-нуждаещите се лица" </v>
          </cell>
          <cell r="B295">
            <v>98315</v>
          </cell>
        </row>
        <row r="296">
          <cell r="A296" t="str">
            <v>ПЕРИОД 2007-2013</v>
          </cell>
        </row>
        <row r="297">
          <cell r="A297" t="str">
            <v>КФ - ОП "ТРАНСПОРТ"</v>
          </cell>
          <cell r="B297" t="str">
            <v>98101</v>
          </cell>
        </row>
        <row r="298">
          <cell r="A298" t="str">
            <v>КФ - ОП "ОКОЛНА СРЕДА"</v>
          </cell>
          <cell r="B298" t="str">
            <v>98102</v>
          </cell>
        </row>
        <row r="299">
          <cell r="A299" t="str">
            <v>ЕФРР - ОП "ТРАНСПОРТ"</v>
          </cell>
          <cell r="B299" t="str">
            <v>98201</v>
          </cell>
        </row>
        <row r="300">
          <cell r="A300" t="str">
            <v>ЕФРР - ОП "РЕГИОНАЛНО РАЗВИТИЕ"</v>
          </cell>
          <cell r="B300" t="str">
            <v>98202</v>
          </cell>
        </row>
        <row r="301">
          <cell r="A301" t="str">
            <v>ЕФРР - ОП "КОНКУРЕНТНОСПОСОБНОСТ"</v>
          </cell>
          <cell r="B301" t="str">
            <v>98204</v>
          </cell>
        </row>
        <row r="302">
          <cell r="A302" t="str">
            <v>ЕФРР - ОП "ОКОЛНА СРЕДА"</v>
          </cell>
          <cell r="B302" t="str">
            <v>98205</v>
          </cell>
        </row>
        <row r="303">
          <cell r="A303" t="str">
            <v>ЕФРР - ОП "ТЕХНИЧЕСКА ПОМОЩ"</v>
          </cell>
          <cell r="B303" t="str">
            <v>98210</v>
          </cell>
        </row>
        <row r="304">
          <cell r="A304" t="str">
            <v>ЕСФ - ОП "ЧОВЕШКИ РЕСУРСИ"</v>
          </cell>
          <cell r="B304" t="str">
            <v>98301</v>
          </cell>
        </row>
        <row r="305">
          <cell r="A305" t="str">
            <v>ЕСФ - ОП "АДМИНИСТРАТИВЕН КАПАЦИТЕТ"</v>
          </cell>
          <cell r="B305" t="str">
            <v>98302</v>
          </cell>
        </row>
        <row r="311">
          <cell r="A311" t="str">
            <v>0100</v>
          </cell>
          <cell r="B311" t="str">
            <v>Народно събрание</v>
          </cell>
        </row>
        <row r="312">
          <cell r="A312" t="str">
            <v>0200</v>
          </cell>
          <cell r="B312" t="str">
            <v>Администрация на президентството</v>
          </cell>
        </row>
        <row r="313">
          <cell r="A313" t="str">
            <v>0300</v>
          </cell>
          <cell r="B313" t="str">
            <v xml:space="preserve">Министерски съвет </v>
          </cell>
        </row>
        <row r="314">
          <cell r="A314" t="str">
            <v>0400</v>
          </cell>
          <cell r="B314" t="str">
            <v>Конституционен съд</v>
          </cell>
        </row>
        <row r="315">
          <cell r="A315" t="str">
            <v>0500</v>
          </cell>
          <cell r="B315" t="str">
            <v>Сметна палата</v>
          </cell>
        </row>
        <row r="316">
          <cell r="A316" t="str">
            <v>0600</v>
          </cell>
          <cell r="B316" t="str">
            <v>Висш съдебен съвет</v>
          </cell>
        </row>
        <row r="317">
          <cell r="A317" t="str">
            <v>1000</v>
          </cell>
          <cell r="B317" t="str">
            <v>Министерство на финансите</v>
          </cell>
        </row>
        <row r="318">
          <cell r="A318" t="str">
            <v>1100</v>
          </cell>
          <cell r="B318" t="str">
            <v>Министерство на външните работи</v>
          </cell>
        </row>
        <row r="319">
          <cell r="A319" t="str">
            <v>1200</v>
          </cell>
          <cell r="B319" t="str">
            <v>Министерство на отбраната</v>
          </cell>
        </row>
        <row r="320">
          <cell r="A320" t="str">
            <v>1300</v>
          </cell>
          <cell r="B320" t="str">
            <v>Министерство на вътрешните работи</v>
          </cell>
        </row>
        <row r="321">
          <cell r="A321" t="str">
            <v>1400</v>
          </cell>
          <cell r="B321" t="str">
            <v>Министерство на правосъдието</v>
          </cell>
        </row>
        <row r="322">
          <cell r="A322" t="str">
            <v>1500</v>
          </cell>
          <cell r="B322" t="str">
            <v>Министерство на труда и социалната политика</v>
          </cell>
        </row>
        <row r="323">
          <cell r="A323" t="str">
            <v>1600</v>
          </cell>
          <cell r="B323" t="str">
            <v>Министерство на здравеопазването</v>
          </cell>
        </row>
        <row r="324">
          <cell r="A324" t="str">
            <v>1700</v>
          </cell>
          <cell r="B324" t="str">
            <v xml:space="preserve">Министерство на образованието и науката </v>
          </cell>
        </row>
        <row r="325">
          <cell r="A325" t="str">
            <v>1800</v>
          </cell>
          <cell r="B325" t="str">
            <v>Министерство на културата</v>
          </cell>
        </row>
        <row r="326">
          <cell r="A326" t="str">
            <v>1900</v>
          </cell>
          <cell r="B326" t="str">
            <v>Министерство на околната среда и водите</v>
          </cell>
        </row>
        <row r="327">
          <cell r="A327" t="str">
            <v>2000</v>
          </cell>
          <cell r="B327" t="str">
            <v>Министерство на икономиката</v>
          </cell>
        </row>
        <row r="328">
          <cell r="A328" t="str">
            <v>2100</v>
          </cell>
          <cell r="B328" t="str">
            <v>Министерство на регионалното развитие и благоустройство</v>
          </cell>
        </row>
        <row r="329">
          <cell r="A329" t="str">
            <v>2200</v>
          </cell>
          <cell r="B329" t="str">
            <v>Министерство на земеделието и храните</v>
          </cell>
        </row>
        <row r="330">
          <cell r="A330" t="str">
            <v>2300</v>
          </cell>
          <cell r="B330" t="str">
            <v>Министерство на транспорта, информационните технологии и съобщенията</v>
          </cell>
        </row>
        <row r="331">
          <cell r="A331" t="str">
            <v>2400</v>
          </cell>
          <cell r="B331" t="str">
            <v>Министерство на енергетиката</v>
          </cell>
        </row>
        <row r="332">
          <cell r="A332" t="str">
            <v>2500</v>
          </cell>
          <cell r="B332" t="str">
            <v>Министерство на младежта и спорта</v>
          </cell>
        </row>
        <row r="333">
          <cell r="A333" t="str">
            <v>3000</v>
          </cell>
          <cell r="B333" t="str">
            <v>Държавна агенция  "Национална сигурност"</v>
          </cell>
        </row>
        <row r="334">
          <cell r="A334" t="str">
            <v>3200</v>
          </cell>
          <cell r="B334" t="str">
            <v>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v>
          </cell>
        </row>
        <row r="335">
          <cell r="A335" t="str">
            <v>3300</v>
          </cell>
          <cell r="B335" t="str">
            <v>Комисия за защита от дискриминация</v>
          </cell>
        </row>
        <row r="336">
          <cell r="A336" t="str">
            <v>3400</v>
          </cell>
          <cell r="B336" t="str">
            <v>Комисия за защита на личните данни</v>
          </cell>
        </row>
        <row r="337">
          <cell r="A337" t="str">
            <v>3500</v>
          </cell>
          <cell r="B337" t="str">
            <v>Държавна агенция “Електронно управление”</v>
          </cell>
        </row>
        <row r="338">
          <cell r="A338" t="str">
            <v>3700</v>
          </cell>
          <cell r="B338" t="str">
            <v>Комисия за отнемане на незаконно придобито имущество</v>
          </cell>
        </row>
        <row r="339">
          <cell r="A339" t="str">
            <v>3800</v>
          </cell>
          <cell r="B339" t="str">
            <v>Национална служба за охрана</v>
          </cell>
        </row>
        <row r="340">
          <cell r="A340" t="str">
            <v>3900</v>
          </cell>
          <cell r="B340" t="str">
            <v>Държавна агенция "Разузнаване"</v>
          </cell>
        </row>
        <row r="341">
          <cell r="A341" t="str">
            <v>4000</v>
          </cell>
          <cell r="B341" t="str">
            <v>Омбудсман</v>
          </cell>
        </row>
        <row r="342">
          <cell r="A342" t="str">
            <v>4100</v>
          </cell>
          <cell r="B342" t="str">
            <v>Национален статистически институт</v>
          </cell>
        </row>
        <row r="343">
          <cell r="A343" t="str">
            <v>4200</v>
          </cell>
          <cell r="B343" t="str">
            <v>Комисия за защита на конкуренцията</v>
          </cell>
        </row>
        <row r="344">
          <cell r="A344" t="str">
            <v>4300</v>
          </cell>
          <cell r="B344" t="str">
            <v>Комисия за регулиране на съобщенията</v>
          </cell>
        </row>
        <row r="345">
          <cell r="A345" t="str">
            <v>4400</v>
          </cell>
          <cell r="B345" t="str">
            <v>Съвет за електронни медии</v>
          </cell>
        </row>
        <row r="346">
          <cell r="A346" t="str">
            <v>4500</v>
          </cell>
          <cell r="B346" t="str">
            <v>Комисия за енергийно и водно регулиране</v>
          </cell>
        </row>
        <row r="347">
          <cell r="A347" t="str">
            <v>4600</v>
          </cell>
          <cell r="B347" t="str">
            <v>Агенция за ядрено регулиране</v>
          </cell>
        </row>
        <row r="348">
          <cell r="A348" t="str">
            <v>4700</v>
          </cell>
          <cell r="B348" t="str">
            <v>Комисия за финансов надзор</v>
          </cell>
        </row>
        <row r="349">
          <cell r="A349" t="str">
            <v>4800</v>
          </cell>
          <cell r="B349" t="str">
            <v>Държавна комисия по сигурността на информацията</v>
          </cell>
        </row>
        <row r="350">
          <cell r="A350" t="str">
            <v>5300</v>
          </cell>
          <cell r="B350" t="str">
            <v>Държавна агенция "Държавен резерв и военновременни запаси"</v>
          </cell>
        </row>
        <row r="351">
          <cell r="A351" t="str">
            <v>6100</v>
          </cell>
          <cell r="B351" t="str">
            <v>Българска национална телевизия</v>
          </cell>
        </row>
        <row r="352">
          <cell r="A352" t="str">
            <v>6200</v>
          </cell>
          <cell r="B352" t="str">
            <v>Българско национално радио</v>
          </cell>
        </row>
        <row r="353">
          <cell r="A353" t="str">
            <v>6300</v>
          </cell>
          <cell r="B353" t="str">
            <v>Българска телеграфна агенция</v>
          </cell>
        </row>
        <row r="354">
          <cell r="A354" t="str">
            <v>7100</v>
          </cell>
          <cell r="B354" t="str">
            <v>Министерство на туризма</v>
          </cell>
        </row>
        <row r="355">
          <cell r="A355" t="str">
            <v>8100</v>
          </cell>
          <cell r="B355" t="str">
            <v>Комисия за предотвратяване и установяване на конфликт на интереси</v>
          </cell>
        </row>
        <row r="356">
          <cell r="A356" t="str">
            <v>8200</v>
          </cell>
          <cell r="B356" t="str">
            <v>Централна избирателна комисия</v>
          </cell>
        </row>
        <row r="357">
          <cell r="A357" t="str">
            <v>8300</v>
          </cell>
          <cell r="B357" t="str">
            <v>Комисия за публичен надзор над регистрираните одитори</v>
          </cell>
        </row>
        <row r="358">
          <cell r="A358" t="str">
            <v>8400</v>
          </cell>
          <cell r="B358" t="str">
            <v>Държавен фонд "Земеделие"</v>
          </cell>
        </row>
        <row r="359">
          <cell r="A359" t="str">
            <v>8500</v>
          </cell>
          <cell r="B359" t="str">
            <v>Национално бюро за контрол на специалните разузнавателни средства</v>
          </cell>
        </row>
        <row r="360">
          <cell r="A360" t="str">
            <v>8600</v>
          </cell>
          <cell r="B360" t="str">
            <v>Държавна агенция „Технически операции”</v>
          </cell>
        </row>
        <row r="361">
          <cell r="A361" t="str">
            <v>9900</v>
          </cell>
          <cell r="B361" t="str">
            <v>Централен бюджет</v>
          </cell>
        </row>
        <row r="362">
          <cell r="B362" t="str">
            <v xml:space="preserve">     А.2) Кодове на други бюджетни организации от подсектор "централно управление"</v>
          </cell>
        </row>
        <row r="363">
          <cell r="B363" t="str">
            <v xml:space="preserve">    А.2.1) кодове на държавните висши училища и Българската академия на науките</v>
          </cell>
        </row>
        <row r="364">
          <cell r="B364" t="str">
            <v xml:space="preserve">        А.2.1а) кодове на ДВУ и БАН, финансирани от Министерството на образованието и науката</v>
          </cell>
        </row>
        <row r="365">
          <cell r="A365" t="str">
            <v>1701</v>
          </cell>
          <cell r="B365" t="str">
            <v>Софийски университет "Климент Охридски" - София</v>
          </cell>
        </row>
        <row r="366">
          <cell r="A366" t="str">
            <v>1702</v>
          </cell>
          <cell r="B366" t="str">
            <v>Пловдивски университет "Паисий Хилендарски" - Пловдив</v>
          </cell>
        </row>
        <row r="367">
          <cell r="A367" t="str">
            <v>1703</v>
          </cell>
          <cell r="B367" t="str">
            <v>Университет "Проф. д-р Асен Златаров" - Бургас</v>
          </cell>
        </row>
        <row r="368">
          <cell r="A368" t="str">
            <v>1704</v>
          </cell>
          <cell r="B368" t="str">
            <v>Великотърновки университет "Св. св . Кирил и Методий" - В. Търново</v>
          </cell>
        </row>
        <row r="369">
          <cell r="A369" t="str">
            <v>1705</v>
          </cell>
          <cell r="B369" t="str">
            <v>Югозападен университет "Неофит Рилски" - Благоевград</v>
          </cell>
        </row>
        <row r="370">
          <cell r="A370" t="str">
            <v>1706</v>
          </cell>
          <cell r="B370" t="str">
            <v>Шуменски университет "Епископ Константин Преславски" - Шумен</v>
          </cell>
        </row>
        <row r="371">
          <cell r="A371" t="str">
            <v>1711</v>
          </cell>
          <cell r="B371" t="str">
            <v>Русенски университет "Ангел Кънчев" - Русе</v>
          </cell>
        </row>
        <row r="372">
          <cell r="A372" t="str">
            <v>1712</v>
          </cell>
          <cell r="B372" t="str">
            <v>Технически университет - София</v>
          </cell>
        </row>
        <row r="373">
          <cell r="A373" t="str">
            <v>1713</v>
          </cell>
          <cell r="B373" t="str">
            <v>Технически университет - София - филиал Пловдив</v>
          </cell>
        </row>
        <row r="374">
          <cell r="A374" t="str">
            <v>1714</v>
          </cell>
          <cell r="B374" t="str">
            <v>Технически университет - Варна</v>
          </cell>
        </row>
        <row r="375">
          <cell r="A375" t="str">
            <v>1715</v>
          </cell>
          <cell r="B375" t="str">
            <v>Технически университет - Габрово</v>
          </cell>
        </row>
        <row r="376">
          <cell r="A376" t="str">
            <v>1716</v>
          </cell>
          <cell r="B376" t="str">
            <v>Университет по архитектура, строителство и геодезия - София</v>
          </cell>
        </row>
        <row r="377">
          <cell r="A377" t="str">
            <v>1717</v>
          </cell>
          <cell r="B377" t="str">
            <v>Минно-геоложки университет "Св. Ив. Рилски" - София</v>
          </cell>
        </row>
        <row r="378">
          <cell r="A378" t="str">
            <v>1718</v>
          </cell>
          <cell r="B378" t="str">
            <v>Лесотехнически университет - София</v>
          </cell>
        </row>
        <row r="379">
          <cell r="A379" t="str">
            <v>1719</v>
          </cell>
          <cell r="B379" t="str">
            <v>Химико-технологичен и металургичен университет - София</v>
          </cell>
        </row>
        <row r="380">
          <cell r="A380" t="str">
            <v>1721</v>
          </cell>
          <cell r="B380" t="str">
            <v>Университет по хранителни технологии - Пловдив</v>
          </cell>
        </row>
        <row r="381">
          <cell r="A381" t="str">
            <v>1722</v>
          </cell>
          <cell r="B381" t="str">
            <v>Аграрен университет - Пловдив</v>
          </cell>
        </row>
        <row r="382">
          <cell r="A382" t="str">
            <v>1723</v>
          </cell>
          <cell r="B382" t="str">
            <v>Тракийски университет - Стара Загора</v>
          </cell>
        </row>
        <row r="383">
          <cell r="A383" t="str">
            <v>1731</v>
          </cell>
          <cell r="B383" t="str">
            <v>Медицински университет - София</v>
          </cell>
        </row>
        <row r="384">
          <cell r="A384" t="str">
            <v>1732</v>
          </cell>
          <cell r="B384" t="str">
            <v>Медицински университет - Пловдив</v>
          </cell>
        </row>
        <row r="385">
          <cell r="A385" t="str">
            <v>1733</v>
          </cell>
          <cell r="B385" t="str">
            <v>Медицински университет "Проф. д-р Параскев Иванов Стоянов" - Варна</v>
          </cell>
        </row>
        <row r="386">
          <cell r="A386" t="str">
            <v>1734</v>
          </cell>
          <cell r="B386" t="str">
            <v>Тракийски университет - Стара Загора - медицински факултет</v>
          </cell>
        </row>
        <row r="387">
          <cell r="A387" t="str">
            <v>1735</v>
          </cell>
          <cell r="B387" t="str">
            <v>Медицински университет - Плевен</v>
          </cell>
        </row>
        <row r="388">
          <cell r="A388" t="str">
            <v>1741</v>
          </cell>
          <cell r="B388" t="str">
            <v>Университет за национално и световно стопанство - София</v>
          </cell>
        </row>
        <row r="389">
          <cell r="A389" t="str">
            <v>1742</v>
          </cell>
          <cell r="B389" t="str">
            <v>Икономически университет - Варна</v>
          </cell>
        </row>
        <row r="390">
          <cell r="A390" t="str">
            <v>1743</v>
          </cell>
          <cell r="B390" t="str">
            <v>Стопанска академия "Димитър Ценов" - Свищов</v>
          </cell>
        </row>
        <row r="391">
          <cell r="A391" t="str">
            <v>1751</v>
          </cell>
          <cell r="B391" t="str">
            <v>Държавна музикална академия "Панчо Владигеров" - София</v>
          </cell>
        </row>
        <row r="392">
          <cell r="A392" t="str">
            <v>1752</v>
          </cell>
          <cell r="B392" t="str">
            <v>Национална академия за театрално и филмово изкуство "Кр. Сарафов" - София</v>
          </cell>
        </row>
        <row r="393">
          <cell r="A393" t="str">
            <v>1753</v>
          </cell>
          <cell r="B393" t="str">
            <v>Национална художествена академия - София</v>
          </cell>
        </row>
        <row r="394">
          <cell r="A394" t="str">
            <v>1754</v>
          </cell>
          <cell r="B394" t="str">
            <v>Академия за музикално, танцово и изобразително изкуство - Пловдив</v>
          </cell>
        </row>
        <row r="395">
          <cell r="A395" t="str">
            <v>1759</v>
          </cell>
          <cell r="B395" t="str">
            <v>Национална спортна академия "Васил Левски" - София</v>
          </cell>
        </row>
        <row r="396">
          <cell r="A396" t="str">
            <v>1767</v>
          </cell>
          <cell r="B396" t="str">
            <v>Висше строително училище "Любен Каравелов" - София</v>
          </cell>
        </row>
        <row r="397">
          <cell r="A397" t="str">
            <v>1768</v>
          </cell>
          <cell r="B397" t="str">
            <v>Висше транспортно училище "Тодор Каблешков" - София</v>
          </cell>
        </row>
        <row r="398">
          <cell r="A398" t="str">
            <v>1771</v>
          </cell>
          <cell r="B398" t="str">
            <v xml:space="preserve">Университет по библиотекознание и информационни технологии - София </v>
          </cell>
        </row>
        <row r="399">
          <cell r="A399" t="str">
            <v>1772</v>
          </cell>
          <cell r="B399" t="str">
            <v>Висше училище по телекомуникации и пощи - София</v>
          </cell>
        </row>
        <row r="400">
          <cell r="A400" t="str">
            <v>1790</v>
          </cell>
          <cell r="B400" t="str">
            <v>Българска академия на науките - София</v>
          </cell>
        </row>
        <row r="401">
          <cell r="A401" t="str">
            <v/>
          </cell>
          <cell r="B401" t="str">
            <v xml:space="preserve">        А.2.1.б) кодове на ДВУ и ВА "Г. С. Раковски", финансирани от Министерството на отбраната</v>
          </cell>
        </row>
        <row r="402">
          <cell r="A402" t="str">
            <v>1281</v>
          </cell>
          <cell r="B402" t="str">
            <v>Военна академия "Г. С. Раковски" - София</v>
          </cell>
        </row>
        <row r="403">
          <cell r="A403" t="str">
            <v>1282</v>
          </cell>
          <cell r="B403" t="str">
            <v>Национален военен университет "Васил Левски" - Велико Търново</v>
          </cell>
        </row>
        <row r="404">
          <cell r="A404" t="str">
            <v>1283</v>
          </cell>
          <cell r="B404" t="str">
            <v>Висше военноморско училище "Н. Й. Вапцаров" - Варна</v>
          </cell>
        </row>
        <row r="405">
          <cell r="A405" t="str">
            <v/>
          </cell>
          <cell r="B405" t="str">
            <v xml:space="preserve">    А.2.2) кодове на други разпоредители с бюджет по чл. 13, ал. 3 от ЗПФ</v>
          </cell>
        </row>
        <row r="406">
          <cell r="A406" t="str">
            <v>6100</v>
          </cell>
          <cell r="B406" t="str">
            <v>Българска национална телевизия</v>
          </cell>
        </row>
        <row r="407">
          <cell r="A407" t="str">
            <v>6200</v>
          </cell>
          <cell r="B407" t="str">
            <v>Българско национално радио</v>
          </cell>
        </row>
        <row r="408">
          <cell r="A408" t="str">
            <v>6300</v>
          </cell>
          <cell r="B408" t="str">
            <v>Българска телеграфна агенция</v>
          </cell>
        </row>
        <row r="409">
          <cell r="A409" t="str">
            <v/>
          </cell>
          <cell r="B409" t="str">
            <v xml:space="preserve">    А.2.3) кодове на разпоредители с бюджет по чл. 13, ал. 4 от ЗПФ</v>
          </cell>
        </row>
        <row r="410">
          <cell r="A410" t="str">
            <v>1313</v>
          </cell>
          <cell r="B410" t="str">
            <v>Държавно предприятие „Център за предоставяне на услуги”</v>
          </cell>
        </row>
        <row r="411">
          <cell r="A411" t="str">
            <v>3535</v>
          </cell>
          <cell r="B411" t="str">
            <v xml:space="preserve">Държавно предприятие „Единен системен оператор“ </v>
          </cell>
        </row>
        <row r="412">
          <cell r="A412" t="str">
            <v>1950</v>
          </cell>
          <cell r="B412" t="str">
            <v>Предприятие за управление на дейностите по опазване на околната среда (ПУДООС)  - чл. 60 от ЗООС</v>
          </cell>
        </row>
        <row r="414">
          <cell r="A414" t="str">
            <v>2480</v>
          </cell>
          <cell r="B414" t="str">
            <v>Фонд "Сигурност на електроенергийната система"</v>
          </cell>
        </row>
        <row r="415">
          <cell r="A415" t="str">
            <v>9817</v>
          </cell>
          <cell r="B415" t="str">
            <v>Национален фонд към Министерството на финансите</v>
          </cell>
        </row>
        <row r="416">
          <cell r="A416" t="str">
            <v>2220</v>
          </cell>
          <cell r="B416" t="str">
            <v>Държавен фонд "Земеделие" - Разплащателна агенция</v>
          </cell>
        </row>
        <row r="418">
          <cell r="A418" t="str">
            <v>5500</v>
          </cell>
          <cell r="B418" t="str">
            <v>Национален осигурителен институт - Държавно обществено осигуряване</v>
          </cell>
        </row>
        <row r="419">
          <cell r="A419" t="str">
            <v>5591</v>
          </cell>
          <cell r="B419" t="str">
            <v>Национален осигурителен институт - Учителски пенсионен фонд</v>
          </cell>
        </row>
        <row r="420">
          <cell r="A420" t="str">
            <v>5592</v>
          </cell>
          <cell r="B420" t="str">
            <v>Национален осигрителен инститт - фонд "Гарантирани вземания на работници и служители"</v>
          </cell>
        </row>
        <row r="421">
          <cell r="A421" t="str">
            <v>5600</v>
          </cell>
          <cell r="B421" t="str">
            <v>Национална здравноосигурителна каса</v>
          </cell>
        </row>
        <row r="422">
          <cell r="A422" t="str">
            <v>5101</v>
          </cell>
          <cell r="B422" t="str">
            <v>Банско</v>
          </cell>
        </row>
        <row r="423">
          <cell r="A423" t="str">
            <v>5102</v>
          </cell>
          <cell r="B423" t="str">
            <v>Белица</v>
          </cell>
        </row>
        <row r="424">
          <cell r="A424" t="str">
            <v>5103</v>
          </cell>
          <cell r="B424" t="str">
            <v>Благоевград</v>
          </cell>
        </row>
        <row r="425">
          <cell r="A425" t="str">
            <v>5104</v>
          </cell>
          <cell r="B425" t="str">
            <v>Гоце Делчев</v>
          </cell>
        </row>
        <row r="426">
          <cell r="A426" t="str">
            <v>5105</v>
          </cell>
          <cell r="B426" t="str">
            <v>Гърмен</v>
          </cell>
        </row>
        <row r="427">
          <cell r="A427" t="str">
            <v>5106</v>
          </cell>
          <cell r="B427" t="str">
            <v>Кресна</v>
          </cell>
        </row>
        <row r="428">
          <cell r="A428" t="str">
            <v>5107</v>
          </cell>
          <cell r="B428" t="str">
            <v>Петрич</v>
          </cell>
        </row>
        <row r="429">
          <cell r="A429" t="str">
            <v>5108</v>
          </cell>
          <cell r="B429" t="str">
            <v>Разлог</v>
          </cell>
        </row>
        <row r="430">
          <cell r="A430" t="str">
            <v>5109</v>
          </cell>
          <cell r="B430" t="str">
            <v>Сандански</v>
          </cell>
        </row>
        <row r="431">
          <cell r="A431" t="str">
            <v>5110</v>
          </cell>
          <cell r="B431" t="str">
            <v>Сатовча</v>
          </cell>
        </row>
        <row r="432">
          <cell r="A432" t="str">
            <v>5111</v>
          </cell>
          <cell r="B432" t="str">
            <v>Симитли</v>
          </cell>
        </row>
        <row r="433">
          <cell r="A433" t="str">
            <v>5112</v>
          </cell>
          <cell r="B433" t="str">
            <v>Струмяни</v>
          </cell>
        </row>
        <row r="434">
          <cell r="A434" t="str">
            <v>5113</v>
          </cell>
          <cell r="B434" t="str">
            <v>Хаджидимово</v>
          </cell>
        </row>
        <row r="435">
          <cell r="A435" t="str">
            <v>5114</v>
          </cell>
          <cell r="B435" t="str">
            <v>Якоруда</v>
          </cell>
        </row>
        <row r="436">
          <cell r="A436" t="str">
            <v>5201</v>
          </cell>
          <cell r="B436" t="str">
            <v>Айтос</v>
          </cell>
        </row>
        <row r="437">
          <cell r="A437" t="str">
            <v>5202</v>
          </cell>
          <cell r="B437" t="str">
            <v xml:space="preserve">Бургас </v>
          </cell>
        </row>
        <row r="438">
          <cell r="A438" t="str">
            <v>5203</v>
          </cell>
          <cell r="B438" t="str">
            <v>Камено</v>
          </cell>
        </row>
        <row r="439">
          <cell r="A439" t="str">
            <v>5204</v>
          </cell>
          <cell r="B439" t="str">
            <v>Карнобат</v>
          </cell>
        </row>
        <row r="440">
          <cell r="A440" t="str">
            <v>5205</v>
          </cell>
          <cell r="B440" t="str">
            <v>Малко Търново</v>
          </cell>
        </row>
        <row r="441">
          <cell r="A441" t="str">
            <v>5206</v>
          </cell>
          <cell r="B441" t="str">
            <v>Несебър</v>
          </cell>
        </row>
        <row r="442">
          <cell r="A442" t="str">
            <v>5207</v>
          </cell>
          <cell r="B442" t="str">
            <v>Поморие</v>
          </cell>
        </row>
        <row r="443">
          <cell r="A443" t="str">
            <v>5208</v>
          </cell>
          <cell r="B443" t="str">
            <v>Приморско</v>
          </cell>
        </row>
        <row r="444">
          <cell r="A444" t="str">
            <v>5209</v>
          </cell>
          <cell r="B444" t="str">
            <v>Руен</v>
          </cell>
        </row>
        <row r="445">
          <cell r="A445" t="str">
            <v>5210</v>
          </cell>
          <cell r="B445" t="str">
            <v>Созопол</v>
          </cell>
        </row>
        <row r="446">
          <cell r="A446" t="str">
            <v>5211</v>
          </cell>
          <cell r="B446" t="str">
            <v>Средец</v>
          </cell>
        </row>
        <row r="447">
          <cell r="A447" t="str">
            <v>5212</v>
          </cell>
          <cell r="B447" t="str">
            <v>Сунгурларе</v>
          </cell>
        </row>
        <row r="448">
          <cell r="A448" t="str">
            <v>5213</v>
          </cell>
          <cell r="B448" t="str">
            <v>Царево</v>
          </cell>
        </row>
        <row r="449">
          <cell r="A449" t="str">
            <v>5301</v>
          </cell>
          <cell r="B449" t="str">
            <v>Аврен</v>
          </cell>
        </row>
        <row r="450">
          <cell r="A450" t="str">
            <v>5302</v>
          </cell>
          <cell r="B450" t="str">
            <v>Аксаково</v>
          </cell>
        </row>
        <row r="451">
          <cell r="A451" t="str">
            <v>5303</v>
          </cell>
          <cell r="B451" t="str">
            <v>Белослав</v>
          </cell>
        </row>
        <row r="452">
          <cell r="A452" t="str">
            <v>5304</v>
          </cell>
          <cell r="B452" t="str">
            <v>Бяла</v>
          </cell>
        </row>
        <row r="453">
          <cell r="A453" t="str">
            <v>5305</v>
          </cell>
          <cell r="B453" t="str">
            <v>Варна</v>
          </cell>
        </row>
        <row r="454">
          <cell r="A454" t="str">
            <v>5306</v>
          </cell>
          <cell r="B454" t="str">
            <v>Ветрино</v>
          </cell>
        </row>
        <row r="455">
          <cell r="A455" t="str">
            <v>5307</v>
          </cell>
          <cell r="B455" t="str">
            <v>Вълчидол</v>
          </cell>
        </row>
        <row r="456">
          <cell r="A456" t="str">
            <v>5308</v>
          </cell>
          <cell r="B456" t="str">
            <v>Девня</v>
          </cell>
        </row>
        <row r="457">
          <cell r="A457" t="str">
            <v>5309</v>
          </cell>
          <cell r="B457" t="str">
            <v>Долни Чифлик</v>
          </cell>
        </row>
        <row r="458">
          <cell r="A458" t="str">
            <v>5310</v>
          </cell>
          <cell r="B458" t="str">
            <v>Дългопол</v>
          </cell>
        </row>
        <row r="459">
          <cell r="A459" t="str">
            <v>5311</v>
          </cell>
          <cell r="B459" t="str">
            <v>Провадия</v>
          </cell>
        </row>
        <row r="460">
          <cell r="A460" t="str">
            <v>5312</v>
          </cell>
          <cell r="B460" t="str">
            <v>Суворово</v>
          </cell>
        </row>
        <row r="461">
          <cell r="A461" t="str">
            <v>5401</v>
          </cell>
          <cell r="B461" t="str">
            <v>Велико Търново</v>
          </cell>
        </row>
        <row r="462">
          <cell r="A462" t="str">
            <v>5402</v>
          </cell>
          <cell r="B462" t="str">
            <v>Горна Оряховица</v>
          </cell>
        </row>
        <row r="463">
          <cell r="A463" t="str">
            <v>5403</v>
          </cell>
          <cell r="B463" t="str">
            <v>Елена</v>
          </cell>
        </row>
        <row r="464">
          <cell r="A464" t="str">
            <v>5404</v>
          </cell>
          <cell r="B464" t="str">
            <v>Златарица</v>
          </cell>
        </row>
        <row r="465">
          <cell r="A465" t="str">
            <v>5405</v>
          </cell>
          <cell r="B465" t="str">
            <v>Лясковец</v>
          </cell>
        </row>
        <row r="466">
          <cell r="A466" t="str">
            <v>5406</v>
          </cell>
          <cell r="B466" t="str">
            <v>Павликени</v>
          </cell>
        </row>
        <row r="467">
          <cell r="A467" t="str">
            <v>5407</v>
          </cell>
          <cell r="B467" t="str">
            <v>Полски Тръмбеш</v>
          </cell>
        </row>
        <row r="468">
          <cell r="A468" t="str">
            <v>5408</v>
          </cell>
          <cell r="B468" t="str">
            <v>Свищов</v>
          </cell>
        </row>
        <row r="469">
          <cell r="A469" t="str">
            <v>5409</v>
          </cell>
          <cell r="B469" t="str">
            <v>Стражица</v>
          </cell>
        </row>
        <row r="470">
          <cell r="A470" t="str">
            <v>5410</v>
          </cell>
          <cell r="B470" t="str">
            <v>Сухиндол</v>
          </cell>
        </row>
        <row r="471">
          <cell r="A471" t="str">
            <v>5501</v>
          </cell>
          <cell r="B471" t="str">
            <v>Белоградчик</v>
          </cell>
        </row>
        <row r="472">
          <cell r="A472" t="str">
            <v>5502</v>
          </cell>
          <cell r="B472" t="str">
            <v>Бойница</v>
          </cell>
        </row>
        <row r="473">
          <cell r="A473" t="str">
            <v>5503</v>
          </cell>
          <cell r="B473" t="str">
            <v>Брегово</v>
          </cell>
        </row>
        <row r="474">
          <cell r="A474" t="str">
            <v>5504</v>
          </cell>
          <cell r="B474" t="str">
            <v>Видин</v>
          </cell>
        </row>
        <row r="475">
          <cell r="A475" t="str">
            <v>5505</v>
          </cell>
          <cell r="B475" t="str">
            <v>Грамада</v>
          </cell>
        </row>
        <row r="476">
          <cell r="A476" t="str">
            <v>5506</v>
          </cell>
          <cell r="B476" t="str">
            <v>Димово</v>
          </cell>
        </row>
        <row r="477">
          <cell r="A477" t="str">
            <v>5507</v>
          </cell>
          <cell r="B477" t="str">
            <v>Кула</v>
          </cell>
        </row>
        <row r="478">
          <cell r="A478" t="str">
            <v>5508</v>
          </cell>
          <cell r="B478" t="str">
            <v>Макреш</v>
          </cell>
        </row>
        <row r="479">
          <cell r="A479" t="str">
            <v>5509</v>
          </cell>
          <cell r="B479" t="str">
            <v>Ново село</v>
          </cell>
        </row>
        <row r="480">
          <cell r="A480" t="str">
            <v>5510</v>
          </cell>
          <cell r="B480" t="str">
            <v>Ружинци</v>
          </cell>
        </row>
        <row r="481">
          <cell r="A481" t="str">
            <v>5511</v>
          </cell>
          <cell r="B481" t="str">
            <v>Чупрене</v>
          </cell>
        </row>
        <row r="482">
          <cell r="A482" t="str">
            <v>5601</v>
          </cell>
          <cell r="B482" t="str">
            <v>Борован</v>
          </cell>
        </row>
        <row r="483">
          <cell r="A483" t="str">
            <v>5602</v>
          </cell>
          <cell r="B483" t="str">
            <v>Бяла Слатина</v>
          </cell>
        </row>
        <row r="484">
          <cell r="A484" t="str">
            <v>5603</v>
          </cell>
          <cell r="B484" t="str">
            <v>Враца</v>
          </cell>
        </row>
        <row r="485">
          <cell r="A485" t="str">
            <v>5605</v>
          </cell>
          <cell r="B485" t="str">
            <v>Козлодуй</v>
          </cell>
        </row>
        <row r="486">
          <cell r="A486" t="str">
            <v>5606</v>
          </cell>
          <cell r="B486" t="str">
            <v>Криводол</v>
          </cell>
        </row>
        <row r="487">
          <cell r="A487" t="str">
            <v>5607</v>
          </cell>
          <cell r="B487" t="str">
            <v>Мездра</v>
          </cell>
        </row>
        <row r="488">
          <cell r="A488" t="str">
            <v>5608</v>
          </cell>
          <cell r="B488" t="str">
            <v>Мизия</v>
          </cell>
        </row>
        <row r="489">
          <cell r="A489" t="str">
            <v>5609</v>
          </cell>
          <cell r="B489" t="str">
            <v>Оряхово</v>
          </cell>
        </row>
        <row r="490">
          <cell r="A490" t="str">
            <v>5610</v>
          </cell>
          <cell r="B490" t="str">
            <v>Роман</v>
          </cell>
        </row>
        <row r="491">
          <cell r="A491" t="str">
            <v>5611</v>
          </cell>
          <cell r="B491" t="str">
            <v>Хайредин</v>
          </cell>
        </row>
        <row r="492">
          <cell r="A492" t="str">
            <v>5701</v>
          </cell>
          <cell r="B492" t="str">
            <v>Габрово</v>
          </cell>
        </row>
        <row r="493">
          <cell r="A493" t="str">
            <v>5702</v>
          </cell>
          <cell r="B493" t="str">
            <v>Дряново</v>
          </cell>
        </row>
        <row r="494">
          <cell r="A494" t="str">
            <v>5703</v>
          </cell>
          <cell r="B494" t="str">
            <v>Севлиево</v>
          </cell>
        </row>
        <row r="495">
          <cell r="A495" t="str">
            <v>5704</v>
          </cell>
          <cell r="B495" t="str">
            <v>Трявна</v>
          </cell>
        </row>
        <row r="496">
          <cell r="A496" t="str">
            <v>5801</v>
          </cell>
          <cell r="B496" t="str">
            <v>Балчик</v>
          </cell>
        </row>
        <row r="497">
          <cell r="A497" t="str">
            <v>5802</v>
          </cell>
          <cell r="B497" t="str">
            <v>Генерал Тошево</v>
          </cell>
        </row>
        <row r="498">
          <cell r="A498" t="str">
            <v>5803</v>
          </cell>
          <cell r="B498" t="str">
            <v>Добрич</v>
          </cell>
        </row>
        <row r="499">
          <cell r="A499" t="str">
            <v>5804</v>
          </cell>
          <cell r="B499" t="str">
            <v>Добричка</v>
          </cell>
        </row>
        <row r="500">
          <cell r="A500" t="str">
            <v>5805</v>
          </cell>
          <cell r="B500" t="str">
            <v>Каварна</v>
          </cell>
        </row>
        <row r="501">
          <cell r="A501" t="str">
            <v>5806</v>
          </cell>
          <cell r="B501" t="str">
            <v>Крушари</v>
          </cell>
        </row>
        <row r="502">
          <cell r="A502" t="str">
            <v>5807</v>
          </cell>
          <cell r="B502" t="str">
            <v>Тервел</v>
          </cell>
        </row>
        <row r="503">
          <cell r="A503" t="str">
            <v>5808</v>
          </cell>
          <cell r="B503" t="str">
            <v>Шабла</v>
          </cell>
        </row>
        <row r="504">
          <cell r="A504" t="str">
            <v>5901</v>
          </cell>
          <cell r="B504" t="str">
            <v>Ардино</v>
          </cell>
        </row>
        <row r="505">
          <cell r="A505" t="str">
            <v>5902</v>
          </cell>
          <cell r="B505" t="str">
            <v>Джебел</v>
          </cell>
        </row>
        <row r="506">
          <cell r="A506" t="str">
            <v>5903</v>
          </cell>
          <cell r="B506" t="str">
            <v>Кирково</v>
          </cell>
        </row>
        <row r="507">
          <cell r="A507" t="str">
            <v>5904</v>
          </cell>
          <cell r="B507" t="str">
            <v>Крумовград</v>
          </cell>
        </row>
        <row r="508">
          <cell r="A508" t="str">
            <v>5905</v>
          </cell>
          <cell r="B508" t="str">
            <v>Кърджали</v>
          </cell>
        </row>
        <row r="509">
          <cell r="A509" t="str">
            <v>5906</v>
          </cell>
          <cell r="B509" t="str">
            <v>Момчилград</v>
          </cell>
        </row>
        <row r="510">
          <cell r="A510" t="str">
            <v>5907</v>
          </cell>
          <cell r="B510" t="str">
            <v>Черноочене</v>
          </cell>
        </row>
        <row r="511">
          <cell r="A511" t="str">
            <v>6001</v>
          </cell>
          <cell r="B511" t="str">
            <v>Бобовдол</v>
          </cell>
        </row>
        <row r="512">
          <cell r="A512" t="str">
            <v>6002</v>
          </cell>
          <cell r="B512" t="str">
            <v>Бобошево</v>
          </cell>
        </row>
        <row r="513">
          <cell r="A513" t="str">
            <v>6003</v>
          </cell>
          <cell r="B513" t="str">
            <v>Дупница</v>
          </cell>
        </row>
        <row r="514">
          <cell r="A514" t="str">
            <v>6004</v>
          </cell>
          <cell r="B514" t="str">
            <v>Кочериново</v>
          </cell>
        </row>
        <row r="515">
          <cell r="A515" t="str">
            <v>6005</v>
          </cell>
          <cell r="B515" t="str">
            <v>Кюстендил</v>
          </cell>
        </row>
        <row r="516">
          <cell r="A516" t="str">
            <v>6006</v>
          </cell>
          <cell r="B516" t="str">
            <v>Невестино</v>
          </cell>
        </row>
        <row r="517">
          <cell r="A517" t="str">
            <v>6007</v>
          </cell>
          <cell r="B517" t="str">
            <v>Рила</v>
          </cell>
        </row>
        <row r="518">
          <cell r="A518" t="str">
            <v>6008</v>
          </cell>
          <cell r="B518" t="str">
            <v>Сапарева баня</v>
          </cell>
        </row>
        <row r="519">
          <cell r="A519" t="str">
            <v>6009</v>
          </cell>
          <cell r="B519" t="str">
            <v>Трекляно</v>
          </cell>
        </row>
        <row r="520">
          <cell r="A520" t="str">
            <v>6101</v>
          </cell>
          <cell r="B520" t="str">
            <v>Априлци</v>
          </cell>
        </row>
        <row r="521">
          <cell r="A521" t="str">
            <v>6102</v>
          </cell>
          <cell r="B521" t="str">
            <v>Летница</v>
          </cell>
        </row>
        <row r="522">
          <cell r="A522" t="str">
            <v>6103</v>
          </cell>
          <cell r="B522" t="str">
            <v>Ловеч</v>
          </cell>
        </row>
        <row r="523">
          <cell r="A523" t="str">
            <v>6104</v>
          </cell>
          <cell r="B523" t="str">
            <v>Луковит</v>
          </cell>
        </row>
        <row r="524">
          <cell r="A524" t="str">
            <v>6105</v>
          </cell>
          <cell r="B524" t="str">
            <v>Тетевен</v>
          </cell>
        </row>
        <row r="525">
          <cell r="A525" t="str">
            <v>6106</v>
          </cell>
          <cell r="B525" t="str">
            <v>Троян</v>
          </cell>
        </row>
        <row r="526">
          <cell r="A526" t="str">
            <v>6107</v>
          </cell>
          <cell r="B526" t="str">
            <v>Угърчин</v>
          </cell>
        </row>
        <row r="527">
          <cell r="A527" t="str">
            <v>6108</v>
          </cell>
          <cell r="B527" t="str">
            <v>Ябланица</v>
          </cell>
        </row>
        <row r="528">
          <cell r="A528" t="str">
            <v>6201</v>
          </cell>
          <cell r="B528" t="str">
            <v>Берковица</v>
          </cell>
        </row>
        <row r="529">
          <cell r="A529" t="str">
            <v>6202</v>
          </cell>
          <cell r="B529" t="str">
            <v>Бойчиновци</v>
          </cell>
        </row>
        <row r="530">
          <cell r="A530" t="str">
            <v>6203</v>
          </cell>
          <cell r="B530" t="str">
            <v>Брусарци</v>
          </cell>
        </row>
        <row r="531">
          <cell r="A531" t="str">
            <v>6204</v>
          </cell>
          <cell r="B531" t="str">
            <v>Вълчедръм</v>
          </cell>
        </row>
        <row r="532">
          <cell r="A532" t="str">
            <v>6205</v>
          </cell>
          <cell r="B532" t="str">
            <v>Вършец</v>
          </cell>
        </row>
        <row r="533">
          <cell r="A533" t="str">
            <v>6206</v>
          </cell>
          <cell r="B533" t="str">
            <v>Георги Дамяново</v>
          </cell>
        </row>
        <row r="534">
          <cell r="A534" t="str">
            <v>6207</v>
          </cell>
          <cell r="B534" t="str">
            <v>Лом</v>
          </cell>
        </row>
        <row r="535">
          <cell r="A535" t="str">
            <v>6208</v>
          </cell>
          <cell r="B535" t="str">
            <v>Медковец</v>
          </cell>
        </row>
        <row r="536">
          <cell r="A536" t="str">
            <v>6209</v>
          </cell>
          <cell r="B536" t="str">
            <v>Монтана</v>
          </cell>
        </row>
        <row r="537">
          <cell r="A537" t="str">
            <v>6210</v>
          </cell>
          <cell r="B537" t="str">
            <v>Чипровци</v>
          </cell>
        </row>
        <row r="538">
          <cell r="A538" t="str">
            <v>6211</v>
          </cell>
          <cell r="B538" t="str">
            <v>Якимово</v>
          </cell>
        </row>
        <row r="539">
          <cell r="A539" t="str">
            <v>6301</v>
          </cell>
          <cell r="B539" t="str">
            <v>Батак</v>
          </cell>
        </row>
        <row r="540">
          <cell r="A540" t="str">
            <v>6302</v>
          </cell>
          <cell r="B540" t="str">
            <v>Белово</v>
          </cell>
        </row>
        <row r="541">
          <cell r="A541" t="str">
            <v>6303</v>
          </cell>
          <cell r="B541" t="str">
            <v>Брацигово</v>
          </cell>
        </row>
        <row r="542">
          <cell r="A542" t="str">
            <v>6304</v>
          </cell>
          <cell r="B542" t="str">
            <v>Велинград</v>
          </cell>
        </row>
        <row r="543">
          <cell r="A543" t="str">
            <v>6305</v>
          </cell>
          <cell r="B543" t="str">
            <v>Лесичово</v>
          </cell>
        </row>
        <row r="544">
          <cell r="A544" t="str">
            <v>6306</v>
          </cell>
          <cell r="B544" t="str">
            <v>Пазарджик</v>
          </cell>
        </row>
        <row r="545">
          <cell r="A545" t="str">
            <v>6307</v>
          </cell>
          <cell r="B545" t="str">
            <v>Панагюрище</v>
          </cell>
        </row>
        <row r="546">
          <cell r="A546" t="str">
            <v>6308</v>
          </cell>
          <cell r="B546" t="str">
            <v>Пещера</v>
          </cell>
        </row>
        <row r="547">
          <cell r="A547" t="str">
            <v>6309</v>
          </cell>
          <cell r="B547" t="str">
            <v>Ракитово</v>
          </cell>
        </row>
        <row r="548">
          <cell r="A548" t="str">
            <v>6310</v>
          </cell>
          <cell r="B548" t="str">
            <v>Септември</v>
          </cell>
        </row>
        <row r="549">
          <cell r="A549" t="str">
            <v>6311</v>
          </cell>
          <cell r="B549" t="str">
            <v>Стрелча</v>
          </cell>
        </row>
        <row r="550">
          <cell r="A550" t="str">
            <v>6312</v>
          </cell>
          <cell r="B550" t="str">
            <v>Сърница</v>
          </cell>
        </row>
        <row r="551">
          <cell r="A551" t="str">
            <v>6401</v>
          </cell>
          <cell r="B551" t="str">
            <v>Брезник</v>
          </cell>
        </row>
        <row r="552">
          <cell r="A552" t="str">
            <v>6402</v>
          </cell>
          <cell r="B552" t="str">
            <v>Земен</v>
          </cell>
        </row>
        <row r="553">
          <cell r="A553" t="str">
            <v>6403</v>
          </cell>
          <cell r="B553" t="str">
            <v>Ковачевци</v>
          </cell>
        </row>
        <row r="554">
          <cell r="A554" t="str">
            <v>6404</v>
          </cell>
          <cell r="B554" t="str">
            <v>Перник</v>
          </cell>
        </row>
        <row r="555">
          <cell r="A555" t="str">
            <v>6405</v>
          </cell>
          <cell r="B555" t="str">
            <v>Радомир</v>
          </cell>
        </row>
        <row r="556">
          <cell r="A556" t="str">
            <v>6406</v>
          </cell>
          <cell r="B556" t="str">
            <v>Трън</v>
          </cell>
        </row>
        <row r="557">
          <cell r="A557" t="str">
            <v>6501</v>
          </cell>
          <cell r="B557" t="str">
            <v>Белене</v>
          </cell>
        </row>
        <row r="558">
          <cell r="A558" t="str">
            <v>6502</v>
          </cell>
          <cell r="B558" t="str">
            <v>Гулянци</v>
          </cell>
        </row>
        <row r="559">
          <cell r="A559" t="str">
            <v>6503</v>
          </cell>
          <cell r="B559" t="str">
            <v>Долна Митрополия</v>
          </cell>
        </row>
        <row r="560">
          <cell r="A560" t="str">
            <v>6504</v>
          </cell>
          <cell r="B560" t="str">
            <v>Долни Дъбник</v>
          </cell>
        </row>
        <row r="561">
          <cell r="A561" t="str">
            <v>6505</v>
          </cell>
          <cell r="B561" t="str">
            <v>Искър</v>
          </cell>
        </row>
        <row r="562">
          <cell r="A562" t="str">
            <v>6506</v>
          </cell>
          <cell r="B562" t="str">
            <v>Левски</v>
          </cell>
        </row>
        <row r="563">
          <cell r="A563" t="str">
            <v>6507</v>
          </cell>
          <cell r="B563" t="str">
            <v>Никопол</v>
          </cell>
        </row>
        <row r="564">
          <cell r="A564" t="str">
            <v>6508</v>
          </cell>
          <cell r="B564" t="str">
            <v>Плевен</v>
          </cell>
        </row>
        <row r="565">
          <cell r="A565" t="str">
            <v>6509</v>
          </cell>
          <cell r="B565" t="str">
            <v>Пордим</v>
          </cell>
        </row>
        <row r="566">
          <cell r="A566" t="str">
            <v>6510</v>
          </cell>
          <cell r="B566" t="str">
            <v>Червен бряг</v>
          </cell>
        </row>
        <row r="567">
          <cell r="A567" t="str">
            <v>6511</v>
          </cell>
          <cell r="B567" t="str">
            <v>Кнежа</v>
          </cell>
        </row>
        <row r="568">
          <cell r="A568" t="str">
            <v>6601</v>
          </cell>
          <cell r="B568" t="str">
            <v>Асеновград</v>
          </cell>
        </row>
        <row r="569">
          <cell r="A569" t="str">
            <v>6602</v>
          </cell>
          <cell r="B569" t="str">
            <v>Брезово</v>
          </cell>
        </row>
        <row r="570">
          <cell r="A570" t="str">
            <v>6603</v>
          </cell>
          <cell r="B570" t="str">
            <v>Калояново</v>
          </cell>
        </row>
        <row r="571">
          <cell r="A571" t="str">
            <v>6604</v>
          </cell>
          <cell r="B571" t="str">
            <v>Карлово</v>
          </cell>
        </row>
        <row r="572">
          <cell r="A572" t="str">
            <v>6605</v>
          </cell>
          <cell r="B572" t="str">
            <v>Кричим</v>
          </cell>
        </row>
        <row r="573">
          <cell r="A573" t="str">
            <v>6606</v>
          </cell>
          <cell r="B573" t="str">
            <v>Лъки</v>
          </cell>
        </row>
        <row r="574">
          <cell r="A574" t="str">
            <v>6607</v>
          </cell>
          <cell r="B574" t="str">
            <v>Марица</v>
          </cell>
        </row>
        <row r="575">
          <cell r="A575" t="str">
            <v>6608</v>
          </cell>
          <cell r="B575" t="str">
            <v>Перущица</v>
          </cell>
        </row>
        <row r="576">
          <cell r="A576" t="str">
            <v>6609</v>
          </cell>
          <cell r="B576" t="str">
            <v>Пловдив</v>
          </cell>
        </row>
        <row r="577">
          <cell r="A577" t="str">
            <v>6610</v>
          </cell>
          <cell r="B577" t="str">
            <v>Първомай</v>
          </cell>
        </row>
        <row r="578">
          <cell r="A578" t="str">
            <v>6611</v>
          </cell>
          <cell r="B578" t="str">
            <v>Раковски</v>
          </cell>
        </row>
        <row r="579">
          <cell r="A579" t="str">
            <v>6612</v>
          </cell>
          <cell r="B579" t="str">
            <v>Родопи</v>
          </cell>
        </row>
        <row r="580">
          <cell r="A580" t="str">
            <v>6613</v>
          </cell>
          <cell r="B580" t="str">
            <v>Садово</v>
          </cell>
        </row>
        <row r="581">
          <cell r="A581" t="str">
            <v>6614</v>
          </cell>
          <cell r="B581" t="str">
            <v>Стамболийски</v>
          </cell>
        </row>
        <row r="582">
          <cell r="A582" t="str">
            <v>6615</v>
          </cell>
          <cell r="B582" t="str">
            <v>Съединение</v>
          </cell>
        </row>
        <row r="583">
          <cell r="A583" t="str">
            <v>6616</v>
          </cell>
          <cell r="B583" t="str">
            <v>Хисаря</v>
          </cell>
        </row>
        <row r="584">
          <cell r="A584" t="str">
            <v>6617</v>
          </cell>
          <cell r="B584" t="str">
            <v>Куклен</v>
          </cell>
        </row>
        <row r="585">
          <cell r="A585" t="str">
            <v>6618</v>
          </cell>
          <cell r="B585" t="str">
            <v>Сопот</v>
          </cell>
        </row>
        <row r="586">
          <cell r="A586" t="str">
            <v>6701</v>
          </cell>
          <cell r="B586" t="str">
            <v>Завет</v>
          </cell>
        </row>
        <row r="587">
          <cell r="A587" t="str">
            <v>6702</v>
          </cell>
          <cell r="B587" t="str">
            <v>Исперих</v>
          </cell>
        </row>
        <row r="588">
          <cell r="A588" t="str">
            <v>6703</v>
          </cell>
          <cell r="B588" t="str">
            <v>Кубрат</v>
          </cell>
        </row>
        <row r="589">
          <cell r="A589" t="str">
            <v>6704</v>
          </cell>
          <cell r="B589" t="str">
            <v>Лозница</v>
          </cell>
        </row>
        <row r="590">
          <cell r="A590" t="str">
            <v>6705</v>
          </cell>
          <cell r="B590" t="str">
            <v>Разград</v>
          </cell>
        </row>
        <row r="591">
          <cell r="A591" t="str">
            <v>6706</v>
          </cell>
          <cell r="B591" t="str">
            <v>Самуил</v>
          </cell>
        </row>
        <row r="592">
          <cell r="A592" t="str">
            <v>6707</v>
          </cell>
          <cell r="B592" t="str">
            <v>Цар Калоян</v>
          </cell>
        </row>
        <row r="593">
          <cell r="A593" t="str">
            <v>6801</v>
          </cell>
          <cell r="B593" t="str">
            <v>Борово</v>
          </cell>
        </row>
        <row r="594">
          <cell r="A594" t="str">
            <v>6802</v>
          </cell>
          <cell r="B594" t="str">
            <v>Бяла</v>
          </cell>
        </row>
        <row r="595">
          <cell r="A595" t="str">
            <v>6803</v>
          </cell>
          <cell r="B595" t="str">
            <v>Ветово</v>
          </cell>
        </row>
        <row r="596">
          <cell r="A596" t="str">
            <v>6804</v>
          </cell>
          <cell r="B596" t="str">
            <v>Две могили</v>
          </cell>
        </row>
        <row r="597">
          <cell r="A597" t="str">
            <v>6805</v>
          </cell>
          <cell r="B597" t="str">
            <v>Иваново</v>
          </cell>
        </row>
        <row r="598">
          <cell r="A598" t="str">
            <v>6806</v>
          </cell>
          <cell r="B598" t="str">
            <v>Русе</v>
          </cell>
        </row>
        <row r="599">
          <cell r="A599" t="str">
            <v>6807</v>
          </cell>
          <cell r="B599" t="str">
            <v>Сливо поле</v>
          </cell>
        </row>
        <row r="600">
          <cell r="A600" t="str">
            <v>6808</v>
          </cell>
          <cell r="B600" t="str">
            <v>Ценово</v>
          </cell>
        </row>
        <row r="601">
          <cell r="A601" t="str">
            <v>6901</v>
          </cell>
          <cell r="B601" t="str">
            <v>Алфатар</v>
          </cell>
        </row>
        <row r="602">
          <cell r="A602" t="str">
            <v>6902</v>
          </cell>
          <cell r="B602" t="str">
            <v>Главиница</v>
          </cell>
        </row>
        <row r="603">
          <cell r="A603" t="str">
            <v>6903</v>
          </cell>
          <cell r="B603" t="str">
            <v>Дулово</v>
          </cell>
        </row>
        <row r="604">
          <cell r="A604" t="str">
            <v>6904</v>
          </cell>
          <cell r="B604" t="str">
            <v>Кайнарджа</v>
          </cell>
        </row>
        <row r="605">
          <cell r="A605" t="str">
            <v>6905</v>
          </cell>
          <cell r="B605" t="str">
            <v>Силистра</v>
          </cell>
        </row>
        <row r="606">
          <cell r="A606" t="str">
            <v>6906</v>
          </cell>
          <cell r="B606" t="str">
            <v>Ситово</v>
          </cell>
        </row>
        <row r="607">
          <cell r="A607" t="str">
            <v>6907</v>
          </cell>
          <cell r="B607" t="str">
            <v>Тутракан</v>
          </cell>
        </row>
        <row r="608">
          <cell r="A608" t="str">
            <v>7001</v>
          </cell>
          <cell r="B608" t="str">
            <v>Котел</v>
          </cell>
        </row>
        <row r="609">
          <cell r="A609" t="str">
            <v>7002</v>
          </cell>
          <cell r="B609" t="str">
            <v>Нова Загора</v>
          </cell>
        </row>
        <row r="610">
          <cell r="A610" t="str">
            <v>7003</v>
          </cell>
          <cell r="B610" t="str">
            <v>Сливен</v>
          </cell>
        </row>
        <row r="611">
          <cell r="A611" t="str">
            <v>7004</v>
          </cell>
          <cell r="B611" t="str">
            <v>Твърдица</v>
          </cell>
        </row>
        <row r="612">
          <cell r="A612" t="str">
            <v>7101</v>
          </cell>
          <cell r="B612" t="str">
            <v>Баните</v>
          </cell>
        </row>
        <row r="613">
          <cell r="A613" t="str">
            <v>7102</v>
          </cell>
          <cell r="B613" t="str">
            <v>Борино</v>
          </cell>
        </row>
        <row r="614">
          <cell r="A614" t="str">
            <v>7103</v>
          </cell>
          <cell r="B614" t="str">
            <v>Девин</v>
          </cell>
        </row>
        <row r="615">
          <cell r="A615" t="str">
            <v>7104</v>
          </cell>
          <cell r="B615" t="str">
            <v>Доспат</v>
          </cell>
        </row>
        <row r="616">
          <cell r="A616" t="str">
            <v>7105</v>
          </cell>
          <cell r="B616" t="str">
            <v>Златоград</v>
          </cell>
        </row>
        <row r="617">
          <cell r="A617" t="str">
            <v>7106</v>
          </cell>
          <cell r="B617" t="str">
            <v>Мадан</v>
          </cell>
        </row>
        <row r="618">
          <cell r="A618" t="str">
            <v>7107</v>
          </cell>
          <cell r="B618" t="str">
            <v>Неделино</v>
          </cell>
        </row>
        <row r="619">
          <cell r="A619" t="str">
            <v>7108</v>
          </cell>
          <cell r="B619" t="str">
            <v>Рудозем</v>
          </cell>
        </row>
        <row r="620">
          <cell r="A620" t="str">
            <v>7109</v>
          </cell>
          <cell r="B620" t="str">
            <v>Смолян</v>
          </cell>
        </row>
        <row r="621">
          <cell r="A621" t="str">
            <v>7110</v>
          </cell>
          <cell r="B621" t="str">
            <v>Чепеларе</v>
          </cell>
        </row>
        <row r="622">
          <cell r="A622" t="str">
            <v>7201</v>
          </cell>
          <cell r="B622" t="str">
            <v>Район Банкя</v>
          </cell>
        </row>
        <row r="623">
          <cell r="A623" t="str">
            <v>7202</v>
          </cell>
          <cell r="B623" t="str">
            <v>Район Витоша</v>
          </cell>
        </row>
        <row r="624">
          <cell r="A624" t="str">
            <v>7203</v>
          </cell>
          <cell r="B624" t="str">
            <v xml:space="preserve">Район Възраждане </v>
          </cell>
        </row>
        <row r="625">
          <cell r="A625" t="str">
            <v>7204</v>
          </cell>
          <cell r="B625" t="str">
            <v>Район Връбница</v>
          </cell>
        </row>
        <row r="626">
          <cell r="A626" t="str">
            <v>7205</v>
          </cell>
          <cell r="B626" t="str">
            <v>Район Илинден</v>
          </cell>
        </row>
        <row r="627">
          <cell r="A627" t="str">
            <v>7206</v>
          </cell>
          <cell r="B627" t="str">
            <v>Район Искър</v>
          </cell>
        </row>
        <row r="628">
          <cell r="A628" t="str">
            <v>7207</v>
          </cell>
          <cell r="B628" t="str">
            <v>Район Изгрев</v>
          </cell>
        </row>
        <row r="629">
          <cell r="A629" t="str">
            <v>7208</v>
          </cell>
          <cell r="B629" t="str">
            <v>Район Красна Поляна</v>
          </cell>
        </row>
        <row r="630">
          <cell r="A630" t="str">
            <v>7209</v>
          </cell>
          <cell r="B630" t="str">
            <v>Район Красно село</v>
          </cell>
        </row>
        <row r="631">
          <cell r="A631" t="str">
            <v>7210</v>
          </cell>
          <cell r="B631" t="str">
            <v>Район Кремиковци</v>
          </cell>
        </row>
        <row r="632">
          <cell r="A632" t="str">
            <v>7211</v>
          </cell>
          <cell r="B632" t="str">
            <v>Район Лозенец</v>
          </cell>
        </row>
        <row r="633">
          <cell r="A633" t="str">
            <v>7212</v>
          </cell>
          <cell r="B633" t="str">
            <v>Район Люлин</v>
          </cell>
        </row>
        <row r="634">
          <cell r="A634" t="str">
            <v>7213</v>
          </cell>
          <cell r="B634" t="str">
            <v>Район Младост</v>
          </cell>
        </row>
        <row r="635">
          <cell r="A635" t="str">
            <v>7214</v>
          </cell>
          <cell r="B635" t="str">
            <v>Район Надежда</v>
          </cell>
        </row>
        <row r="636">
          <cell r="A636" t="str">
            <v>7215</v>
          </cell>
          <cell r="B636" t="str">
            <v>Район Нови Искър</v>
          </cell>
        </row>
        <row r="637">
          <cell r="A637" t="str">
            <v>7216</v>
          </cell>
          <cell r="B637" t="str">
            <v>Район Оборище</v>
          </cell>
        </row>
        <row r="638">
          <cell r="A638" t="str">
            <v>7217</v>
          </cell>
          <cell r="B638" t="str">
            <v>Район Овча Купел</v>
          </cell>
        </row>
        <row r="639">
          <cell r="A639" t="str">
            <v>7218</v>
          </cell>
          <cell r="B639" t="str">
            <v>Район Панчарево</v>
          </cell>
        </row>
        <row r="640">
          <cell r="A640" t="str">
            <v>7219</v>
          </cell>
          <cell r="B640" t="str">
            <v>Район Подуяне</v>
          </cell>
        </row>
        <row r="641">
          <cell r="A641" t="str">
            <v>7220</v>
          </cell>
          <cell r="B641" t="str">
            <v>Район Сердика</v>
          </cell>
        </row>
        <row r="642">
          <cell r="A642" t="str">
            <v>7221</v>
          </cell>
          <cell r="B642" t="str">
            <v>Район Слатина</v>
          </cell>
        </row>
        <row r="643">
          <cell r="A643" t="str">
            <v>7222</v>
          </cell>
          <cell r="B643" t="str">
            <v>Район Средец</v>
          </cell>
        </row>
        <row r="644">
          <cell r="A644" t="str">
            <v>7223</v>
          </cell>
          <cell r="B644" t="str">
            <v>Район Студентска</v>
          </cell>
        </row>
        <row r="645">
          <cell r="A645" t="str">
            <v>7224</v>
          </cell>
          <cell r="B645" t="str">
            <v>Район Триадица</v>
          </cell>
        </row>
        <row r="646">
          <cell r="A646" t="str">
            <v>7225</v>
          </cell>
          <cell r="B646" t="str">
            <v>Столична община</v>
          </cell>
        </row>
        <row r="647">
          <cell r="A647" t="str">
            <v>7301</v>
          </cell>
          <cell r="B647" t="str">
            <v>Антон</v>
          </cell>
        </row>
        <row r="648">
          <cell r="A648" t="str">
            <v>7302</v>
          </cell>
          <cell r="B648" t="str">
            <v>Божурище</v>
          </cell>
        </row>
        <row r="649">
          <cell r="A649" t="str">
            <v>7303</v>
          </cell>
          <cell r="B649" t="str">
            <v>Ботевград</v>
          </cell>
        </row>
        <row r="650">
          <cell r="A650" t="str">
            <v>7304</v>
          </cell>
          <cell r="B650" t="str">
            <v>Годеч</v>
          </cell>
        </row>
        <row r="651">
          <cell r="A651" t="str">
            <v>7305</v>
          </cell>
          <cell r="B651" t="str">
            <v>Горна Малина</v>
          </cell>
        </row>
        <row r="652">
          <cell r="A652" t="str">
            <v>7306</v>
          </cell>
          <cell r="B652" t="str">
            <v>Долна Баня</v>
          </cell>
        </row>
        <row r="653">
          <cell r="A653" t="str">
            <v>7307</v>
          </cell>
          <cell r="B653" t="str">
            <v xml:space="preserve">Драгоман </v>
          </cell>
        </row>
        <row r="654">
          <cell r="A654" t="str">
            <v>7308</v>
          </cell>
          <cell r="B654" t="str">
            <v>Елин Пелин</v>
          </cell>
        </row>
        <row r="655">
          <cell r="A655" t="str">
            <v>7309</v>
          </cell>
          <cell r="B655" t="str">
            <v>Етрополе</v>
          </cell>
        </row>
        <row r="656">
          <cell r="A656" t="str">
            <v>7310</v>
          </cell>
          <cell r="B656" t="str">
            <v>Златица</v>
          </cell>
        </row>
        <row r="657">
          <cell r="A657" t="str">
            <v>7311</v>
          </cell>
          <cell r="B657" t="str">
            <v>Ихтиман</v>
          </cell>
        </row>
        <row r="658">
          <cell r="A658" t="str">
            <v>7312</v>
          </cell>
          <cell r="B658" t="str">
            <v>Копривщица</v>
          </cell>
        </row>
        <row r="659">
          <cell r="A659" t="str">
            <v>7313</v>
          </cell>
          <cell r="B659" t="str">
            <v>Костенец</v>
          </cell>
        </row>
        <row r="660">
          <cell r="A660" t="str">
            <v>7314</v>
          </cell>
          <cell r="B660" t="str">
            <v>Костинброд</v>
          </cell>
        </row>
        <row r="661">
          <cell r="A661" t="str">
            <v>7315</v>
          </cell>
          <cell r="B661" t="str">
            <v>Мирково</v>
          </cell>
        </row>
        <row r="662">
          <cell r="A662" t="str">
            <v>7316</v>
          </cell>
          <cell r="B662" t="str">
            <v>Пирдоп</v>
          </cell>
        </row>
        <row r="663">
          <cell r="A663" t="str">
            <v>7317</v>
          </cell>
          <cell r="B663" t="str">
            <v>Правец</v>
          </cell>
        </row>
        <row r="664">
          <cell r="A664" t="str">
            <v>7318</v>
          </cell>
          <cell r="B664" t="str">
            <v>Самоков</v>
          </cell>
        </row>
        <row r="665">
          <cell r="A665" t="str">
            <v>7319</v>
          </cell>
          <cell r="B665" t="str">
            <v>Своге</v>
          </cell>
        </row>
        <row r="666">
          <cell r="A666" t="str">
            <v>7320</v>
          </cell>
          <cell r="B666" t="str">
            <v>Сливница</v>
          </cell>
        </row>
        <row r="667">
          <cell r="A667" t="str">
            <v>7321</v>
          </cell>
          <cell r="B667" t="str">
            <v>Чавдар</v>
          </cell>
        </row>
        <row r="668">
          <cell r="A668" t="str">
            <v>7322</v>
          </cell>
          <cell r="B668" t="str">
            <v>Челопеч</v>
          </cell>
        </row>
        <row r="669">
          <cell r="A669" t="str">
            <v>7401</v>
          </cell>
          <cell r="B669" t="str">
            <v>Братя Даскалови</v>
          </cell>
        </row>
        <row r="670">
          <cell r="A670" t="str">
            <v>7402</v>
          </cell>
          <cell r="B670" t="str">
            <v>Гурково</v>
          </cell>
        </row>
        <row r="671">
          <cell r="A671" t="str">
            <v>7403</v>
          </cell>
          <cell r="B671" t="str">
            <v>Гълъбово</v>
          </cell>
        </row>
        <row r="672">
          <cell r="A672" t="str">
            <v>7404</v>
          </cell>
          <cell r="B672" t="str">
            <v>Казанлък</v>
          </cell>
        </row>
        <row r="673">
          <cell r="A673" t="str">
            <v>7405</v>
          </cell>
          <cell r="B673" t="str">
            <v>Мъглиж</v>
          </cell>
        </row>
        <row r="674">
          <cell r="A674" t="str">
            <v>7406</v>
          </cell>
          <cell r="B674" t="str">
            <v>Николаево</v>
          </cell>
        </row>
        <row r="675">
          <cell r="A675" t="str">
            <v>7407</v>
          </cell>
          <cell r="B675" t="str">
            <v>Опан</v>
          </cell>
        </row>
        <row r="676">
          <cell r="A676" t="str">
            <v>7408</v>
          </cell>
          <cell r="B676" t="str">
            <v>Павел баня</v>
          </cell>
        </row>
        <row r="677">
          <cell r="A677" t="str">
            <v>7409</v>
          </cell>
          <cell r="B677" t="str">
            <v>Раднево</v>
          </cell>
        </row>
        <row r="678">
          <cell r="A678" t="str">
            <v>7410</v>
          </cell>
          <cell r="B678" t="str">
            <v>Стара Загора</v>
          </cell>
        </row>
        <row r="679">
          <cell r="A679" t="str">
            <v>7411</v>
          </cell>
          <cell r="B679" t="str">
            <v>Чирпан</v>
          </cell>
        </row>
        <row r="680">
          <cell r="A680" t="str">
            <v>7501</v>
          </cell>
          <cell r="B680" t="str">
            <v>Антоново</v>
          </cell>
        </row>
        <row r="681">
          <cell r="A681" t="str">
            <v>7502</v>
          </cell>
          <cell r="B681" t="str">
            <v>Омуртаг</v>
          </cell>
        </row>
        <row r="682">
          <cell r="A682" t="str">
            <v>7503</v>
          </cell>
          <cell r="B682" t="str">
            <v>Опака</v>
          </cell>
        </row>
        <row r="683">
          <cell r="A683" t="str">
            <v>7504</v>
          </cell>
          <cell r="B683" t="str">
            <v>Попово</v>
          </cell>
        </row>
        <row r="684">
          <cell r="A684" t="str">
            <v>7505</v>
          </cell>
          <cell r="B684" t="str">
            <v>Търговище</v>
          </cell>
        </row>
        <row r="685">
          <cell r="A685" t="str">
            <v>7601</v>
          </cell>
          <cell r="B685" t="str">
            <v>Димитровград</v>
          </cell>
        </row>
        <row r="686">
          <cell r="A686" t="str">
            <v>7602</v>
          </cell>
          <cell r="B686" t="str">
            <v>Ивайловград</v>
          </cell>
        </row>
        <row r="687">
          <cell r="A687" t="str">
            <v>7603</v>
          </cell>
          <cell r="B687" t="str">
            <v>Любимец</v>
          </cell>
        </row>
        <row r="688">
          <cell r="A688" t="str">
            <v>7604</v>
          </cell>
          <cell r="B688" t="str">
            <v>Маджарово</v>
          </cell>
        </row>
        <row r="689">
          <cell r="A689" t="str">
            <v>7605</v>
          </cell>
          <cell r="B689" t="str">
            <v>Минерални Бани</v>
          </cell>
        </row>
        <row r="690">
          <cell r="A690" t="str">
            <v>7606</v>
          </cell>
          <cell r="B690" t="str">
            <v>Свиленград</v>
          </cell>
        </row>
        <row r="691">
          <cell r="A691" t="str">
            <v>7607</v>
          </cell>
          <cell r="B691" t="str">
            <v>Симеоновград</v>
          </cell>
        </row>
        <row r="692">
          <cell r="A692" t="str">
            <v>7608</v>
          </cell>
          <cell r="B692" t="str">
            <v>Стамболово</v>
          </cell>
        </row>
        <row r="693">
          <cell r="A693" t="str">
            <v>7609</v>
          </cell>
          <cell r="B693" t="str">
            <v>Тополовград</v>
          </cell>
        </row>
        <row r="694">
          <cell r="A694" t="str">
            <v>7610</v>
          </cell>
          <cell r="B694" t="str">
            <v>Харманли</v>
          </cell>
        </row>
        <row r="695">
          <cell r="A695" t="str">
            <v>7611</v>
          </cell>
          <cell r="B695" t="str">
            <v>Хасково</v>
          </cell>
        </row>
        <row r="696">
          <cell r="A696" t="str">
            <v>7701</v>
          </cell>
          <cell r="B696" t="str">
            <v>Велики Преслав</v>
          </cell>
        </row>
        <row r="697">
          <cell r="A697" t="str">
            <v>7702</v>
          </cell>
          <cell r="B697" t="str">
            <v>Венец</v>
          </cell>
        </row>
        <row r="698">
          <cell r="A698" t="str">
            <v>7703</v>
          </cell>
          <cell r="B698" t="str">
            <v>Върбица</v>
          </cell>
        </row>
        <row r="699">
          <cell r="A699" t="str">
            <v>7704</v>
          </cell>
          <cell r="B699" t="str">
            <v>Каолиново</v>
          </cell>
        </row>
        <row r="700">
          <cell r="A700" t="str">
            <v>7705</v>
          </cell>
          <cell r="B700" t="str">
            <v>Каспичан</v>
          </cell>
        </row>
        <row r="701">
          <cell r="A701" t="str">
            <v>7706</v>
          </cell>
          <cell r="B701" t="str">
            <v>Никола Козлево</v>
          </cell>
        </row>
        <row r="702">
          <cell r="A702" t="str">
            <v>7707</v>
          </cell>
          <cell r="B702" t="str">
            <v>Нови пазар</v>
          </cell>
        </row>
        <row r="703">
          <cell r="A703" t="str">
            <v>7708</v>
          </cell>
          <cell r="B703" t="str">
            <v>Смядово</v>
          </cell>
        </row>
        <row r="704">
          <cell r="A704" t="str">
            <v>7709</v>
          </cell>
          <cell r="B704" t="str">
            <v>Хитрино</v>
          </cell>
        </row>
        <row r="705">
          <cell r="A705" t="str">
            <v>7710</v>
          </cell>
          <cell r="B705" t="str">
            <v>Шумен</v>
          </cell>
        </row>
        <row r="706">
          <cell r="A706" t="str">
            <v>7801</v>
          </cell>
          <cell r="B706" t="str">
            <v>Болярово</v>
          </cell>
        </row>
        <row r="707">
          <cell r="A707" t="str">
            <v>7802</v>
          </cell>
          <cell r="B707" t="str">
            <v>Елхово</v>
          </cell>
        </row>
        <row r="708">
          <cell r="A708" t="str">
            <v>7803</v>
          </cell>
          <cell r="B708" t="str">
            <v>Стралджа</v>
          </cell>
        </row>
        <row r="709">
          <cell r="A709" t="str">
            <v>7804</v>
          </cell>
          <cell r="B709" t="str">
            <v>Тунджа</v>
          </cell>
        </row>
        <row r="710">
          <cell r="A710" t="str">
            <v>7805</v>
          </cell>
          <cell r="B710" t="str">
            <v>Ямбол</v>
          </cell>
        </row>
        <row r="713">
          <cell r="B713">
            <v>42766</v>
          </cell>
        </row>
        <row r="714">
          <cell r="B714">
            <v>42794</v>
          </cell>
        </row>
        <row r="715">
          <cell r="B715">
            <v>42825</v>
          </cell>
        </row>
        <row r="716">
          <cell r="B716">
            <v>42855</v>
          </cell>
        </row>
        <row r="717">
          <cell r="B717">
            <v>42886</v>
          </cell>
        </row>
        <row r="718">
          <cell r="B718">
            <v>42916</v>
          </cell>
        </row>
        <row r="719">
          <cell r="B719">
            <v>42947</v>
          </cell>
        </row>
        <row r="720">
          <cell r="B720">
            <v>42978</v>
          </cell>
        </row>
        <row r="721">
          <cell r="B721">
            <v>43008</v>
          </cell>
        </row>
        <row r="722">
          <cell r="B722">
            <v>43039</v>
          </cell>
        </row>
        <row r="723">
          <cell r="B723">
            <v>43069</v>
          </cell>
        </row>
        <row r="724">
          <cell r="B724">
            <v>43100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filterMode="1"/>
  <dimension ref="A1:IK605"/>
  <sheetViews>
    <sheetView tabSelected="1" view="pageBreakPreview" topLeftCell="B415" zoomScale="75" zoomScaleNormal="80" zoomScaleSheetLayoutView="75" workbookViewId="0">
      <selection activeCell="G599" sqref="G599:J599"/>
    </sheetView>
  </sheetViews>
  <sheetFormatPr defaultRowHeight="15.75"/>
  <cols>
    <col min="1" max="1" width="5.28515625" style="1" hidden="1" customWidth="1"/>
    <col min="2" max="2" width="8.28515625" style="1" customWidth="1"/>
    <col min="3" max="3" width="10.42578125" style="1" customWidth="1"/>
    <col min="4" max="4" width="90.140625" style="2" customWidth="1"/>
    <col min="5" max="6" width="19.28515625" style="1" customWidth="1"/>
    <col min="7" max="10" width="18.42578125" style="1" customWidth="1"/>
    <col min="11" max="11" width="9.85546875" style="13" hidden="1" customWidth="1"/>
    <col min="12" max="12" width="2.5703125" style="482" customWidth="1"/>
    <col min="13" max="26" width="11.7109375" style="5" customWidth="1"/>
    <col min="27" max="16384" width="9.140625" style="5"/>
  </cols>
  <sheetData>
    <row r="1" spans="1:12" ht="18.75" hidden="1" customHeight="1">
      <c r="A1" s="1" t="s">
        <v>0</v>
      </c>
      <c r="C1" s="1" t="s">
        <v>1</v>
      </c>
      <c r="D1" s="2" t="s">
        <v>2</v>
      </c>
      <c r="E1" s="1" t="s">
        <v>3</v>
      </c>
      <c r="F1" s="1" t="s">
        <v>4</v>
      </c>
      <c r="G1" s="1" t="s">
        <v>4</v>
      </c>
      <c r="H1" s="1" t="s">
        <v>4</v>
      </c>
      <c r="I1" s="1" t="s">
        <v>4</v>
      </c>
      <c r="J1" s="1" t="s">
        <v>4</v>
      </c>
      <c r="K1" s="3" t="s">
        <v>5</v>
      </c>
      <c r="L1" s="4"/>
    </row>
    <row r="2" spans="1:12" ht="12.75" customHeight="1">
      <c r="A2" s="6">
        <v>2</v>
      </c>
      <c r="B2" s="6"/>
      <c r="C2" s="6"/>
      <c r="D2" s="7"/>
      <c r="E2" s="6"/>
      <c r="F2" s="6"/>
      <c r="G2" s="6"/>
      <c r="H2" s="6"/>
      <c r="I2" s="6"/>
      <c r="J2" s="6"/>
      <c r="K2" s="8">
        <v>1</v>
      </c>
      <c r="L2" s="9"/>
    </row>
    <row r="3" spans="1:12">
      <c r="A3" s="6"/>
      <c r="B3" s="10" t="s">
        <v>6</v>
      </c>
      <c r="C3" s="11">
        <f>YEAR(F9)</f>
        <v>2017</v>
      </c>
      <c r="D3" s="7"/>
      <c r="E3" s="12"/>
      <c r="F3" s="6"/>
      <c r="G3" s="6"/>
      <c r="H3" s="6"/>
      <c r="I3" s="6"/>
      <c r="J3" s="6"/>
      <c r="K3" s="13">
        <v>1</v>
      </c>
      <c r="L3" s="9"/>
    </row>
    <row r="4" spans="1:12">
      <c r="A4" s="6"/>
      <c r="B4" s="6"/>
      <c r="C4" s="6"/>
      <c r="D4" s="7"/>
      <c r="E4" s="14"/>
      <c r="F4" s="6"/>
      <c r="G4" s="6"/>
      <c r="H4" s="6"/>
      <c r="I4" s="6"/>
      <c r="J4" s="6"/>
      <c r="K4" s="13">
        <v>1</v>
      </c>
      <c r="L4" s="9"/>
    </row>
    <row r="5" spans="1:12">
      <c r="A5" s="6"/>
      <c r="B5" s="6"/>
      <c r="C5" s="15"/>
      <c r="D5" s="7"/>
      <c r="E5" s="6" t="s">
        <v>7</v>
      </c>
      <c r="F5" s="6" t="s">
        <v>7</v>
      </c>
      <c r="G5" s="6" t="s">
        <v>7</v>
      </c>
      <c r="H5" s="6" t="s">
        <v>7</v>
      </c>
      <c r="I5" s="6" t="s">
        <v>7</v>
      </c>
      <c r="J5" s="6" t="s">
        <v>7</v>
      </c>
      <c r="K5" s="13">
        <v>1</v>
      </c>
      <c r="L5" s="9"/>
    </row>
    <row r="6" spans="1:12">
      <c r="A6" s="6"/>
      <c r="B6" s="6"/>
      <c r="C6" s="16"/>
      <c r="D6" s="17"/>
      <c r="E6" s="14"/>
      <c r="F6" s="6" t="s">
        <v>7</v>
      </c>
      <c r="G6" s="6" t="s">
        <v>7</v>
      </c>
      <c r="H6" s="6" t="s">
        <v>7</v>
      </c>
      <c r="I6" s="6" t="s">
        <v>7</v>
      </c>
      <c r="J6" s="6" t="s">
        <v>7</v>
      </c>
      <c r="K6" s="13">
        <v>1</v>
      </c>
      <c r="L6" s="9"/>
    </row>
    <row r="7" spans="1:12">
      <c r="A7" s="6"/>
      <c r="B7" s="18" t="str">
        <f>VLOOKUP(E15,SMETKA,2,FALSE)</f>
        <v>ОТЧЕТНИ ДАННИ ПО ЕБК ЗА СМЕТКИТЕ ЗА ЧУЖДИ СРЕДСТВА</v>
      </c>
      <c r="C7" s="19"/>
      <c r="D7" s="19"/>
      <c r="E7" s="20"/>
      <c r="F7" s="20"/>
      <c r="G7" s="20"/>
      <c r="H7" s="20"/>
      <c r="I7" s="20"/>
      <c r="J7" s="20"/>
      <c r="K7" s="13">
        <v>1</v>
      </c>
      <c r="L7" s="9"/>
    </row>
    <row r="8" spans="1:12" ht="18.75" customHeight="1">
      <c r="A8" s="6"/>
      <c r="B8" s="6"/>
      <c r="C8" s="16"/>
      <c r="D8" s="17"/>
      <c r="E8" s="21" t="s">
        <v>8</v>
      </c>
      <c r="F8" s="22" t="s">
        <v>9</v>
      </c>
      <c r="G8" s="23"/>
      <c r="H8" s="24" t="s">
        <v>10</v>
      </c>
      <c r="I8" s="23"/>
      <c r="J8" s="23"/>
      <c r="K8" s="13">
        <v>1</v>
      </c>
      <c r="L8" s="9"/>
    </row>
    <row r="9" spans="1:12" ht="27" customHeight="1">
      <c r="B9" s="25" t="s">
        <v>11</v>
      </c>
      <c r="C9" s="26"/>
      <c r="D9" s="27"/>
      <c r="E9" s="28">
        <v>42736</v>
      </c>
      <c r="F9" s="29">
        <v>43008</v>
      </c>
      <c r="G9" s="23"/>
      <c r="H9" s="30">
        <v>131060676</v>
      </c>
      <c r="I9" s="31"/>
      <c r="J9" s="32"/>
      <c r="K9" s="13">
        <v>1</v>
      </c>
      <c r="L9" s="9"/>
    </row>
    <row r="10" spans="1:12">
      <c r="A10" s="6"/>
      <c r="B10" s="33" t="s">
        <v>12</v>
      </c>
      <c r="C10" s="6"/>
      <c r="D10" s="7"/>
      <c r="E10" s="23"/>
      <c r="F10" s="23"/>
      <c r="G10" s="23"/>
      <c r="H10" s="24"/>
      <c r="I10" s="34" t="s">
        <v>13</v>
      </c>
      <c r="J10" s="34"/>
      <c r="K10" s="13">
        <v>1</v>
      </c>
      <c r="L10" s="9"/>
    </row>
    <row r="11" spans="1:12" ht="6" customHeight="1">
      <c r="A11" s="6"/>
      <c r="B11" s="33"/>
      <c r="C11" s="6"/>
      <c r="D11" s="7"/>
      <c r="E11" s="33"/>
      <c r="F11" s="6"/>
      <c r="G11" s="23"/>
      <c r="H11" s="24"/>
      <c r="I11" s="35"/>
      <c r="J11" s="35"/>
      <c r="K11" s="13">
        <v>1</v>
      </c>
      <c r="L11" s="9"/>
    </row>
    <row r="12" spans="1:12" ht="27" customHeight="1">
      <c r="B12" s="36" t="str">
        <f>VLOOKUP(F12,PRBK,2,FALSE)</f>
        <v>Комисия за финансов надзор</v>
      </c>
      <c r="C12" s="37"/>
      <c r="D12" s="38"/>
      <c r="E12" s="39" t="s">
        <v>14</v>
      </c>
      <c r="F12" s="40" t="s">
        <v>15</v>
      </c>
      <c r="G12" s="23"/>
      <c r="H12" s="24"/>
      <c r="I12" s="35"/>
      <c r="J12" s="35"/>
      <c r="K12" s="13">
        <v>1</v>
      </c>
      <c r="L12" s="9"/>
    </row>
    <row r="13" spans="1:12" ht="18" customHeight="1">
      <c r="B13" s="41" t="s">
        <v>16</v>
      </c>
      <c r="C13" s="6"/>
      <c r="D13" s="7"/>
      <c r="E13" s="42"/>
      <c r="F13" s="24"/>
      <c r="G13" s="23"/>
      <c r="H13" s="43"/>
      <c r="I13" s="20"/>
      <c r="J13" s="44"/>
      <c r="K13" s="13">
        <v>1</v>
      </c>
      <c r="L13" s="9"/>
    </row>
    <row r="14" spans="1:12" ht="20.25" customHeight="1">
      <c r="B14" s="33"/>
      <c r="C14" s="6"/>
      <c r="D14" s="7"/>
      <c r="E14" s="42"/>
      <c r="F14" s="24"/>
      <c r="G14" s="23"/>
      <c r="H14" s="43"/>
      <c r="I14" s="20"/>
      <c r="J14" s="44"/>
      <c r="K14" s="13">
        <v>1</v>
      </c>
      <c r="L14" s="9"/>
    </row>
    <row r="15" spans="1:12" ht="21" customHeight="1">
      <c r="B15" s="33"/>
      <c r="C15" s="6"/>
      <c r="D15" s="45" t="s">
        <v>17</v>
      </c>
      <c r="E15" s="46">
        <v>33</v>
      </c>
      <c r="F15" s="47" t="str">
        <f>+IF(+E15=0,"БЮДЖЕТ",+IF(+E15=98,"СЕС - КСФ",+IF(+E15=42,"СЕС - РА",+IF(+E15=96,"СЕС - ДЕС",+IF(+E15=97,"СЕС - ДМП",+IF(+E15=33,"Чужди средства"))))))</f>
        <v>Чужди средства</v>
      </c>
      <c r="G15" s="23"/>
      <c r="H15" s="43"/>
      <c r="I15" s="20"/>
      <c r="J15" s="44"/>
      <c r="K15" s="13">
        <v>1</v>
      </c>
      <c r="L15" s="9"/>
    </row>
    <row r="16" spans="1:12" ht="7.5" customHeight="1">
      <c r="A16" s="48"/>
      <c r="B16" s="49"/>
      <c r="C16" s="49"/>
      <c r="D16" s="49"/>
      <c r="E16" s="50"/>
      <c r="F16" s="23"/>
      <c r="G16" s="23"/>
      <c r="H16" s="43"/>
      <c r="I16" s="20"/>
      <c r="J16" s="44"/>
      <c r="K16" s="13">
        <v>1</v>
      </c>
      <c r="L16" s="9"/>
    </row>
    <row r="17" spans="1:26" ht="6.75" customHeight="1">
      <c r="A17" s="48"/>
      <c r="B17" s="6"/>
      <c r="C17" s="16"/>
      <c r="D17" s="20"/>
      <c r="E17" s="20"/>
      <c r="F17" s="20"/>
      <c r="G17" s="20"/>
      <c r="H17" s="20"/>
      <c r="I17" s="20"/>
      <c r="J17" s="44"/>
      <c r="K17" s="13">
        <v>1</v>
      </c>
      <c r="L17" s="9"/>
    </row>
    <row r="18" spans="1:26" ht="16.5" thickBot="1">
      <c r="B18" s="6"/>
      <c r="C18" s="16"/>
      <c r="D18" s="17"/>
      <c r="F18" s="51"/>
      <c r="G18" s="51"/>
      <c r="H18" s="51"/>
      <c r="I18" s="51"/>
      <c r="J18" s="52" t="s">
        <v>18</v>
      </c>
      <c r="K18" s="13">
        <v>1</v>
      </c>
      <c r="L18" s="9"/>
    </row>
    <row r="19" spans="1:26" ht="22.5" customHeight="1">
      <c r="A19" s="53"/>
      <c r="B19" s="54"/>
      <c r="C19" s="55"/>
      <c r="D19" s="56" t="s">
        <v>19</v>
      </c>
      <c r="E19" s="57" t="s">
        <v>20</v>
      </c>
      <c r="F19" s="58" t="s">
        <v>21</v>
      </c>
      <c r="G19" s="59"/>
      <c r="H19" s="60"/>
      <c r="I19" s="59"/>
      <c r="J19" s="61"/>
      <c r="K19" s="13">
        <v>1</v>
      </c>
      <c r="L19" s="62"/>
    </row>
    <row r="20" spans="1:26" ht="49.5" customHeight="1">
      <c r="A20" s="53"/>
      <c r="B20" s="63" t="s">
        <v>22</v>
      </c>
      <c r="C20" s="64" t="s">
        <v>23</v>
      </c>
      <c r="D20" s="65" t="s">
        <v>24</v>
      </c>
      <c r="E20" s="66">
        <f>$C$3</f>
        <v>2017</v>
      </c>
      <c r="F20" s="67" t="s">
        <v>25</v>
      </c>
      <c r="G20" s="68" t="s">
        <v>26</v>
      </c>
      <c r="H20" s="69" t="s">
        <v>27</v>
      </c>
      <c r="I20" s="69" t="s">
        <v>28</v>
      </c>
      <c r="J20" s="70" t="s">
        <v>29</v>
      </c>
      <c r="K20" s="13">
        <v>1</v>
      </c>
      <c r="L20" s="62"/>
    </row>
    <row r="21" spans="1:26" ht="18.75">
      <c r="A21" s="53"/>
      <c r="B21" s="71"/>
      <c r="C21" s="72"/>
      <c r="D21" s="73" t="s">
        <v>30</v>
      </c>
      <c r="E21" s="74" t="s">
        <v>31</v>
      </c>
      <c r="F21" s="75" t="s">
        <v>32</v>
      </c>
      <c r="G21" s="76" t="s">
        <v>33</v>
      </c>
      <c r="H21" s="77" t="s">
        <v>34</v>
      </c>
      <c r="I21" s="78" t="s">
        <v>35</v>
      </c>
      <c r="J21" s="79" t="s">
        <v>36</v>
      </c>
      <c r="K21" s="13">
        <v>1</v>
      </c>
      <c r="L21" s="62"/>
    </row>
    <row r="22" spans="1:26" s="90" customFormat="1" ht="18.75" hidden="1" customHeight="1">
      <c r="A22" s="80">
        <v>5</v>
      </c>
      <c r="B22" s="81">
        <v>100</v>
      </c>
      <c r="C22" s="82" t="s">
        <v>37</v>
      </c>
      <c r="D22" s="83"/>
      <c r="E22" s="84">
        <f t="shared" ref="E22:J22" si="0">SUM(E23:E27)</f>
        <v>0</v>
      </c>
      <c r="F22" s="84">
        <f t="shared" si="0"/>
        <v>0</v>
      </c>
      <c r="G22" s="85">
        <f t="shared" si="0"/>
        <v>0</v>
      </c>
      <c r="H22" s="86">
        <f t="shared" si="0"/>
        <v>0</v>
      </c>
      <c r="I22" s="87">
        <f t="shared" si="0"/>
        <v>0</v>
      </c>
      <c r="J22" s="88">
        <f t="shared" si="0"/>
        <v>0</v>
      </c>
      <c r="K22" s="13" t="str">
        <f t="shared" ref="K22:K88" si="1">(IF($E22&lt;&gt;0,$K$2,IF($F22&lt;&gt;0,$K$2,IF($G22&lt;&gt;0,$K$2,IF($H22&lt;&gt;0,$K$2,IF($I22&lt;&gt;0,$K$2,IF($J22&lt;&gt;0,$K$2,"")))))))</f>
        <v/>
      </c>
      <c r="L22" s="89"/>
      <c r="M22" s="5"/>
      <c r="N22" s="5"/>
      <c r="O22" s="5"/>
      <c r="P22" s="5"/>
      <c r="Q22" s="5"/>
      <c r="R22" s="5"/>
      <c r="S22" s="5"/>
      <c r="T22" s="5"/>
      <c r="U22" s="5"/>
      <c r="V22" s="5"/>
      <c r="W22" s="5"/>
      <c r="X22" s="5"/>
      <c r="Y22" s="5"/>
      <c r="Z22" s="5"/>
    </row>
    <row r="23" spans="1:26" ht="18.75" hidden="1" customHeight="1">
      <c r="A23" s="91">
        <v>10</v>
      </c>
      <c r="B23" s="92"/>
      <c r="C23" s="93">
        <v>101</v>
      </c>
      <c r="D23" s="94" t="s">
        <v>38</v>
      </c>
      <c r="E23" s="95"/>
      <c r="F23" s="96">
        <f>G23+H23+I23+J23</f>
        <v>0</v>
      </c>
      <c r="G23" s="97"/>
      <c r="H23" s="98"/>
      <c r="I23" s="98"/>
      <c r="J23" s="99"/>
      <c r="K23" s="13" t="str">
        <f t="shared" si="1"/>
        <v/>
      </c>
      <c r="L23" s="89"/>
    </row>
    <row r="24" spans="1:26" hidden="1">
      <c r="A24" s="91">
        <v>15</v>
      </c>
      <c r="B24" s="92"/>
      <c r="C24" s="100">
        <v>102</v>
      </c>
      <c r="D24" s="101" t="s">
        <v>39</v>
      </c>
      <c r="E24" s="102"/>
      <c r="F24" s="103">
        <f>G24+H24+I24+J24</f>
        <v>0</v>
      </c>
      <c r="G24" s="104"/>
      <c r="H24" s="105"/>
      <c r="I24" s="105"/>
      <c r="J24" s="106"/>
      <c r="K24" s="13" t="str">
        <f t="shared" si="1"/>
        <v/>
      </c>
      <c r="L24" s="89"/>
      <c r="M24" s="90"/>
      <c r="N24" s="90"/>
      <c r="O24" s="90"/>
      <c r="P24" s="90"/>
      <c r="Q24" s="90"/>
      <c r="R24" s="90"/>
      <c r="S24" s="90"/>
      <c r="T24" s="90"/>
      <c r="U24" s="90"/>
      <c r="V24" s="90"/>
      <c r="W24" s="90"/>
      <c r="X24" s="90"/>
      <c r="Y24" s="90"/>
      <c r="Z24" s="90"/>
    </row>
    <row r="25" spans="1:26" ht="18.75" hidden="1" customHeight="1">
      <c r="A25" s="91">
        <v>20</v>
      </c>
      <c r="B25" s="92"/>
      <c r="C25" s="100">
        <v>103</v>
      </c>
      <c r="D25" s="101" t="s">
        <v>40</v>
      </c>
      <c r="E25" s="102"/>
      <c r="F25" s="103">
        <f>G25+H25+I25+J25</f>
        <v>0</v>
      </c>
      <c r="G25" s="104"/>
      <c r="H25" s="105"/>
      <c r="I25" s="105"/>
      <c r="J25" s="106"/>
      <c r="K25" s="13" t="str">
        <f t="shared" si="1"/>
        <v/>
      </c>
      <c r="L25" s="89"/>
    </row>
    <row r="26" spans="1:26" ht="18.75" hidden="1" customHeight="1">
      <c r="A26" s="91">
        <v>20</v>
      </c>
      <c r="B26" s="92"/>
      <c r="C26" s="100">
        <v>108</v>
      </c>
      <c r="D26" s="107" t="s">
        <v>41</v>
      </c>
      <c r="E26" s="102"/>
      <c r="F26" s="103">
        <f>G26+H26+I26+J26</f>
        <v>0</v>
      </c>
      <c r="G26" s="104"/>
      <c r="H26" s="105"/>
      <c r="I26" s="105"/>
      <c r="J26" s="106"/>
      <c r="K26" s="13" t="str">
        <f t="shared" si="1"/>
        <v/>
      </c>
      <c r="L26" s="89"/>
    </row>
    <row r="27" spans="1:26" ht="21" hidden="1" customHeight="1">
      <c r="A27" s="91">
        <v>21</v>
      </c>
      <c r="B27" s="92"/>
      <c r="C27" s="108">
        <v>109</v>
      </c>
      <c r="D27" s="109" t="s">
        <v>42</v>
      </c>
      <c r="E27" s="110"/>
      <c r="F27" s="111">
        <f>G27+H27+I27+J27</f>
        <v>0</v>
      </c>
      <c r="G27" s="112"/>
      <c r="H27" s="113"/>
      <c r="I27" s="113"/>
      <c r="J27" s="114"/>
      <c r="K27" s="13" t="str">
        <f t="shared" si="1"/>
        <v/>
      </c>
      <c r="L27" s="89"/>
    </row>
    <row r="28" spans="1:26" s="124" customFormat="1" ht="18.75" hidden="1" customHeight="1">
      <c r="A28" s="115">
        <v>25</v>
      </c>
      <c r="B28" s="116">
        <v>200</v>
      </c>
      <c r="C28" s="117" t="s">
        <v>43</v>
      </c>
      <c r="D28" s="118"/>
      <c r="E28" s="119">
        <f t="shared" ref="E28:J28" si="2">SUM(E29:E32)</f>
        <v>0</v>
      </c>
      <c r="F28" s="119">
        <f t="shared" si="2"/>
        <v>0</v>
      </c>
      <c r="G28" s="120">
        <f t="shared" si="2"/>
        <v>0</v>
      </c>
      <c r="H28" s="121">
        <f t="shared" si="2"/>
        <v>0</v>
      </c>
      <c r="I28" s="122">
        <f t="shared" si="2"/>
        <v>0</v>
      </c>
      <c r="J28" s="123">
        <f t="shared" si="2"/>
        <v>0</v>
      </c>
      <c r="K28" s="13" t="str">
        <f t="shared" si="1"/>
        <v/>
      </c>
      <c r="L28" s="89"/>
      <c r="M28" s="5"/>
      <c r="N28" s="5"/>
      <c r="O28" s="5"/>
      <c r="P28" s="5"/>
      <c r="Q28" s="5"/>
      <c r="R28" s="5"/>
      <c r="S28" s="5"/>
      <c r="T28" s="5"/>
      <c r="U28" s="5"/>
      <c r="V28" s="5"/>
      <c r="W28" s="5"/>
      <c r="X28" s="5"/>
      <c r="Y28" s="5"/>
      <c r="Z28" s="5"/>
    </row>
    <row r="29" spans="1:26" ht="18.75" hidden="1" customHeight="1">
      <c r="A29" s="91">
        <v>30</v>
      </c>
      <c r="B29" s="125"/>
      <c r="C29" s="93">
        <v>201</v>
      </c>
      <c r="D29" s="94" t="s">
        <v>44</v>
      </c>
      <c r="E29" s="95"/>
      <c r="F29" s="96">
        <f>G29+H29+I29+J29</f>
        <v>0</v>
      </c>
      <c r="G29" s="97"/>
      <c r="H29" s="98"/>
      <c r="I29" s="98"/>
      <c r="J29" s="99"/>
      <c r="K29" s="13" t="str">
        <f t="shared" si="1"/>
        <v/>
      </c>
      <c r="L29" s="89"/>
    </row>
    <row r="30" spans="1:26" ht="18.75" hidden="1" customHeight="1">
      <c r="A30" s="91">
        <v>35</v>
      </c>
      <c r="B30" s="125"/>
      <c r="C30" s="100">
        <v>202</v>
      </c>
      <c r="D30" s="101" t="s">
        <v>45</v>
      </c>
      <c r="E30" s="102"/>
      <c r="F30" s="103">
        <f>G30+H30+I30+J30</f>
        <v>0</v>
      </c>
      <c r="G30" s="104"/>
      <c r="H30" s="105"/>
      <c r="I30" s="105"/>
      <c r="J30" s="106"/>
      <c r="K30" s="13" t="str">
        <f t="shared" si="1"/>
        <v/>
      </c>
      <c r="L30" s="89"/>
      <c r="M30" s="124"/>
      <c r="N30" s="124"/>
      <c r="O30" s="124"/>
      <c r="P30" s="124"/>
      <c r="Q30" s="124"/>
      <c r="R30" s="124"/>
      <c r="S30" s="124"/>
      <c r="T30" s="124"/>
      <c r="U30" s="124"/>
      <c r="V30" s="124"/>
      <c r="W30" s="124"/>
      <c r="X30" s="124"/>
      <c r="Y30" s="124"/>
      <c r="Z30" s="124"/>
    </row>
    <row r="31" spans="1:26" ht="18.75" hidden="1" customHeight="1">
      <c r="A31" s="91">
        <v>40</v>
      </c>
      <c r="B31" s="125"/>
      <c r="C31" s="100">
        <v>203</v>
      </c>
      <c r="D31" s="101" t="s">
        <v>46</v>
      </c>
      <c r="E31" s="102"/>
      <c r="F31" s="103">
        <f>G31+H31+I31+J31</f>
        <v>0</v>
      </c>
      <c r="G31" s="104"/>
      <c r="H31" s="105"/>
      <c r="I31" s="105"/>
      <c r="J31" s="106"/>
      <c r="K31" s="13" t="str">
        <f t="shared" si="1"/>
        <v/>
      </c>
      <c r="L31" s="89"/>
    </row>
    <row r="32" spans="1:26" ht="18.75" hidden="1" customHeight="1">
      <c r="A32" s="91">
        <v>45</v>
      </c>
      <c r="B32" s="125"/>
      <c r="C32" s="108">
        <v>204</v>
      </c>
      <c r="D32" s="126" t="s">
        <v>47</v>
      </c>
      <c r="E32" s="127"/>
      <c r="F32" s="128">
        <f>G32+H32+I32+J32</f>
        <v>0</v>
      </c>
      <c r="G32" s="129"/>
      <c r="H32" s="130"/>
      <c r="I32" s="130"/>
      <c r="J32" s="131"/>
      <c r="K32" s="13" t="str">
        <f t="shared" si="1"/>
        <v/>
      </c>
      <c r="L32" s="89"/>
    </row>
    <row r="33" spans="1:26" s="124" customFormat="1" ht="18.75" hidden="1" customHeight="1">
      <c r="A33" s="115">
        <v>50</v>
      </c>
      <c r="B33" s="116">
        <v>400</v>
      </c>
      <c r="C33" s="117" t="s">
        <v>48</v>
      </c>
      <c r="D33" s="118"/>
      <c r="E33" s="119">
        <f t="shared" ref="E33:J33" si="3">SUM(E34:E38)</f>
        <v>0</v>
      </c>
      <c r="F33" s="119">
        <f t="shared" si="3"/>
        <v>0</v>
      </c>
      <c r="G33" s="120">
        <f t="shared" si="3"/>
        <v>0</v>
      </c>
      <c r="H33" s="121">
        <f t="shared" si="3"/>
        <v>0</v>
      </c>
      <c r="I33" s="122">
        <f t="shared" si="3"/>
        <v>0</v>
      </c>
      <c r="J33" s="123">
        <f t="shared" si="3"/>
        <v>0</v>
      </c>
      <c r="K33" s="13" t="str">
        <f t="shared" si="1"/>
        <v/>
      </c>
      <c r="L33" s="89"/>
      <c r="M33" s="5"/>
      <c r="N33" s="5"/>
      <c r="O33" s="5"/>
      <c r="P33" s="5"/>
      <c r="Q33" s="5"/>
      <c r="R33" s="5"/>
      <c r="S33" s="5"/>
      <c r="T33" s="5"/>
      <c r="U33" s="5"/>
      <c r="V33" s="5"/>
      <c r="W33" s="5"/>
      <c r="X33" s="5"/>
      <c r="Y33" s="5"/>
      <c r="Z33" s="5"/>
    </row>
    <row r="34" spans="1:26" ht="18.75" hidden="1" customHeight="1">
      <c r="A34" s="91">
        <v>55</v>
      </c>
      <c r="B34" s="92"/>
      <c r="C34" s="93">
        <v>401</v>
      </c>
      <c r="D34" s="132" t="s">
        <v>49</v>
      </c>
      <c r="E34" s="95"/>
      <c r="F34" s="96">
        <f>G34+H34+I34+J34</f>
        <v>0</v>
      </c>
      <c r="G34" s="97"/>
      <c r="H34" s="98"/>
      <c r="I34" s="98"/>
      <c r="J34" s="99"/>
      <c r="K34" s="13" t="str">
        <f t="shared" si="1"/>
        <v/>
      </c>
      <c r="L34" s="89"/>
    </row>
    <row r="35" spans="1:26" ht="18.75" hidden="1" customHeight="1">
      <c r="A35" s="91">
        <v>56</v>
      </c>
      <c r="B35" s="92"/>
      <c r="C35" s="100">
        <v>402</v>
      </c>
      <c r="D35" s="133" t="s">
        <v>50</v>
      </c>
      <c r="E35" s="102"/>
      <c r="F35" s="103">
        <f>G35+H35+I35+J35</f>
        <v>0</v>
      </c>
      <c r="G35" s="104"/>
      <c r="H35" s="105"/>
      <c r="I35" s="105"/>
      <c r="J35" s="106"/>
      <c r="K35" s="13" t="str">
        <f t="shared" si="1"/>
        <v/>
      </c>
      <c r="L35" s="89"/>
      <c r="M35" s="124"/>
      <c r="N35" s="124"/>
      <c r="O35" s="124"/>
      <c r="P35" s="124"/>
      <c r="Q35" s="124"/>
      <c r="R35" s="124"/>
      <c r="S35" s="124"/>
      <c r="T35" s="124"/>
      <c r="U35" s="124"/>
      <c r="V35" s="124"/>
      <c r="W35" s="124"/>
      <c r="X35" s="124"/>
      <c r="Y35" s="124"/>
      <c r="Z35" s="124"/>
    </row>
    <row r="36" spans="1:26" ht="18" hidden="1" customHeight="1">
      <c r="A36" s="91">
        <v>57</v>
      </c>
      <c r="B36" s="92"/>
      <c r="C36" s="100">
        <v>403</v>
      </c>
      <c r="D36" s="134" t="s">
        <v>51</v>
      </c>
      <c r="E36" s="102"/>
      <c r="F36" s="103">
        <f>G36+H36+I36+J36</f>
        <v>0</v>
      </c>
      <c r="G36" s="104"/>
      <c r="H36" s="105"/>
      <c r="I36" s="105"/>
      <c r="J36" s="106"/>
      <c r="K36" s="13" t="str">
        <f t="shared" si="1"/>
        <v/>
      </c>
      <c r="L36" s="89"/>
    </row>
    <row r="37" spans="1:26" ht="18.75" hidden="1" customHeight="1">
      <c r="A37" s="91">
        <v>58</v>
      </c>
      <c r="B37" s="16"/>
      <c r="C37" s="100">
        <v>404</v>
      </c>
      <c r="D37" s="133" t="s">
        <v>52</v>
      </c>
      <c r="E37" s="102"/>
      <c r="F37" s="103">
        <f>G37+H37+I37+J37</f>
        <v>0</v>
      </c>
      <c r="G37" s="104"/>
      <c r="H37" s="105"/>
      <c r="I37" s="105"/>
      <c r="J37" s="106"/>
      <c r="K37" s="13" t="str">
        <f t="shared" si="1"/>
        <v/>
      </c>
      <c r="L37" s="89"/>
    </row>
    <row r="38" spans="1:26" ht="18.75" hidden="1" customHeight="1">
      <c r="A38" s="91">
        <v>59</v>
      </c>
      <c r="B38" s="92"/>
      <c r="C38" s="135">
        <v>411</v>
      </c>
      <c r="D38" s="136" t="s">
        <v>53</v>
      </c>
      <c r="E38" s="127"/>
      <c r="F38" s="128">
        <f>G38+H38+I38+J38</f>
        <v>0</v>
      </c>
      <c r="G38" s="129"/>
      <c r="H38" s="130"/>
      <c r="I38" s="130"/>
      <c r="J38" s="131"/>
      <c r="K38" s="13" t="str">
        <f t="shared" si="1"/>
        <v/>
      </c>
      <c r="L38" s="89"/>
    </row>
    <row r="39" spans="1:26" s="124" customFormat="1" ht="18.75" hidden="1" customHeight="1">
      <c r="A39" s="115">
        <v>65</v>
      </c>
      <c r="B39" s="116">
        <v>800</v>
      </c>
      <c r="C39" s="117" t="s">
        <v>54</v>
      </c>
      <c r="D39" s="118"/>
      <c r="E39" s="119">
        <f t="shared" ref="E39:J39" si="4">SUM(E40:E46)</f>
        <v>0</v>
      </c>
      <c r="F39" s="119">
        <f t="shared" si="4"/>
        <v>0</v>
      </c>
      <c r="G39" s="120">
        <f t="shared" si="4"/>
        <v>0</v>
      </c>
      <c r="H39" s="121">
        <f t="shared" si="4"/>
        <v>0</v>
      </c>
      <c r="I39" s="122">
        <f t="shared" si="4"/>
        <v>0</v>
      </c>
      <c r="J39" s="123">
        <f t="shared" si="4"/>
        <v>0</v>
      </c>
      <c r="K39" s="13" t="str">
        <f t="shared" si="1"/>
        <v/>
      </c>
      <c r="L39" s="89"/>
      <c r="M39" s="5"/>
      <c r="N39" s="5"/>
      <c r="O39" s="5"/>
      <c r="P39" s="5"/>
      <c r="Q39" s="5"/>
      <c r="R39" s="5"/>
      <c r="S39" s="5"/>
      <c r="T39" s="5"/>
      <c r="U39" s="5"/>
      <c r="V39" s="5"/>
      <c r="W39" s="5"/>
      <c r="X39" s="5"/>
      <c r="Y39" s="5"/>
      <c r="Z39" s="5"/>
    </row>
    <row r="40" spans="1:26" ht="18.75" hidden="1" customHeight="1">
      <c r="A40" s="91">
        <v>70</v>
      </c>
      <c r="B40" s="137"/>
      <c r="C40" s="93">
        <v>801</v>
      </c>
      <c r="D40" s="94" t="s">
        <v>55</v>
      </c>
      <c r="E40" s="95"/>
      <c r="F40" s="96">
        <f t="shared" ref="F40:F46" si="5">G40+H40+I40+J40</f>
        <v>0</v>
      </c>
      <c r="G40" s="97"/>
      <c r="H40" s="98"/>
      <c r="I40" s="98"/>
      <c r="J40" s="99"/>
      <c r="K40" s="13" t="str">
        <f t="shared" si="1"/>
        <v/>
      </c>
      <c r="L40" s="89"/>
    </row>
    <row r="41" spans="1:26" ht="18.75" hidden="1" customHeight="1">
      <c r="A41" s="91">
        <v>75</v>
      </c>
      <c r="B41" s="137"/>
      <c r="C41" s="100">
        <v>802</v>
      </c>
      <c r="D41" s="101" t="s">
        <v>56</v>
      </c>
      <c r="E41" s="102"/>
      <c r="F41" s="103">
        <f t="shared" si="5"/>
        <v>0</v>
      </c>
      <c r="G41" s="104"/>
      <c r="H41" s="105"/>
      <c r="I41" s="105"/>
      <c r="J41" s="106"/>
      <c r="K41" s="13" t="str">
        <f t="shared" si="1"/>
        <v/>
      </c>
      <c r="L41" s="89"/>
      <c r="M41" s="124"/>
      <c r="N41" s="124"/>
      <c r="O41" s="124"/>
      <c r="P41" s="124"/>
      <c r="Q41" s="124"/>
      <c r="R41" s="124"/>
      <c r="S41" s="124"/>
      <c r="T41" s="124"/>
      <c r="U41" s="124"/>
      <c r="V41" s="124"/>
      <c r="W41" s="124"/>
      <c r="X41" s="124"/>
      <c r="Y41" s="124"/>
      <c r="Z41" s="124"/>
    </row>
    <row r="42" spans="1:26" ht="18.75" hidden="1" customHeight="1">
      <c r="A42" s="91">
        <v>80</v>
      </c>
      <c r="B42" s="137"/>
      <c r="C42" s="100">
        <v>804</v>
      </c>
      <c r="D42" s="101" t="s">
        <v>57</v>
      </c>
      <c r="E42" s="102"/>
      <c r="F42" s="103">
        <f t="shared" si="5"/>
        <v>0</v>
      </c>
      <c r="G42" s="104"/>
      <c r="H42" s="105"/>
      <c r="I42" s="105"/>
      <c r="J42" s="106"/>
      <c r="K42" s="13" t="str">
        <f t="shared" si="1"/>
        <v/>
      </c>
      <c r="L42" s="89"/>
    </row>
    <row r="43" spans="1:26" ht="18.75" hidden="1" customHeight="1">
      <c r="A43" s="91">
        <v>85</v>
      </c>
      <c r="B43" s="137"/>
      <c r="C43" s="108">
        <v>809</v>
      </c>
      <c r="D43" s="138" t="s">
        <v>58</v>
      </c>
      <c r="E43" s="102"/>
      <c r="F43" s="103">
        <f t="shared" si="5"/>
        <v>0</v>
      </c>
      <c r="G43" s="104"/>
      <c r="H43" s="105"/>
      <c r="I43" s="105"/>
      <c r="J43" s="106"/>
      <c r="K43" s="13" t="str">
        <f t="shared" si="1"/>
        <v/>
      </c>
      <c r="L43" s="89"/>
    </row>
    <row r="44" spans="1:26" ht="18.75" hidden="1" customHeight="1">
      <c r="A44" s="91">
        <v>85</v>
      </c>
      <c r="B44" s="137"/>
      <c r="C44" s="108">
        <v>811</v>
      </c>
      <c r="D44" s="138" t="s">
        <v>59</v>
      </c>
      <c r="E44" s="102"/>
      <c r="F44" s="103">
        <f t="shared" si="5"/>
        <v>0</v>
      </c>
      <c r="G44" s="104"/>
      <c r="H44" s="105"/>
      <c r="I44" s="105"/>
      <c r="J44" s="106"/>
      <c r="K44" s="13" t="str">
        <f t="shared" si="1"/>
        <v/>
      </c>
      <c r="L44" s="89"/>
    </row>
    <row r="45" spans="1:26" ht="18.75" hidden="1" customHeight="1">
      <c r="A45" s="91">
        <v>85</v>
      </c>
      <c r="B45" s="137"/>
      <c r="C45" s="108">
        <v>812</v>
      </c>
      <c r="D45" s="138" t="s">
        <v>60</v>
      </c>
      <c r="E45" s="102"/>
      <c r="F45" s="103">
        <f t="shared" si="5"/>
        <v>0</v>
      </c>
      <c r="G45" s="104"/>
      <c r="H45" s="105"/>
      <c r="I45" s="105"/>
      <c r="J45" s="106"/>
      <c r="K45" s="13" t="str">
        <f t="shared" si="1"/>
        <v/>
      </c>
      <c r="L45" s="89"/>
    </row>
    <row r="46" spans="1:26" ht="18.75" hidden="1" customHeight="1">
      <c r="A46" s="91">
        <v>85</v>
      </c>
      <c r="B46" s="137"/>
      <c r="C46" s="108">
        <v>814</v>
      </c>
      <c r="D46" s="138" t="s">
        <v>61</v>
      </c>
      <c r="E46" s="127"/>
      <c r="F46" s="128">
        <f t="shared" si="5"/>
        <v>0</v>
      </c>
      <c r="G46" s="129"/>
      <c r="H46" s="130"/>
      <c r="I46" s="130"/>
      <c r="J46" s="131"/>
      <c r="K46" s="13" t="str">
        <f t="shared" si="1"/>
        <v/>
      </c>
      <c r="L46" s="89"/>
    </row>
    <row r="47" spans="1:26" s="124" customFormat="1" ht="18.75" hidden="1" customHeight="1">
      <c r="A47" s="115">
        <v>95</v>
      </c>
      <c r="B47" s="116">
        <v>1000</v>
      </c>
      <c r="C47" s="139" t="s">
        <v>62</v>
      </c>
      <c r="D47" s="140"/>
      <c r="E47" s="119">
        <f t="shared" ref="E47:J47" si="6">SUM(E48:E51)</f>
        <v>0</v>
      </c>
      <c r="F47" s="119">
        <f t="shared" si="6"/>
        <v>0</v>
      </c>
      <c r="G47" s="120">
        <f t="shared" si="6"/>
        <v>0</v>
      </c>
      <c r="H47" s="121">
        <f t="shared" si="6"/>
        <v>0</v>
      </c>
      <c r="I47" s="122">
        <f t="shared" si="6"/>
        <v>0</v>
      </c>
      <c r="J47" s="123">
        <f t="shared" si="6"/>
        <v>0</v>
      </c>
      <c r="K47" s="13" t="str">
        <f t="shared" si="1"/>
        <v/>
      </c>
      <c r="L47" s="89"/>
      <c r="M47" s="5"/>
      <c r="N47" s="5"/>
      <c r="O47" s="5"/>
      <c r="P47" s="5"/>
      <c r="Q47" s="5"/>
      <c r="R47" s="5"/>
      <c r="S47" s="5"/>
      <c r="T47" s="5"/>
      <c r="U47" s="5"/>
      <c r="V47" s="5"/>
      <c r="W47" s="5"/>
      <c r="X47" s="5"/>
      <c r="Y47" s="5"/>
      <c r="Z47" s="5"/>
    </row>
    <row r="48" spans="1:26" ht="18.75" hidden="1" customHeight="1">
      <c r="A48" s="91">
        <v>100</v>
      </c>
      <c r="B48" s="137"/>
      <c r="C48" s="93">
        <v>1001</v>
      </c>
      <c r="D48" s="94" t="s">
        <v>63</v>
      </c>
      <c r="E48" s="95"/>
      <c r="F48" s="96">
        <f>G48+H48+I48+J48</f>
        <v>0</v>
      </c>
      <c r="G48" s="97"/>
      <c r="H48" s="98"/>
      <c r="I48" s="98"/>
      <c r="J48" s="99"/>
      <c r="K48" s="13" t="str">
        <f t="shared" si="1"/>
        <v/>
      </c>
      <c r="L48" s="89"/>
    </row>
    <row r="49" spans="1:26" ht="18.75" hidden="1" customHeight="1">
      <c r="A49" s="91">
        <v>105</v>
      </c>
      <c r="B49" s="137"/>
      <c r="C49" s="100">
        <v>1002</v>
      </c>
      <c r="D49" s="101" t="s">
        <v>64</v>
      </c>
      <c r="E49" s="102"/>
      <c r="F49" s="103">
        <f>G49+H49+I49+J49</f>
        <v>0</v>
      </c>
      <c r="G49" s="104"/>
      <c r="H49" s="105"/>
      <c r="I49" s="105"/>
      <c r="J49" s="106"/>
      <c r="K49" s="13" t="str">
        <f t="shared" si="1"/>
        <v/>
      </c>
      <c r="L49" s="89"/>
      <c r="M49" s="124"/>
      <c r="N49" s="124"/>
      <c r="O49" s="124"/>
      <c r="P49" s="124"/>
      <c r="Q49" s="124"/>
      <c r="R49" s="124"/>
      <c r="S49" s="124"/>
      <c r="T49" s="124"/>
      <c r="U49" s="124"/>
      <c r="V49" s="124"/>
      <c r="W49" s="124"/>
      <c r="X49" s="124"/>
      <c r="Y49" s="124"/>
      <c r="Z49" s="124"/>
    </row>
    <row r="50" spans="1:26" ht="18.75" hidden="1" customHeight="1">
      <c r="A50" s="91">
        <v>110</v>
      </c>
      <c r="B50" s="137"/>
      <c r="C50" s="100">
        <v>1004</v>
      </c>
      <c r="D50" s="101" t="s">
        <v>65</v>
      </c>
      <c r="E50" s="102"/>
      <c r="F50" s="103">
        <f>G50+H50+I50+J50</f>
        <v>0</v>
      </c>
      <c r="G50" s="104"/>
      <c r="H50" s="105"/>
      <c r="I50" s="105"/>
      <c r="J50" s="106"/>
      <c r="K50" s="13" t="str">
        <f t="shared" si="1"/>
        <v/>
      </c>
      <c r="L50" s="89"/>
    </row>
    <row r="51" spans="1:26" ht="18.75" hidden="1" customHeight="1">
      <c r="A51" s="91">
        <v>125</v>
      </c>
      <c r="B51" s="137"/>
      <c r="C51" s="135">
        <v>1007</v>
      </c>
      <c r="D51" s="126" t="s">
        <v>66</v>
      </c>
      <c r="E51" s="127"/>
      <c r="F51" s="128">
        <f>G51+H51+I51+J51</f>
        <v>0</v>
      </c>
      <c r="G51" s="129"/>
      <c r="H51" s="130"/>
      <c r="I51" s="130"/>
      <c r="J51" s="131"/>
      <c r="K51" s="13" t="str">
        <f t="shared" si="1"/>
        <v/>
      </c>
      <c r="L51" s="89"/>
    </row>
    <row r="52" spans="1:26" s="124" customFormat="1" ht="18.75" hidden="1" customHeight="1">
      <c r="A52" s="115">
        <v>130</v>
      </c>
      <c r="B52" s="116">
        <v>1300</v>
      </c>
      <c r="C52" s="139" t="s">
        <v>67</v>
      </c>
      <c r="D52" s="140"/>
      <c r="E52" s="119">
        <f t="shared" ref="E52:J52" si="7">SUM(E53:E57)</f>
        <v>0</v>
      </c>
      <c r="F52" s="119">
        <f t="shared" si="7"/>
        <v>0</v>
      </c>
      <c r="G52" s="120">
        <f t="shared" si="7"/>
        <v>0</v>
      </c>
      <c r="H52" s="121">
        <f t="shared" si="7"/>
        <v>0</v>
      </c>
      <c r="I52" s="122">
        <f t="shared" si="7"/>
        <v>0</v>
      </c>
      <c r="J52" s="123">
        <f t="shared" si="7"/>
        <v>0</v>
      </c>
      <c r="K52" s="13" t="str">
        <f t="shared" si="1"/>
        <v/>
      </c>
      <c r="L52" s="89"/>
      <c r="M52" s="5"/>
      <c r="N52" s="5"/>
      <c r="O52" s="5"/>
      <c r="P52" s="5"/>
      <c r="Q52" s="5"/>
      <c r="R52" s="5"/>
      <c r="S52" s="5"/>
      <c r="T52" s="5"/>
      <c r="U52" s="5"/>
      <c r="V52" s="5"/>
      <c r="W52" s="5"/>
      <c r="X52" s="5"/>
      <c r="Y52" s="5"/>
      <c r="Z52" s="5"/>
    </row>
    <row r="53" spans="1:26" ht="18.75" hidden="1" customHeight="1">
      <c r="A53" s="91">
        <v>135</v>
      </c>
      <c r="B53" s="92"/>
      <c r="C53" s="93">
        <v>1301</v>
      </c>
      <c r="D53" s="94" t="s">
        <v>68</v>
      </c>
      <c r="E53" s="95"/>
      <c r="F53" s="96">
        <f>G53+H53+I53+J53</f>
        <v>0</v>
      </c>
      <c r="G53" s="97"/>
      <c r="H53" s="98"/>
      <c r="I53" s="98"/>
      <c r="J53" s="99"/>
      <c r="K53" s="13" t="str">
        <f t="shared" si="1"/>
        <v/>
      </c>
      <c r="L53" s="89"/>
    </row>
    <row r="54" spans="1:26" ht="18.75" hidden="1" customHeight="1">
      <c r="A54" s="91">
        <v>140</v>
      </c>
      <c r="B54" s="92"/>
      <c r="C54" s="100">
        <v>1302</v>
      </c>
      <c r="D54" s="141" t="s">
        <v>69</v>
      </c>
      <c r="E54" s="102"/>
      <c r="F54" s="103">
        <f>G54+H54+I54+J54</f>
        <v>0</v>
      </c>
      <c r="G54" s="104"/>
      <c r="H54" s="105"/>
      <c r="I54" s="105"/>
      <c r="J54" s="106"/>
      <c r="K54" s="13" t="str">
        <f t="shared" si="1"/>
        <v/>
      </c>
      <c r="L54" s="89"/>
      <c r="M54" s="124"/>
      <c r="N54" s="124"/>
      <c r="O54" s="124"/>
      <c r="P54" s="124"/>
      <c r="Q54" s="124"/>
      <c r="R54" s="124"/>
      <c r="S54" s="124"/>
      <c r="T54" s="124"/>
      <c r="U54" s="124"/>
      <c r="V54" s="124"/>
      <c r="W54" s="124"/>
      <c r="X54" s="124"/>
      <c r="Y54" s="124"/>
      <c r="Z54" s="124"/>
    </row>
    <row r="55" spans="1:26" ht="18.75" hidden="1" customHeight="1">
      <c r="A55" s="91">
        <v>145</v>
      </c>
      <c r="B55" s="92"/>
      <c r="C55" s="100">
        <v>1303</v>
      </c>
      <c r="D55" s="141" t="s">
        <v>70</v>
      </c>
      <c r="E55" s="102"/>
      <c r="F55" s="103">
        <f>G55+H55+I55+J55</f>
        <v>0</v>
      </c>
      <c r="G55" s="104"/>
      <c r="H55" s="105"/>
      <c r="I55" s="105"/>
      <c r="J55" s="106"/>
      <c r="K55" s="13" t="str">
        <f t="shared" si="1"/>
        <v/>
      </c>
      <c r="L55" s="89"/>
    </row>
    <row r="56" spans="1:26" ht="18.75" hidden="1" customHeight="1">
      <c r="A56" s="91"/>
      <c r="B56" s="92"/>
      <c r="C56" s="100">
        <v>1304</v>
      </c>
      <c r="D56" s="141" t="s">
        <v>71</v>
      </c>
      <c r="E56" s="102"/>
      <c r="F56" s="103">
        <f>G56+H56+I56+J56</f>
        <v>0</v>
      </c>
      <c r="G56" s="104"/>
      <c r="H56" s="105"/>
      <c r="I56" s="105"/>
      <c r="J56" s="106"/>
      <c r="K56" s="13" t="str">
        <f t="shared" si="1"/>
        <v/>
      </c>
      <c r="L56" s="89"/>
    </row>
    <row r="57" spans="1:26" ht="18.75" hidden="1" customHeight="1">
      <c r="A57" s="91">
        <v>150</v>
      </c>
      <c r="B57" s="92"/>
      <c r="C57" s="108">
        <v>1308</v>
      </c>
      <c r="D57" s="142" t="s">
        <v>72</v>
      </c>
      <c r="E57" s="127"/>
      <c r="F57" s="128">
        <f>G57+H57+I57+J57</f>
        <v>0</v>
      </c>
      <c r="G57" s="129"/>
      <c r="H57" s="130"/>
      <c r="I57" s="130"/>
      <c r="J57" s="131"/>
      <c r="K57" s="13" t="str">
        <f t="shared" si="1"/>
        <v/>
      </c>
      <c r="L57" s="89"/>
    </row>
    <row r="58" spans="1:26" s="124" customFormat="1" ht="18.75" hidden="1" customHeight="1">
      <c r="A58" s="115">
        <v>160</v>
      </c>
      <c r="B58" s="116">
        <v>1400</v>
      </c>
      <c r="C58" s="139" t="s">
        <v>73</v>
      </c>
      <c r="D58" s="140"/>
      <c r="E58" s="119">
        <f t="shared" ref="E58:J58" si="8">SUM(E59:E60)</f>
        <v>0</v>
      </c>
      <c r="F58" s="119">
        <f t="shared" si="8"/>
        <v>0</v>
      </c>
      <c r="G58" s="120">
        <f t="shared" si="8"/>
        <v>0</v>
      </c>
      <c r="H58" s="121">
        <f t="shared" si="8"/>
        <v>0</v>
      </c>
      <c r="I58" s="122">
        <f t="shared" si="8"/>
        <v>0</v>
      </c>
      <c r="J58" s="123">
        <f t="shared" si="8"/>
        <v>0</v>
      </c>
      <c r="K58" s="13" t="str">
        <f t="shared" si="1"/>
        <v/>
      </c>
      <c r="L58" s="89"/>
      <c r="M58" s="5"/>
      <c r="N58" s="5"/>
      <c r="O58" s="5"/>
      <c r="P58" s="5"/>
      <c r="Q58" s="5"/>
      <c r="R58" s="5"/>
      <c r="S58" s="5"/>
      <c r="T58" s="5"/>
      <c r="U58" s="5"/>
      <c r="V58" s="5"/>
      <c r="W58" s="5"/>
      <c r="X58" s="5"/>
      <c r="Y58" s="5"/>
      <c r="Z58" s="5"/>
    </row>
    <row r="59" spans="1:26" ht="18.75" hidden="1" customHeight="1">
      <c r="A59" s="91">
        <v>165</v>
      </c>
      <c r="B59" s="92"/>
      <c r="C59" s="93">
        <v>1401</v>
      </c>
      <c r="D59" s="94" t="s">
        <v>74</v>
      </c>
      <c r="E59" s="95"/>
      <c r="F59" s="96">
        <f>G59+H59+I59+J59</f>
        <v>0</v>
      </c>
      <c r="G59" s="97"/>
      <c r="H59" s="98"/>
      <c r="I59" s="98"/>
      <c r="J59" s="99"/>
      <c r="K59" s="13" t="str">
        <f t="shared" si="1"/>
        <v/>
      </c>
      <c r="L59" s="89"/>
    </row>
    <row r="60" spans="1:26" ht="18.75" hidden="1" customHeight="1">
      <c r="A60" s="91">
        <v>170</v>
      </c>
      <c r="B60" s="92"/>
      <c r="C60" s="135">
        <v>1402</v>
      </c>
      <c r="D60" s="143" t="s">
        <v>75</v>
      </c>
      <c r="E60" s="127"/>
      <c r="F60" s="128">
        <f>G60+H60+I60+J60</f>
        <v>0</v>
      </c>
      <c r="G60" s="129"/>
      <c r="H60" s="130"/>
      <c r="I60" s="130"/>
      <c r="J60" s="131"/>
      <c r="K60" s="13" t="str">
        <f t="shared" si="1"/>
        <v/>
      </c>
      <c r="L60" s="89"/>
      <c r="M60" s="124"/>
      <c r="N60" s="124"/>
      <c r="O60" s="124"/>
      <c r="P60" s="124"/>
      <c r="Q60" s="124"/>
      <c r="R60" s="124"/>
      <c r="S60" s="124"/>
      <c r="T60" s="124"/>
      <c r="U60" s="124"/>
      <c r="V60" s="124"/>
      <c r="W60" s="124"/>
      <c r="X60" s="124"/>
      <c r="Y60" s="124"/>
      <c r="Z60" s="124"/>
    </row>
    <row r="61" spans="1:26" s="124" customFormat="1" ht="18.75" hidden="1" customHeight="1">
      <c r="A61" s="115">
        <v>175</v>
      </c>
      <c r="B61" s="116">
        <v>1500</v>
      </c>
      <c r="C61" s="139" t="s">
        <v>76</v>
      </c>
      <c r="D61" s="140"/>
      <c r="E61" s="119">
        <f t="shared" ref="E61:J61" si="9">SUM(E62:E63)</f>
        <v>0</v>
      </c>
      <c r="F61" s="119">
        <f t="shared" si="9"/>
        <v>0</v>
      </c>
      <c r="G61" s="120">
        <f t="shared" si="9"/>
        <v>0</v>
      </c>
      <c r="H61" s="121">
        <f t="shared" si="9"/>
        <v>0</v>
      </c>
      <c r="I61" s="122">
        <f t="shared" si="9"/>
        <v>0</v>
      </c>
      <c r="J61" s="123">
        <f t="shared" si="9"/>
        <v>0</v>
      </c>
      <c r="K61" s="13" t="str">
        <f t="shared" si="1"/>
        <v/>
      </c>
      <c r="L61" s="89"/>
      <c r="M61" s="5"/>
      <c r="N61" s="5"/>
      <c r="O61" s="5"/>
      <c r="P61" s="5"/>
      <c r="Q61" s="5"/>
      <c r="R61" s="5"/>
      <c r="S61" s="5"/>
      <c r="T61" s="5"/>
      <c r="U61" s="5"/>
      <c r="V61" s="5"/>
      <c r="W61" s="5"/>
      <c r="X61" s="5"/>
      <c r="Y61" s="5"/>
      <c r="Z61" s="5"/>
    </row>
    <row r="62" spans="1:26" ht="18.75" hidden="1" customHeight="1">
      <c r="A62" s="91">
        <v>180</v>
      </c>
      <c r="B62" s="92"/>
      <c r="C62" s="93">
        <v>1501</v>
      </c>
      <c r="D62" s="144" t="s">
        <v>77</v>
      </c>
      <c r="E62" s="95"/>
      <c r="F62" s="96">
        <f>G62+H62+I62+J62</f>
        <v>0</v>
      </c>
      <c r="G62" s="97"/>
      <c r="H62" s="98"/>
      <c r="I62" s="98"/>
      <c r="J62" s="99"/>
      <c r="K62" s="13" t="str">
        <f t="shared" si="1"/>
        <v/>
      </c>
      <c r="L62" s="89"/>
    </row>
    <row r="63" spans="1:26" ht="18.75" hidden="1" customHeight="1">
      <c r="A63" s="91">
        <v>185</v>
      </c>
      <c r="B63" s="92"/>
      <c r="C63" s="135">
        <v>1502</v>
      </c>
      <c r="D63" s="145" t="s">
        <v>78</v>
      </c>
      <c r="E63" s="127"/>
      <c r="F63" s="128">
        <f>G63+H63+I63+J63</f>
        <v>0</v>
      </c>
      <c r="G63" s="129"/>
      <c r="H63" s="130"/>
      <c r="I63" s="130"/>
      <c r="J63" s="131"/>
      <c r="K63" s="13" t="str">
        <f t="shared" si="1"/>
        <v/>
      </c>
      <c r="L63" s="89"/>
      <c r="M63" s="124"/>
      <c r="N63" s="124"/>
      <c r="O63" s="124"/>
      <c r="P63" s="124"/>
      <c r="Q63" s="124"/>
      <c r="R63" s="124"/>
      <c r="S63" s="124"/>
      <c r="T63" s="124"/>
      <c r="U63" s="124"/>
      <c r="V63" s="124"/>
      <c r="W63" s="124"/>
      <c r="X63" s="124"/>
      <c r="Y63" s="124"/>
      <c r="Z63" s="124"/>
    </row>
    <row r="64" spans="1:26" ht="18.75" hidden="1" customHeight="1">
      <c r="A64" s="91"/>
      <c r="B64" s="116">
        <v>1600</v>
      </c>
      <c r="C64" s="139" t="s">
        <v>79</v>
      </c>
      <c r="D64" s="140"/>
      <c r="E64" s="146"/>
      <c r="F64" s="119">
        <f>G64+H64+I64+J64</f>
        <v>0</v>
      </c>
      <c r="G64" s="147"/>
      <c r="H64" s="148"/>
      <c r="I64" s="148"/>
      <c r="J64" s="149"/>
      <c r="K64" s="13" t="str">
        <f t="shared" si="1"/>
        <v/>
      </c>
      <c r="L64" s="89"/>
    </row>
    <row r="65" spans="1:26" s="124" customFormat="1" ht="18.75" hidden="1" customHeight="1">
      <c r="A65" s="115">
        <v>200</v>
      </c>
      <c r="B65" s="116">
        <v>1700</v>
      </c>
      <c r="C65" s="139" t="s">
        <v>80</v>
      </c>
      <c r="D65" s="140"/>
      <c r="E65" s="119">
        <f t="shared" ref="E65:J65" si="10">SUM(E66:E71)</f>
        <v>0</v>
      </c>
      <c r="F65" s="119">
        <f t="shared" si="10"/>
        <v>0</v>
      </c>
      <c r="G65" s="120">
        <f t="shared" si="10"/>
        <v>0</v>
      </c>
      <c r="H65" s="121">
        <f t="shared" si="10"/>
        <v>0</v>
      </c>
      <c r="I65" s="122">
        <f t="shared" si="10"/>
        <v>0</v>
      </c>
      <c r="J65" s="123">
        <f t="shared" si="10"/>
        <v>0</v>
      </c>
      <c r="K65" s="13" t="str">
        <f t="shared" si="1"/>
        <v/>
      </c>
      <c r="L65" s="89"/>
      <c r="M65" s="5"/>
      <c r="N65" s="5"/>
      <c r="O65" s="5"/>
      <c r="P65" s="5"/>
      <c r="Q65" s="5"/>
      <c r="R65" s="5"/>
      <c r="S65" s="5"/>
      <c r="T65" s="5"/>
      <c r="U65" s="5"/>
      <c r="V65" s="5"/>
      <c r="W65" s="5"/>
      <c r="X65" s="5"/>
      <c r="Y65" s="5"/>
      <c r="Z65" s="5"/>
    </row>
    <row r="66" spans="1:26" ht="18.75" hidden="1" customHeight="1">
      <c r="A66" s="91">
        <v>205</v>
      </c>
      <c r="B66" s="92"/>
      <c r="C66" s="93">
        <v>1701</v>
      </c>
      <c r="D66" s="94" t="s">
        <v>81</v>
      </c>
      <c r="E66" s="95"/>
      <c r="F66" s="96">
        <f t="shared" ref="F66:F74" si="11">G66+H66+I66+J66</f>
        <v>0</v>
      </c>
      <c r="G66" s="97"/>
      <c r="H66" s="98"/>
      <c r="I66" s="98"/>
      <c r="J66" s="99"/>
      <c r="K66" s="13" t="str">
        <f t="shared" si="1"/>
        <v/>
      </c>
      <c r="L66" s="89"/>
    </row>
    <row r="67" spans="1:26" ht="18.75" hidden="1" customHeight="1">
      <c r="A67" s="91">
        <v>210</v>
      </c>
      <c r="B67" s="92"/>
      <c r="C67" s="100">
        <v>1702</v>
      </c>
      <c r="D67" s="101" t="s">
        <v>82</v>
      </c>
      <c r="E67" s="102"/>
      <c r="F67" s="103">
        <f t="shared" si="11"/>
        <v>0</v>
      </c>
      <c r="G67" s="104"/>
      <c r="H67" s="105"/>
      <c r="I67" s="105"/>
      <c r="J67" s="106"/>
      <c r="K67" s="13" t="str">
        <f t="shared" si="1"/>
        <v/>
      </c>
      <c r="L67" s="89"/>
      <c r="M67" s="124"/>
      <c r="N67" s="124"/>
      <c r="O67" s="124"/>
      <c r="P67" s="124"/>
      <c r="Q67" s="124"/>
      <c r="R67" s="124"/>
      <c r="S67" s="124"/>
      <c r="T67" s="124"/>
      <c r="U67" s="124"/>
      <c r="V67" s="124"/>
      <c r="W67" s="124"/>
      <c r="X67" s="124"/>
      <c r="Y67" s="124"/>
      <c r="Z67" s="124"/>
    </row>
    <row r="68" spans="1:26" ht="18.75" hidden="1" customHeight="1">
      <c r="A68" s="91">
        <v>215</v>
      </c>
      <c r="B68" s="92"/>
      <c r="C68" s="100">
        <v>1703</v>
      </c>
      <c r="D68" s="101" t="s">
        <v>83</v>
      </c>
      <c r="E68" s="102"/>
      <c r="F68" s="103">
        <f t="shared" si="11"/>
        <v>0</v>
      </c>
      <c r="G68" s="104"/>
      <c r="H68" s="105"/>
      <c r="I68" s="105"/>
      <c r="J68" s="106"/>
      <c r="K68" s="13" t="str">
        <f t="shared" si="1"/>
        <v/>
      </c>
      <c r="L68" s="89"/>
    </row>
    <row r="69" spans="1:26" ht="18.75" hidden="1" customHeight="1">
      <c r="A69" s="91">
        <v>225</v>
      </c>
      <c r="B69" s="92"/>
      <c r="C69" s="100">
        <v>1706</v>
      </c>
      <c r="D69" s="101" t="s">
        <v>84</v>
      </c>
      <c r="E69" s="102"/>
      <c r="F69" s="103">
        <f t="shared" si="11"/>
        <v>0</v>
      </c>
      <c r="G69" s="104"/>
      <c r="H69" s="105"/>
      <c r="I69" s="105"/>
      <c r="J69" s="106"/>
      <c r="K69" s="13" t="str">
        <f t="shared" si="1"/>
        <v/>
      </c>
      <c r="L69" s="89"/>
    </row>
    <row r="70" spans="1:26" ht="18.75" hidden="1" customHeight="1">
      <c r="A70" s="91">
        <v>226</v>
      </c>
      <c r="B70" s="92"/>
      <c r="C70" s="100">
        <v>1707</v>
      </c>
      <c r="D70" s="101" t="s">
        <v>85</v>
      </c>
      <c r="E70" s="102"/>
      <c r="F70" s="103">
        <f t="shared" si="11"/>
        <v>0</v>
      </c>
      <c r="G70" s="104"/>
      <c r="H70" s="105"/>
      <c r="I70" s="105"/>
      <c r="J70" s="106"/>
      <c r="K70" s="13" t="str">
        <f t="shared" si="1"/>
        <v/>
      </c>
      <c r="L70" s="89"/>
    </row>
    <row r="71" spans="1:26" ht="18.75" hidden="1" customHeight="1">
      <c r="A71" s="91">
        <v>227</v>
      </c>
      <c r="B71" s="92"/>
      <c r="C71" s="135">
        <v>1709</v>
      </c>
      <c r="D71" s="126" t="s">
        <v>86</v>
      </c>
      <c r="E71" s="127"/>
      <c r="F71" s="128">
        <f t="shared" si="11"/>
        <v>0</v>
      </c>
      <c r="G71" s="129"/>
      <c r="H71" s="130"/>
      <c r="I71" s="130"/>
      <c r="J71" s="131"/>
      <c r="K71" s="13" t="str">
        <f t="shared" si="1"/>
        <v/>
      </c>
      <c r="L71" s="89"/>
    </row>
    <row r="72" spans="1:26" s="124" customFormat="1" ht="18.75" hidden="1" customHeight="1">
      <c r="A72" s="115">
        <v>231</v>
      </c>
      <c r="B72" s="116">
        <v>1800</v>
      </c>
      <c r="C72" s="139" t="s">
        <v>87</v>
      </c>
      <c r="D72" s="140"/>
      <c r="E72" s="146"/>
      <c r="F72" s="119">
        <f t="shared" si="11"/>
        <v>0</v>
      </c>
      <c r="G72" s="147"/>
      <c r="H72" s="148"/>
      <c r="I72" s="148"/>
      <c r="J72" s="149"/>
      <c r="K72" s="13" t="str">
        <f t="shared" si="1"/>
        <v/>
      </c>
      <c r="L72" s="89"/>
      <c r="M72" s="5"/>
      <c r="N72" s="5"/>
      <c r="O72" s="5"/>
      <c r="P72" s="5"/>
      <c r="Q72" s="5"/>
      <c r="R72" s="5"/>
      <c r="S72" s="5"/>
      <c r="T72" s="5"/>
      <c r="U72" s="5"/>
      <c r="V72" s="5"/>
      <c r="W72" s="5"/>
      <c r="X72" s="5"/>
      <c r="Y72" s="5"/>
      <c r="Z72" s="5"/>
    </row>
    <row r="73" spans="1:26" s="124" customFormat="1" ht="18.75" hidden="1" customHeight="1">
      <c r="A73" s="115">
        <v>235</v>
      </c>
      <c r="B73" s="116">
        <v>1900</v>
      </c>
      <c r="C73" s="139" t="s">
        <v>88</v>
      </c>
      <c r="D73" s="140"/>
      <c r="E73" s="146"/>
      <c r="F73" s="119">
        <f t="shared" si="11"/>
        <v>0</v>
      </c>
      <c r="G73" s="147"/>
      <c r="H73" s="148"/>
      <c r="I73" s="148"/>
      <c r="J73" s="149"/>
      <c r="K73" s="13" t="str">
        <f t="shared" si="1"/>
        <v/>
      </c>
      <c r="L73" s="89"/>
      <c r="M73" s="5"/>
      <c r="N73" s="5"/>
      <c r="O73" s="5"/>
      <c r="P73" s="5"/>
      <c r="Q73" s="5"/>
      <c r="R73" s="5"/>
      <c r="S73" s="5"/>
      <c r="T73" s="5"/>
      <c r="U73" s="5"/>
      <c r="V73" s="5"/>
      <c r="W73" s="5"/>
      <c r="X73" s="5"/>
      <c r="Y73" s="5"/>
      <c r="Z73" s="5"/>
    </row>
    <row r="74" spans="1:26" s="124" customFormat="1" ht="18.75" hidden="1" customHeight="1">
      <c r="A74" s="115">
        <v>255</v>
      </c>
      <c r="B74" s="116">
        <v>2000</v>
      </c>
      <c r="C74" s="139" t="s">
        <v>89</v>
      </c>
      <c r="D74" s="140"/>
      <c r="E74" s="146"/>
      <c r="F74" s="119">
        <f t="shared" si="11"/>
        <v>0</v>
      </c>
      <c r="G74" s="147"/>
      <c r="H74" s="148"/>
      <c r="I74" s="148"/>
      <c r="J74" s="149"/>
      <c r="K74" s="13" t="str">
        <f t="shared" si="1"/>
        <v/>
      </c>
      <c r="L74" s="89"/>
    </row>
    <row r="75" spans="1:26" s="124" customFormat="1" ht="18.75" hidden="1" customHeight="1">
      <c r="A75" s="115">
        <v>265</v>
      </c>
      <c r="B75" s="116">
        <v>2400</v>
      </c>
      <c r="C75" s="139" t="s">
        <v>90</v>
      </c>
      <c r="D75" s="140"/>
      <c r="E75" s="119">
        <f t="shared" ref="E75:J75" si="12">SUM(E76:E89)</f>
        <v>0</v>
      </c>
      <c r="F75" s="119">
        <f t="shared" si="12"/>
        <v>0</v>
      </c>
      <c r="G75" s="120">
        <f t="shared" si="12"/>
        <v>0</v>
      </c>
      <c r="H75" s="121">
        <f t="shared" si="12"/>
        <v>0</v>
      </c>
      <c r="I75" s="122">
        <f t="shared" si="12"/>
        <v>0</v>
      </c>
      <c r="J75" s="123">
        <f t="shared" si="12"/>
        <v>0</v>
      </c>
      <c r="K75" s="13" t="str">
        <f t="shared" si="1"/>
        <v/>
      </c>
      <c r="L75" s="89"/>
    </row>
    <row r="76" spans="1:26" ht="18.75" hidden="1" customHeight="1">
      <c r="A76" s="91">
        <v>270</v>
      </c>
      <c r="B76" s="92"/>
      <c r="C76" s="93">
        <v>2401</v>
      </c>
      <c r="D76" s="144" t="s">
        <v>91</v>
      </c>
      <c r="E76" s="95"/>
      <c r="F76" s="96">
        <f t="shared" ref="F76:F89" si="13">G76+H76+I76+J76</f>
        <v>0</v>
      </c>
      <c r="G76" s="97"/>
      <c r="H76" s="98"/>
      <c r="I76" s="98"/>
      <c r="J76" s="99"/>
      <c r="K76" s="13" t="str">
        <f t="shared" si="1"/>
        <v/>
      </c>
      <c r="L76" s="89"/>
    </row>
    <row r="77" spans="1:26" ht="18.75" hidden="1" customHeight="1">
      <c r="A77" s="91">
        <v>280</v>
      </c>
      <c r="B77" s="92"/>
      <c r="C77" s="100">
        <v>2403</v>
      </c>
      <c r="D77" s="141" t="s">
        <v>92</v>
      </c>
      <c r="E77" s="102"/>
      <c r="F77" s="103">
        <f t="shared" si="13"/>
        <v>0</v>
      </c>
      <c r="G77" s="104"/>
      <c r="H77" s="105"/>
      <c r="I77" s="105"/>
      <c r="J77" s="106"/>
      <c r="K77" s="13" t="str">
        <f t="shared" si="1"/>
        <v/>
      </c>
      <c r="L77" s="89"/>
      <c r="M77" s="124"/>
      <c r="N77" s="124"/>
      <c r="O77" s="124"/>
      <c r="P77" s="124"/>
      <c r="Q77" s="124"/>
      <c r="R77" s="124"/>
      <c r="S77" s="124"/>
      <c r="T77" s="124"/>
      <c r="U77" s="124"/>
      <c r="V77" s="124"/>
      <c r="W77" s="124"/>
      <c r="X77" s="124"/>
      <c r="Y77" s="124"/>
      <c r="Z77" s="124"/>
    </row>
    <row r="78" spans="1:26" ht="18.75" hidden="1" customHeight="1">
      <c r="A78" s="91">
        <v>285</v>
      </c>
      <c r="B78" s="92"/>
      <c r="C78" s="100">
        <v>2404</v>
      </c>
      <c r="D78" s="101" t="s">
        <v>93</v>
      </c>
      <c r="E78" s="102"/>
      <c r="F78" s="103">
        <f t="shared" si="13"/>
        <v>0</v>
      </c>
      <c r="G78" s="104"/>
      <c r="H78" s="105"/>
      <c r="I78" s="105"/>
      <c r="J78" s="106"/>
      <c r="K78" s="13" t="str">
        <f t="shared" si="1"/>
        <v/>
      </c>
      <c r="L78" s="89"/>
    </row>
    <row r="79" spans="1:26" ht="18.75" hidden="1" customHeight="1">
      <c r="A79" s="91">
        <v>290</v>
      </c>
      <c r="B79" s="92"/>
      <c r="C79" s="100">
        <v>2405</v>
      </c>
      <c r="D79" s="141" t="s">
        <v>94</v>
      </c>
      <c r="E79" s="102"/>
      <c r="F79" s="103">
        <f t="shared" si="13"/>
        <v>0</v>
      </c>
      <c r="G79" s="104"/>
      <c r="H79" s="105"/>
      <c r="I79" s="105"/>
      <c r="J79" s="106"/>
      <c r="K79" s="13" t="str">
        <f t="shared" si="1"/>
        <v/>
      </c>
      <c r="L79" s="89"/>
    </row>
    <row r="80" spans="1:26" ht="18.75" hidden="1" customHeight="1">
      <c r="A80" s="91">
        <v>295</v>
      </c>
      <c r="B80" s="92"/>
      <c r="C80" s="100">
        <v>2406</v>
      </c>
      <c r="D80" s="141" t="s">
        <v>95</v>
      </c>
      <c r="E80" s="102"/>
      <c r="F80" s="103">
        <f t="shared" si="13"/>
        <v>0</v>
      </c>
      <c r="G80" s="104"/>
      <c r="H80" s="105"/>
      <c r="I80" s="105"/>
      <c r="J80" s="106"/>
      <c r="K80" s="13" t="str">
        <f t="shared" si="1"/>
        <v/>
      </c>
      <c r="L80" s="89"/>
    </row>
    <row r="81" spans="1:26" ht="18.75" hidden="1" customHeight="1">
      <c r="A81" s="91">
        <v>300</v>
      </c>
      <c r="B81" s="92"/>
      <c r="C81" s="100">
        <v>2407</v>
      </c>
      <c r="D81" s="141" t="s">
        <v>96</v>
      </c>
      <c r="E81" s="102"/>
      <c r="F81" s="103">
        <f t="shared" si="13"/>
        <v>0</v>
      </c>
      <c r="G81" s="104"/>
      <c r="H81" s="105"/>
      <c r="I81" s="105"/>
      <c r="J81" s="106"/>
      <c r="K81" s="13" t="str">
        <f t="shared" si="1"/>
        <v/>
      </c>
      <c r="L81" s="89"/>
    </row>
    <row r="82" spans="1:26" ht="18.75" hidden="1" customHeight="1">
      <c r="A82" s="91">
        <v>305</v>
      </c>
      <c r="B82" s="92"/>
      <c r="C82" s="100">
        <v>2408</v>
      </c>
      <c r="D82" s="141" t="s">
        <v>97</v>
      </c>
      <c r="E82" s="102"/>
      <c r="F82" s="103">
        <f t="shared" si="13"/>
        <v>0</v>
      </c>
      <c r="G82" s="104"/>
      <c r="H82" s="105"/>
      <c r="I82" s="105"/>
      <c r="J82" s="106"/>
      <c r="K82" s="13" t="str">
        <f t="shared" si="1"/>
        <v/>
      </c>
      <c r="L82" s="89"/>
    </row>
    <row r="83" spans="1:26" ht="18.75" hidden="1" customHeight="1">
      <c r="A83" s="91">
        <v>310</v>
      </c>
      <c r="B83" s="92"/>
      <c r="C83" s="100">
        <v>2409</v>
      </c>
      <c r="D83" s="141" t="s">
        <v>98</v>
      </c>
      <c r="E83" s="102"/>
      <c r="F83" s="103">
        <f t="shared" si="13"/>
        <v>0</v>
      </c>
      <c r="G83" s="104"/>
      <c r="H83" s="105"/>
      <c r="I83" s="105"/>
      <c r="J83" s="106"/>
      <c r="K83" s="13" t="str">
        <f t="shared" si="1"/>
        <v/>
      </c>
      <c r="L83" s="89"/>
    </row>
    <row r="84" spans="1:26" ht="18.75" hidden="1" customHeight="1">
      <c r="A84" s="91">
        <v>315</v>
      </c>
      <c r="B84" s="92"/>
      <c r="C84" s="100">
        <v>2410</v>
      </c>
      <c r="D84" s="141" t="s">
        <v>99</v>
      </c>
      <c r="E84" s="102"/>
      <c r="F84" s="103">
        <f t="shared" si="13"/>
        <v>0</v>
      </c>
      <c r="G84" s="104"/>
      <c r="H84" s="105"/>
      <c r="I84" s="105"/>
      <c r="J84" s="106"/>
      <c r="K84" s="13" t="str">
        <f t="shared" si="1"/>
        <v/>
      </c>
      <c r="L84" s="89"/>
    </row>
    <row r="85" spans="1:26" ht="18.75" hidden="1" customHeight="1">
      <c r="A85" s="91">
        <v>325</v>
      </c>
      <c r="B85" s="92"/>
      <c r="C85" s="100">
        <v>2412</v>
      </c>
      <c r="D85" s="101" t="s">
        <v>100</v>
      </c>
      <c r="E85" s="102"/>
      <c r="F85" s="103">
        <f t="shared" si="13"/>
        <v>0</v>
      </c>
      <c r="G85" s="104"/>
      <c r="H85" s="105"/>
      <c r="I85" s="105"/>
      <c r="J85" s="106"/>
      <c r="K85" s="13" t="str">
        <f t="shared" si="1"/>
        <v/>
      </c>
      <c r="L85" s="89"/>
    </row>
    <row r="86" spans="1:26" ht="18.75" hidden="1" customHeight="1">
      <c r="A86" s="91">
        <v>330</v>
      </c>
      <c r="B86" s="92"/>
      <c r="C86" s="100">
        <v>2413</v>
      </c>
      <c r="D86" s="141" t="s">
        <v>101</v>
      </c>
      <c r="E86" s="102"/>
      <c r="F86" s="103">
        <f t="shared" si="13"/>
        <v>0</v>
      </c>
      <c r="G86" s="104"/>
      <c r="H86" s="105"/>
      <c r="I86" s="105"/>
      <c r="J86" s="106"/>
      <c r="K86" s="13" t="str">
        <f t="shared" si="1"/>
        <v/>
      </c>
      <c r="L86" s="89"/>
    </row>
    <row r="87" spans="1:26" ht="18.75" hidden="1" customHeight="1">
      <c r="A87" s="150">
        <v>335</v>
      </c>
      <c r="B87" s="92"/>
      <c r="C87" s="100">
        <v>2415</v>
      </c>
      <c r="D87" s="101" t="s">
        <v>102</v>
      </c>
      <c r="E87" s="102"/>
      <c r="F87" s="103">
        <f t="shared" si="13"/>
        <v>0</v>
      </c>
      <c r="G87" s="104"/>
      <c r="H87" s="105"/>
      <c r="I87" s="105"/>
      <c r="J87" s="106"/>
      <c r="K87" s="13" t="str">
        <f t="shared" si="1"/>
        <v/>
      </c>
      <c r="L87" s="89"/>
    </row>
    <row r="88" spans="1:26" ht="18.75" hidden="1" customHeight="1">
      <c r="A88" s="151">
        <v>340</v>
      </c>
      <c r="B88" s="152"/>
      <c r="C88" s="100">
        <v>2418</v>
      </c>
      <c r="D88" s="153" t="s">
        <v>103</v>
      </c>
      <c r="E88" s="102"/>
      <c r="F88" s="103">
        <f t="shared" si="13"/>
        <v>0</v>
      </c>
      <c r="G88" s="104"/>
      <c r="H88" s="105"/>
      <c r="I88" s="105"/>
      <c r="J88" s="106"/>
      <c r="K88" s="13" t="str">
        <f t="shared" si="1"/>
        <v/>
      </c>
      <c r="L88" s="89"/>
    </row>
    <row r="89" spans="1:26" ht="18.75" hidden="1" customHeight="1">
      <c r="A89" s="151">
        <v>345</v>
      </c>
      <c r="B89" s="154"/>
      <c r="C89" s="135">
        <v>2419</v>
      </c>
      <c r="D89" s="143" t="s">
        <v>104</v>
      </c>
      <c r="E89" s="127"/>
      <c r="F89" s="128">
        <f t="shared" si="13"/>
        <v>0</v>
      </c>
      <c r="G89" s="129"/>
      <c r="H89" s="130"/>
      <c r="I89" s="130"/>
      <c r="J89" s="131"/>
      <c r="K89" s="13" t="str">
        <f t="shared" ref="K89:K153" si="14">(IF($E89&lt;&gt;0,$K$2,IF($F89&lt;&gt;0,$K$2,IF($G89&lt;&gt;0,$K$2,IF($H89&lt;&gt;0,$K$2,IF($I89&lt;&gt;0,$K$2,IF($J89&lt;&gt;0,$K$2,"")))))))</f>
        <v/>
      </c>
      <c r="L89" s="89"/>
    </row>
    <row r="90" spans="1:26" s="124" customFormat="1" ht="18.75" hidden="1" customHeight="1">
      <c r="A90" s="155">
        <v>350</v>
      </c>
      <c r="B90" s="116">
        <v>2500</v>
      </c>
      <c r="C90" s="139" t="s">
        <v>105</v>
      </c>
      <c r="D90" s="140"/>
      <c r="E90" s="119">
        <f t="shared" ref="E90:J90" si="15">SUM(E91:E92)</f>
        <v>0</v>
      </c>
      <c r="F90" s="119">
        <f t="shared" si="15"/>
        <v>0</v>
      </c>
      <c r="G90" s="120">
        <f t="shared" si="15"/>
        <v>0</v>
      </c>
      <c r="H90" s="121">
        <f t="shared" si="15"/>
        <v>0</v>
      </c>
      <c r="I90" s="122">
        <f t="shared" si="15"/>
        <v>0</v>
      </c>
      <c r="J90" s="123">
        <f t="shared" si="15"/>
        <v>0</v>
      </c>
      <c r="K90" s="13" t="str">
        <f t="shared" si="14"/>
        <v/>
      </c>
      <c r="L90" s="89"/>
      <c r="M90" s="5"/>
      <c r="N90" s="5"/>
      <c r="O90" s="5"/>
      <c r="P90" s="5"/>
      <c r="Q90" s="5"/>
      <c r="R90" s="5"/>
      <c r="S90" s="5"/>
      <c r="T90" s="5"/>
      <c r="U90" s="5"/>
      <c r="V90" s="5"/>
      <c r="W90" s="5"/>
      <c r="X90" s="5"/>
      <c r="Y90" s="5"/>
      <c r="Z90" s="5"/>
    </row>
    <row r="91" spans="1:26" ht="18.75" hidden="1" customHeight="1">
      <c r="A91" s="151">
        <v>355</v>
      </c>
      <c r="B91" s="152"/>
      <c r="C91" s="93">
        <v>2501</v>
      </c>
      <c r="D91" s="156" t="s">
        <v>106</v>
      </c>
      <c r="E91" s="95"/>
      <c r="F91" s="96">
        <f>G91+H91+I91+J91</f>
        <v>0</v>
      </c>
      <c r="G91" s="97"/>
      <c r="H91" s="98"/>
      <c r="I91" s="98"/>
      <c r="J91" s="99"/>
      <c r="K91" s="13" t="str">
        <f t="shared" si="14"/>
        <v/>
      </c>
      <c r="L91" s="89"/>
    </row>
    <row r="92" spans="1:26" ht="18.75" hidden="1" customHeight="1">
      <c r="A92" s="151">
        <v>356</v>
      </c>
      <c r="B92" s="154"/>
      <c r="C92" s="135">
        <v>2502</v>
      </c>
      <c r="D92" s="157" t="s">
        <v>107</v>
      </c>
      <c r="E92" s="127"/>
      <c r="F92" s="128">
        <f>G92+H92+I92+J92</f>
        <v>0</v>
      </c>
      <c r="G92" s="129"/>
      <c r="H92" s="130"/>
      <c r="I92" s="130"/>
      <c r="J92" s="131"/>
      <c r="K92" s="13" t="str">
        <f t="shared" si="14"/>
        <v/>
      </c>
      <c r="L92" s="89"/>
      <c r="M92" s="124"/>
      <c r="N92" s="124"/>
      <c r="O92" s="124"/>
      <c r="P92" s="124"/>
      <c r="Q92" s="124"/>
      <c r="R92" s="124"/>
      <c r="S92" s="124"/>
      <c r="T92" s="124"/>
      <c r="U92" s="124"/>
      <c r="V92" s="124"/>
      <c r="W92" s="124"/>
      <c r="X92" s="124"/>
      <c r="Y92" s="124"/>
      <c r="Z92" s="124"/>
    </row>
    <row r="93" spans="1:26" s="124" customFormat="1" ht="18.75" hidden="1" customHeight="1">
      <c r="A93" s="158">
        <v>360</v>
      </c>
      <c r="B93" s="116">
        <v>2600</v>
      </c>
      <c r="C93" s="139" t="s">
        <v>108</v>
      </c>
      <c r="D93" s="140"/>
      <c r="E93" s="146"/>
      <c r="F93" s="119">
        <f>G93+H93+I93+J93</f>
        <v>0</v>
      </c>
      <c r="G93" s="147"/>
      <c r="H93" s="148"/>
      <c r="I93" s="148"/>
      <c r="J93" s="149"/>
      <c r="K93" s="13" t="str">
        <f t="shared" si="14"/>
        <v/>
      </c>
      <c r="L93" s="89"/>
      <c r="M93" s="5"/>
      <c r="N93" s="5"/>
      <c r="O93" s="5"/>
      <c r="P93" s="5"/>
      <c r="Q93" s="5"/>
      <c r="R93" s="5"/>
      <c r="S93" s="5"/>
      <c r="T93" s="5"/>
      <c r="U93" s="5"/>
      <c r="V93" s="5"/>
      <c r="W93" s="5"/>
      <c r="X93" s="5"/>
      <c r="Y93" s="5"/>
      <c r="Z93" s="5"/>
    </row>
    <row r="94" spans="1:26" s="124" customFormat="1" ht="18.75" hidden="1" customHeight="1">
      <c r="A94" s="158">
        <v>370</v>
      </c>
      <c r="B94" s="116">
        <v>2700</v>
      </c>
      <c r="C94" s="139" t="s">
        <v>109</v>
      </c>
      <c r="D94" s="140"/>
      <c r="E94" s="119">
        <f t="shared" ref="E94:J94" si="16">SUM(E95:E107)</f>
        <v>0</v>
      </c>
      <c r="F94" s="119">
        <f t="shared" si="16"/>
        <v>0</v>
      </c>
      <c r="G94" s="120">
        <f t="shared" si="16"/>
        <v>0</v>
      </c>
      <c r="H94" s="121">
        <f t="shared" si="16"/>
        <v>0</v>
      </c>
      <c r="I94" s="122">
        <f t="shared" si="16"/>
        <v>0</v>
      </c>
      <c r="J94" s="123">
        <f t="shared" si="16"/>
        <v>0</v>
      </c>
      <c r="K94" s="13" t="str">
        <f t="shared" si="14"/>
        <v/>
      </c>
      <c r="L94" s="89"/>
      <c r="M94" s="5"/>
      <c r="N94" s="5"/>
      <c r="O94" s="5"/>
      <c r="P94" s="5"/>
      <c r="Q94" s="5"/>
      <c r="R94" s="5"/>
      <c r="S94" s="5"/>
      <c r="T94" s="5"/>
      <c r="U94" s="5"/>
      <c r="V94" s="5"/>
      <c r="W94" s="5"/>
      <c r="X94" s="5"/>
      <c r="Y94" s="5"/>
      <c r="Z94" s="5"/>
    </row>
    <row r="95" spans="1:26" ht="18.75" hidden="1" customHeight="1">
      <c r="A95" s="159">
        <v>375</v>
      </c>
      <c r="B95" s="92"/>
      <c r="C95" s="93">
        <v>2701</v>
      </c>
      <c r="D95" s="94" t="s">
        <v>110</v>
      </c>
      <c r="E95" s="95"/>
      <c r="F95" s="96">
        <f t="shared" ref="F95:F107" si="17">G95+H95+I95+J95</f>
        <v>0</v>
      </c>
      <c r="G95" s="97"/>
      <c r="H95" s="98"/>
      <c r="I95" s="98"/>
      <c r="J95" s="99"/>
      <c r="K95" s="13" t="str">
        <f t="shared" si="14"/>
        <v/>
      </c>
      <c r="L95" s="89"/>
      <c r="M95" s="124"/>
      <c r="N95" s="124"/>
      <c r="O95" s="124"/>
      <c r="P95" s="124"/>
      <c r="Q95" s="124"/>
      <c r="R95" s="124"/>
      <c r="S95" s="124"/>
      <c r="T95" s="124"/>
      <c r="U95" s="124"/>
      <c r="V95" s="124"/>
      <c r="W95" s="124"/>
      <c r="X95" s="124"/>
      <c r="Y95" s="124"/>
      <c r="Z95" s="124"/>
    </row>
    <row r="96" spans="1:26" ht="18.75" hidden="1" customHeight="1">
      <c r="A96" s="159">
        <v>380</v>
      </c>
      <c r="B96" s="92"/>
      <c r="C96" s="100" t="s">
        <v>111</v>
      </c>
      <c r="D96" s="101" t="s">
        <v>112</v>
      </c>
      <c r="E96" s="102"/>
      <c r="F96" s="103">
        <f t="shared" si="17"/>
        <v>0</v>
      </c>
      <c r="G96" s="104"/>
      <c r="H96" s="105"/>
      <c r="I96" s="105"/>
      <c r="J96" s="106"/>
      <c r="K96" s="13" t="str">
        <f t="shared" si="14"/>
        <v/>
      </c>
      <c r="L96" s="89"/>
      <c r="M96" s="124"/>
      <c r="N96" s="124"/>
      <c r="O96" s="124"/>
      <c r="P96" s="124"/>
      <c r="Q96" s="124"/>
      <c r="R96" s="124"/>
      <c r="S96" s="124"/>
      <c r="T96" s="124"/>
      <c r="U96" s="124"/>
      <c r="V96" s="124"/>
      <c r="W96" s="124"/>
      <c r="X96" s="124"/>
      <c r="Y96" s="124"/>
      <c r="Z96" s="124"/>
    </row>
    <row r="97" spans="1:26" ht="18.75" hidden="1" customHeight="1">
      <c r="A97" s="159">
        <v>385</v>
      </c>
      <c r="B97" s="92"/>
      <c r="C97" s="100" t="s">
        <v>113</v>
      </c>
      <c r="D97" s="101" t="s">
        <v>114</v>
      </c>
      <c r="E97" s="102"/>
      <c r="F97" s="103">
        <f t="shared" si="17"/>
        <v>0</v>
      </c>
      <c r="G97" s="104"/>
      <c r="H97" s="105"/>
      <c r="I97" s="105"/>
      <c r="J97" s="106"/>
      <c r="K97" s="13" t="str">
        <f t="shared" si="14"/>
        <v/>
      </c>
      <c r="L97" s="89"/>
    </row>
    <row r="98" spans="1:26" ht="18.75" hidden="1" customHeight="1">
      <c r="A98" s="159">
        <v>390</v>
      </c>
      <c r="B98" s="160"/>
      <c r="C98" s="100">
        <v>2704</v>
      </c>
      <c r="D98" s="101" t="s">
        <v>115</v>
      </c>
      <c r="E98" s="102"/>
      <c r="F98" s="103">
        <f t="shared" si="17"/>
        <v>0</v>
      </c>
      <c r="G98" s="104"/>
      <c r="H98" s="105"/>
      <c r="I98" s="105"/>
      <c r="J98" s="106"/>
      <c r="K98" s="13" t="str">
        <f t="shared" si="14"/>
        <v/>
      </c>
      <c r="L98" s="89"/>
    </row>
    <row r="99" spans="1:26" ht="18.75" hidden="1" customHeight="1">
      <c r="A99" s="159">
        <v>395</v>
      </c>
      <c r="B99" s="92"/>
      <c r="C99" s="100" t="s">
        <v>116</v>
      </c>
      <c r="D99" s="101" t="s">
        <v>117</v>
      </c>
      <c r="E99" s="102"/>
      <c r="F99" s="103">
        <f t="shared" si="17"/>
        <v>0</v>
      </c>
      <c r="G99" s="104"/>
      <c r="H99" s="105"/>
      <c r="I99" s="105"/>
      <c r="J99" s="106"/>
      <c r="K99" s="13" t="str">
        <f t="shared" si="14"/>
        <v/>
      </c>
      <c r="L99" s="89"/>
    </row>
    <row r="100" spans="1:26" ht="18.75" hidden="1" customHeight="1">
      <c r="A100" s="159">
        <v>400</v>
      </c>
      <c r="B100" s="125"/>
      <c r="C100" s="100">
        <v>2706</v>
      </c>
      <c r="D100" s="101" t="s">
        <v>118</v>
      </c>
      <c r="E100" s="102"/>
      <c r="F100" s="103">
        <f t="shared" si="17"/>
        <v>0</v>
      </c>
      <c r="G100" s="104"/>
      <c r="H100" s="105"/>
      <c r="I100" s="105"/>
      <c r="J100" s="106"/>
      <c r="K100" s="13" t="str">
        <f t="shared" si="14"/>
        <v/>
      </c>
      <c r="L100" s="89"/>
    </row>
    <row r="101" spans="1:26" ht="18.75" hidden="1" customHeight="1">
      <c r="A101" s="159">
        <v>405</v>
      </c>
      <c r="B101" s="92"/>
      <c r="C101" s="100" t="s">
        <v>119</v>
      </c>
      <c r="D101" s="101" t="s">
        <v>120</v>
      </c>
      <c r="E101" s="102"/>
      <c r="F101" s="103">
        <f t="shared" si="17"/>
        <v>0</v>
      </c>
      <c r="G101" s="104"/>
      <c r="H101" s="105"/>
      <c r="I101" s="105"/>
      <c r="J101" s="106"/>
      <c r="K101" s="13" t="str">
        <f t="shared" si="14"/>
        <v/>
      </c>
      <c r="L101" s="89"/>
    </row>
    <row r="102" spans="1:26" ht="18.75" hidden="1" customHeight="1">
      <c r="A102" s="159">
        <v>410</v>
      </c>
      <c r="B102" s="125"/>
      <c r="C102" s="100" t="s">
        <v>121</v>
      </c>
      <c r="D102" s="101" t="s">
        <v>122</v>
      </c>
      <c r="E102" s="102"/>
      <c r="F102" s="103">
        <f t="shared" si="17"/>
        <v>0</v>
      </c>
      <c r="G102" s="104"/>
      <c r="H102" s="105"/>
      <c r="I102" s="105"/>
      <c r="J102" s="106"/>
      <c r="K102" s="13" t="str">
        <f t="shared" si="14"/>
        <v/>
      </c>
      <c r="L102" s="89"/>
    </row>
    <row r="103" spans="1:26" ht="18.75" hidden="1" customHeight="1">
      <c r="A103" s="159">
        <v>420</v>
      </c>
      <c r="B103" s="92"/>
      <c r="C103" s="100" t="s">
        <v>123</v>
      </c>
      <c r="D103" s="101" t="s">
        <v>124</v>
      </c>
      <c r="E103" s="102"/>
      <c r="F103" s="103">
        <f t="shared" si="17"/>
        <v>0</v>
      </c>
      <c r="G103" s="104"/>
      <c r="H103" s="105"/>
      <c r="I103" s="105"/>
      <c r="J103" s="106"/>
      <c r="K103" s="13" t="str">
        <f t="shared" si="14"/>
        <v/>
      </c>
      <c r="L103" s="89"/>
    </row>
    <row r="104" spans="1:26" ht="18.75" hidden="1" customHeight="1">
      <c r="A104" s="159">
        <v>425</v>
      </c>
      <c r="B104" s="92"/>
      <c r="C104" s="100" t="s">
        <v>125</v>
      </c>
      <c r="D104" s="101" t="s">
        <v>126</v>
      </c>
      <c r="E104" s="102"/>
      <c r="F104" s="103">
        <f t="shared" si="17"/>
        <v>0</v>
      </c>
      <c r="G104" s="104"/>
      <c r="H104" s="105"/>
      <c r="I104" s="105"/>
      <c r="J104" s="106"/>
      <c r="K104" s="13" t="str">
        <f t="shared" si="14"/>
        <v/>
      </c>
      <c r="L104" s="89"/>
    </row>
    <row r="105" spans="1:26" ht="18.75" hidden="1" customHeight="1">
      <c r="A105" s="159">
        <v>430</v>
      </c>
      <c r="B105" s="92"/>
      <c r="C105" s="100" t="s">
        <v>127</v>
      </c>
      <c r="D105" s="101" t="s">
        <v>128</v>
      </c>
      <c r="E105" s="102"/>
      <c r="F105" s="103">
        <f t="shared" si="17"/>
        <v>0</v>
      </c>
      <c r="G105" s="104"/>
      <c r="H105" s="105"/>
      <c r="I105" s="105"/>
      <c r="J105" s="106"/>
      <c r="K105" s="13" t="str">
        <f t="shared" si="14"/>
        <v/>
      </c>
      <c r="L105" s="89"/>
    </row>
    <row r="106" spans="1:26" ht="18.75" hidden="1" customHeight="1">
      <c r="A106" s="159">
        <v>436</v>
      </c>
      <c r="B106" s="92"/>
      <c r="C106" s="100" t="s">
        <v>129</v>
      </c>
      <c r="D106" s="161" t="s">
        <v>130</v>
      </c>
      <c r="E106" s="102"/>
      <c r="F106" s="103">
        <f t="shared" si="17"/>
        <v>0</v>
      </c>
      <c r="G106" s="104"/>
      <c r="H106" s="105"/>
      <c r="I106" s="105"/>
      <c r="J106" s="106"/>
      <c r="K106" s="13" t="str">
        <f t="shared" si="14"/>
        <v/>
      </c>
      <c r="L106" s="89"/>
    </row>
    <row r="107" spans="1:26" ht="18.75" hidden="1" customHeight="1">
      <c r="A107" s="159">
        <v>440</v>
      </c>
      <c r="B107" s="92"/>
      <c r="C107" s="135" t="s">
        <v>131</v>
      </c>
      <c r="D107" s="162" t="s">
        <v>132</v>
      </c>
      <c r="E107" s="127"/>
      <c r="F107" s="128">
        <f t="shared" si="17"/>
        <v>0</v>
      </c>
      <c r="G107" s="129"/>
      <c r="H107" s="130"/>
      <c r="I107" s="130"/>
      <c r="J107" s="131"/>
      <c r="K107" s="13" t="str">
        <f t="shared" si="14"/>
        <v/>
      </c>
      <c r="L107" s="89"/>
    </row>
    <row r="108" spans="1:26" s="124" customFormat="1" ht="18.75" hidden="1" customHeight="1">
      <c r="A108" s="158">
        <v>445</v>
      </c>
      <c r="B108" s="116">
        <v>2800</v>
      </c>
      <c r="C108" s="139" t="s">
        <v>133</v>
      </c>
      <c r="D108" s="140"/>
      <c r="E108" s="119">
        <f>+E109+E110+E111</f>
        <v>0</v>
      </c>
      <c r="F108" s="119">
        <f>+F109+F110+F111</f>
        <v>0</v>
      </c>
      <c r="G108" s="120">
        <f>+G109+G110+G111</f>
        <v>0</v>
      </c>
      <c r="H108" s="121">
        <f>SUM(H109:H111)</f>
        <v>0</v>
      </c>
      <c r="I108" s="122">
        <f>+I109+I110+I111</f>
        <v>0</v>
      </c>
      <c r="J108" s="123">
        <f>SUM(J109:J111)</f>
        <v>0</v>
      </c>
      <c r="K108" s="13" t="str">
        <f t="shared" si="14"/>
        <v/>
      </c>
      <c r="L108" s="89"/>
      <c r="M108" s="5"/>
      <c r="N108" s="5"/>
      <c r="O108" s="5"/>
      <c r="P108" s="5"/>
      <c r="Q108" s="5"/>
      <c r="R108" s="5"/>
      <c r="S108" s="5"/>
      <c r="T108" s="5"/>
      <c r="U108" s="5"/>
      <c r="V108" s="5"/>
      <c r="W108" s="5"/>
      <c r="X108" s="5"/>
      <c r="Y108" s="5"/>
      <c r="Z108" s="5"/>
    </row>
    <row r="109" spans="1:26" ht="32.25" hidden="1" customHeight="1">
      <c r="A109" s="159">
        <v>450</v>
      </c>
      <c r="B109" s="92"/>
      <c r="C109" s="93">
        <v>2801</v>
      </c>
      <c r="D109" s="144" t="s">
        <v>134</v>
      </c>
      <c r="E109" s="95"/>
      <c r="F109" s="96">
        <f>G109+H109+I109+J109</f>
        <v>0</v>
      </c>
      <c r="G109" s="97"/>
      <c r="H109" s="98"/>
      <c r="I109" s="98"/>
      <c r="J109" s="99"/>
      <c r="K109" s="13" t="str">
        <f t="shared" si="14"/>
        <v/>
      </c>
      <c r="L109" s="89"/>
    </row>
    <row r="110" spans="1:26" ht="18.75" hidden="1" customHeight="1">
      <c r="A110" s="159">
        <v>455</v>
      </c>
      <c r="B110" s="92"/>
      <c r="C110" s="100">
        <v>2802</v>
      </c>
      <c r="D110" s="153" t="s">
        <v>135</v>
      </c>
      <c r="E110" s="102"/>
      <c r="F110" s="103">
        <f>G110+H110+I110+J110</f>
        <v>0</v>
      </c>
      <c r="G110" s="104"/>
      <c r="H110" s="105"/>
      <c r="I110" s="105"/>
      <c r="J110" s="106"/>
      <c r="K110" s="13" t="str">
        <f t="shared" si="14"/>
        <v/>
      </c>
      <c r="L110" s="89"/>
      <c r="M110" s="124"/>
      <c r="N110" s="124"/>
      <c r="O110" s="124"/>
      <c r="P110" s="124"/>
      <c r="Q110" s="124"/>
      <c r="R110" s="124"/>
      <c r="S110" s="124"/>
      <c r="T110" s="124"/>
      <c r="U110" s="124"/>
      <c r="V110" s="124"/>
      <c r="W110" s="124"/>
      <c r="X110" s="124"/>
      <c r="Y110" s="124"/>
      <c r="Z110" s="124"/>
    </row>
    <row r="111" spans="1:26" ht="18.75" hidden="1" customHeight="1">
      <c r="A111" s="159">
        <v>455</v>
      </c>
      <c r="B111" s="92"/>
      <c r="C111" s="135">
        <v>2809</v>
      </c>
      <c r="D111" s="163" t="s">
        <v>136</v>
      </c>
      <c r="E111" s="127"/>
      <c r="F111" s="128">
        <f>G111+H111+I111+J111</f>
        <v>0</v>
      </c>
      <c r="G111" s="129"/>
      <c r="H111" s="130"/>
      <c r="I111" s="130"/>
      <c r="J111" s="131"/>
      <c r="K111" s="13" t="str">
        <f t="shared" si="14"/>
        <v/>
      </c>
      <c r="L111" s="89"/>
      <c r="M111" s="124"/>
      <c r="N111" s="124"/>
      <c r="O111" s="124"/>
      <c r="P111" s="124"/>
      <c r="Q111" s="124"/>
      <c r="R111" s="124"/>
      <c r="S111" s="124"/>
      <c r="T111" s="124"/>
      <c r="U111" s="124"/>
      <c r="V111" s="124"/>
      <c r="W111" s="124"/>
      <c r="X111" s="124"/>
      <c r="Y111" s="124"/>
      <c r="Z111" s="124"/>
    </row>
    <row r="112" spans="1:26" s="124" customFormat="1" ht="18.75" hidden="1" customHeight="1">
      <c r="A112" s="158">
        <v>470</v>
      </c>
      <c r="B112" s="116">
        <v>3600</v>
      </c>
      <c r="C112" s="139" t="s">
        <v>137</v>
      </c>
      <c r="D112" s="140"/>
      <c r="E112" s="119">
        <f t="shared" ref="E112:J112" si="18">SUM(E113:E119)</f>
        <v>0</v>
      </c>
      <c r="F112" s="119">
        <f t="shared" si="18"/>
        <v>0</v>
      </c>
      <c r="G112" s="120">
        <f t="shared" si="18"/>
        <v>0</v>
      </c>
      <c r="H112" s="121">
        <f t="shared" si="18"/>
        <v>0</v>
      </c>
      <c r="I112" s="122">
        <f t="shared" si="18"/>
        <v>0</v>
      </c>
      <c r="J112" s="123">
        <f t="shared" si="18"/>
        <v>0</v>
      </c>
      <c r="K112" s="13" t="str">
        <f t="shared" si="14"/>
        <v/>
      </c>
      <c r="L112" s="89"/>
      <c r="M112" s="5"/>
      <c r="N112" s="5"/>
      <c r="O112" s="5"/>
      <c r="P112" s="5"/>
      <c r="Q112" s="5"/>
      <c r="R112" s="5"/>
      <c r="S112" s="5"/>
      <c r="T112" s="5"/>
      <c r="U112" s="5"/>
      <c r="V112" s="5"/>
      <c r="W112" s="5"/>
      <c r="X112" s="5"/>
      <c r="Y112" s="5"/>
      <c r="Z112" s="5"/>
    </row>
    <row r="113" spans="1:26" ht="18.75" hidden="1" customHeight="1">
      <c r="A113" s="159">
        <v>475</v>
      </c>
      <c r="B113" s="92"/>
      <c r="C113" s="93">
        <v>3601</v>
      </c>
      <c r="D113" s="144" t="s">
        <v>138</v>
      </c>
      <c r="E113" s="95"/>
      <c r="F113" s="96">
        <f t="shared" ref="F113:F119" si="19">G113+H113+I113+J113</f>
        <v>0</v>
      </c>
      <c r="G113" s="97"/>
      <c r="H113" s="98"/>
      <c r="I113" s="98"/>
      <c r="J113" s="99"/>
      <c r="K113" s="13" t="str">
        <f t="shared" si="14"/>
        <v/>
      </c>
      <c r="L113" s="89"/>
    </row>
    <row r="114" spans="1:26" ht="18.75" hidden="1" customHeight="1">
      <c r="A114" s="159">
        <v>480</v>
      </c>
      <c r="B114" s="92"/>
      <c r="C114" s="100">
        <v>3605</v>
      </c>
      <c r="D114" s="101" t="s">
        <v>139</v>
      </c>
      <c r="E114" s="102"/>
      <c r="F114" s="103">
        <f>G114+H114+I114+J114</f>
        <v>0</v>
      </c>
      <c r="G114" s="104"/>
      <c r="H114" s="105"/>
      <c r="I114" s="105"/>
      <c r="J114" s="106"/>
      <c r="K114" s="13" t="str">
        <f t="shared" si="14"/>
        <v/>
      </c>
      <c r="L114" s="89"/>
      <c r="M114" s="124"/>
      <c r="N114" s="124"/>
      <c r="O114" s="124"/>
      <c r="P114" s="124"/>
      <c r="Q114" s="124"/>
      <c r="R114" s="124"/>
      <c r="S114" s="124"/>
      <c r="T114" s="124"/>
      <c r="U114" s="124"/>
      <c r="V114" s="124"/>
      <c r="W114" s="124"/>
      <c r="X114" s="124"/>
      <c r="Y114" s="124"/>
      <c r="Z114" s="124"/>
    </row>
    <row r="115" spans="1:26" ht="18.75" hidden="1" customHeight="1">
      <c r="A115" s="159">
        <v>480</v>
      </c>
      <c r="B115" s="92"/>
      <c r="C115" s="100">
        <v>3610</v>
      </c>
      <c r="D115" s="101" t="s">
        <v>140</v>
      </c>
      <c r="E115" s="102"/>
      <c r="F115" s="103">
        <f t="shared" si="19"/>
        <v>0</v>
      </c>
      <c r="G115" s="104"/>
      <c r="H115" s="105"/>
      <c r="I115" s="105"/>
      <c r="J115" s="106"/>
      <c r="K115" s="13" t="str">
        <f t="shared" si="14"/>
        <v/>
      </c>
      <c r="L115" s="89"/>
      <c r="M115" s="124"/>
      <c r="N115" s="124"/>
      <c r="O115" s="124"/>
      <c r="P115" s="124"/>
      <c r="Q115" s="124"/>
      <c r="R115" s="124"/>
      <c r="S115" s="124"/>
      <c r="T115" s="124"/>
      <c r="U115" s="124"/>
      <c r="V115" s="124"/>
      <c r="W115" s="124"/>
      <c r="X115" s="124"/>
      <c r="Y115" s="124"/>
      <c r="Z115" s="124"/>
    </row>
    <row r="116" spans="1:26" ht="18.75" hidden="1" customHeight="1">
      <c r="A116" s="159">
        <v>480</v>
      </c>
      <c r="B116" s="92"/>
      <c r="C116" s="100">
        <v>3611</v>
      </c>
      <c r="D116" s="101" t="s">
        <v>141</v>
      </c>
      <c r="E116" s="102"/>
      <c r="F116" s="103">
        <f t="shared" si="19"/>
        <v>0</v>
      </c>
      <c r="G116" s="104"/>
      <c r="H116" s="105"/>
      <c r="I116" s="105"/>
      <c r="J116" s="106"/>
      <c r="K116" s="13" t="str">
        <f t="shared" si="14"/>
        <v/>
      </c>
      <c r="L116" s="89"/>
      <c r="M116" s="124"/>
      <c r="N116" s="124"/>
      <c r="O116" s="124"/>
      <c r="P116" s="124"/>
      <c r="Q116" s="124"/>
      <c r="R116" s="124"/>
      <c r="S116" s="124"/>
      <c r="T116" s="124"/>
      <c r="U116" s="124"/>
      <c r="V116" s="124"/>
      <c r="W116" s="124"/>
      <c r="X116" s="124"/>
      <c r="Y116" s="124"/>
      <c r="Z116" s="124"/>
    </row>
    <row r="117" spans="1:26" ht="18.75" hidden="1" customHeight="1">
      <c r="A117" s="159">
        <v>485</v>
      </c>
      <c r="B117" s="92"/>
      <c r="C117" s="100">
        <v>3612</v>
      </c>
      <c r="D117" s="101" t="s">
        <v>142</v>
      </c>
      <c r="E117" s="102"/>
      <c r="F117" s="103">
        <f t="shared" si="19"/>
        <v>0</v>
      </c>
      <c r="G117" s="104"/>
      <c r="H117" s="105"/>
      <c r="I117" s="105"/>
      <c r="J117" s="106"/>
      <c r="K117" s="13" t="str">
        <f t="shared" si="14"/>
        <v/>
      </c>
      <c r="L117" s="89"/>
    </row>
    <row r="118" spans="1:26" ht="18.75" hidden="1" customHeight="1">
      <c r="A118" s="159"/>
      <c r="B118" s="92"/>
      <c r="C118" s="100">
        <v>3618</v>
      </c>
      <c r="D118" s="101" t="s">
        <v>143</v>
      </c>
      <c r="E118" s="102"/>
      <c r="F118" s="103">
        <f t="shared" si="19"/>
        <v>0</v>
      </c>
      <c r="G118" s="104"/>
      <c r="H118" s="105"/>
      <c r="I118" s="105"/>
      <c r="J118" s="106"/>
      <c r="K118" s="13" t="str">
        <f t="shared" si="14"/>
        <v/>
      </c>
      <c r="L118" s="89"/>
    </row>
    <row r="119" spans="1:26" ht="18.75" hidden="1" customHeight="1">
      <c r="A119" s="159">
        <v>490</v>
      </c>
      <c r="B119" s="92"/>
      <c r="C119" s="108">
        <v>3619</v>
      </c>
      <c r="D119" s="162" t="s">
        <v>144</v>
      </c>
      <c r="E119" s="127"/>
      <c r="F119" s="128">
        <f t="shared" si="19"/>
        <v>0</v>
      </c>
      <c r="G119" s="129"/>
      <c r="H119" s="130"/>
      <c r="I119" s="130"/>
      <c r="J119" s="131"/>
      <c r="K119" s="13" t="str">
        <f t="shared" si="14"/>
        <v/>
      </c>
      <c r="L119" s="89"/>
    </row>
    <row r="120" spans="1:26" s="124" customFormat="1" ht="18.75" hidden="1" customHeight="1">
      <c r="A120" s="158">
        <v>495</v>
      </c>
      <c r="B120" s="116">
        <v>3700</v>
      </c>
      <c r="C120" s="139" t="s">
        <v>145</v>
      </c>
      <c r="D120" s="140"/>
      <c r="E120" s="119">
        <f t="shared" ref="E120:J120" si="20">SUM(E121:E123)</f>
        <v>0</v>
      </c>
      <c r="F120" s="119">
        <f t="shared" si="20"/>
        <v>0</v>
      </c>
      <c r="G120" s="120">
        <f t="shared" si="20"/>
        <v>0</v>
      </c>
      <c r="H120" s="121">
        <f t="shared" si="20"/>
        <v>0</v>
      </c>
      <c r="I120" s="122">
        <f t="shared" si="20"/>
        <v>0</v>
      </c>
      <c r="J120" s="123">
        <f t="shared" si="20"/>
        <v>0</v>
      </c>
      <c r="K120" s="13" t="str">
        <f t="shared" si="14"/>
        <v/>
      </c>
      <c r="L120" s="89"/>
      <c r="M120" s="5"/>
      <c r="N120" s="5"/>
      <c r="O120" s="5"/>
      <c r="P120" s="5"/>
      <c r="Q120" s="5"/>
      <c r="R120" s="5"/>
      <c r="S120" s="5"/>
      <c r="T120" s="5"/>
      <c r="U120" s="5"/>
      <c r="V120" s="5"/>
      <c r="W120" s="5"/>
      <c r="X120" s="5"/>
      <c r="Y120" s="5"/>
      <c r="Z120" s="5"/>
    </row>
    <row r="121" spans="1:26" ht="18.75" hidden="1" customHeight="1">
      <c r="A121" s="159">
        <v>500</v>
      </c>
      <c r="B121" s="92"/>
      <c r="C121" s="93">
        <v>3701</v>
      </c>
      <c r="D121" s="94" t="s">
        <v>146</v>
      </c>
      <c r="E121" s="95"/>
      <c r="F121" s="96">
        <f>G121+H121+I121+J121</f>
        <v>0</v>
      </c>
      <c r="G121" s="97"/>
      <c r="H121" s="98"/>
      <c r="I121" s="98"/>
      <c r="J121" s="99"/>
      <c r="K121" s="13" t="str">
        <f t="shared" si="14"/>
        <v/>
      </c>
      <c r="L121" s="89"/>
    </row>
    <row r="122" spans="1:26" ht="18.75" hidden="1" customHeight="1">
      <c r="A122" s="159">
        <v>505</v>
      </c>
      <c r="B122" s="92"/>
      <c r="C122" s="100">
        <v>3702</v>
      </c>
      <c r="D122" s="101" t="s">
        <v>147</v>
      </c>
      <c r="E122" s="102"/>
      <c r="F122" s="103">
        <f>G122+H122+I122+J122</f>
        <v>0</v>
      </c>
      <c r="G122" s="104"/>
      <c r="H122" s="105"/>
      <c r="I122" s="105"/>
      <c r="J122" s="106"/>
      <c r="K122" s="13" t="str">
        <f t="shared" si="14"/>
        <v/>
      </c>
      <c r="L122" s="89"/>
      <c r="M122" s="124"/>
      <c r="N122" s="124"/>
      <c r="O122" s="124"/>
      <c r="P122" s="124"/>
      <c r="Q122" s="124"/>
      <c r="R122" s="124"/>
      <c r="S122" s="124"/>
      <c r="T122" s="124"/>
      <c r="U122" s="124"/>
      <c r="V122" s="124"/>
      <c r="W122" s="124"/>
      <c r="X122" s="124"/>
      <c r="Y122" s="124"/>
      <c r="Z122" s="124"/>
    </row>
    <row r="123" spans="1:26" ht="18.75" hidden="1" customHeight="1">
      <c r="A123" s="159">
        <v>510</v>
      </c>
      <c r="B123" s="92"/>
      <c r="C123" s="135">
        <v>3709</v>
      </c>
      <c r="D123" s="143" t="s">
        <v>148</v>
      </c>
      <c r="E123" s="127"/>
      <c r="F123" s="128">
        <f>G123+H123+I123+J123</f>
        <v>0</v>
      </c>
      <c r="G123" s="129"/>
      <c r="H123" s="130"/>
      <c r="I123" s="130"/>
      <c r="J123" s="131"/>
      <c r="K123" s="13" t="str">
        <f t="shared" si="14"/>
        <v/>
      </c>
      <c r="L123" s="89"/>
    </row>
    <row r="124" spans="1:26" s="165" customFormat="1" ht="18.75" hidden="1" customHeight="1">
      <c r="A124" s="164">
        <v>515</v>
      </c>
      <c r="B124" s="116">
        <v>4000</v>
      </c>
      <c r="C124" s="139" t="s">
        <v>149</v>
      </c>
      <c r="D124" s="140"/>
      <c r="E124" s="119">
        <f t="shared" ref="E124:J124" si="21">SUM(E125:E135)</f>
        <v>0</v>
      </c>
      <c r="F124" s="119">
        <f t="shared" si="21"/>
        <v>0</v>
      </c>
      <c r="G124" s="120">
        <f t="shared" si="21"/>
        <v>0</v>
      </c>
      <c r="H124" s="121">
        <f t="shared" si="21"/>
        <v>0</v>
      </c>
      <c r="I124" s="122">
        <f t="shared" si="21"/>
        <v>0</v>
      </c>
      <c r="J124" s="123">
        <f t="shared" si="21"/>
        <v>0</v>
      </c>
      <c r="K124" s="13" t="str">
        <f t="shared" si="14"/>
        <v/>
      </c>
      <c r="L124" s="89"/>
      <c r="M124" s="5"/>
      <c r="N124" s="5"/>
      <c r="O124" s="5"/>
      <c r="P124" s="5"/>
      <c r="Q124" s="5"/>
      <c r="R124" s="5"/>
      <c r="S124" s="5"/>
      <c r="T124" s="5"/>
      <c r="U124" s="5"/>
      <c r="V124" s="5"/>
      <c r="W124" s="5"/>
      <c r="X124" s="5"/>
      <c r="Y124" s="5"/>
      <c r="Z124" s="5"/>
    </row>
    <row r="125" spans="1:26" s="168" customFormat="1" ht="18.75" hidden="1" customHeight="1">
      <c r="A125" s="166">
        <v>516</v>
      </c>
      <c r="B125" s="92"/>
      <c r="C125" s="93">
        <v>4021</v>
      </c>
      <c r="D125" s="167" t="s">
        <v>150</v>
      </c>
      <c r="E125" s="95"/>
      <c r="F125" s="96">
        <f t="shared" ref="F125:F137" si="22">G125+H125+I125+J125</f>
        <v>0</v>
      </c>
      <c r="G125" s="97"/>
      <c r="H125" s="98"/>
      <c r="I125" s="98"/>
      <c r="J125" s="99"/>
      <c r="K125" s="13" t="str">
        <f t="shared" si="14"/>
        <v/>
      </c>
      <c r="L125" s="89"/>
      <c r="M125" s="5"/>
      <c r="N125" s="5"/>
      <c r="O125" s="5"/>
      <c r="P125" s="5"/>
      <c r="Q125" s="5"/>
      <c r="R125" s="5"/>
      <c r="S125" s="5"/>
      <c r="T125" s="5"/>
      <c r="U125" s="5"/>
      <c r="V125" s="5"/>
      <c r="W125" s="5"/>
      <c r="X125" s="5"/>
      <c r="Y125" s="5"/>
      <c r="Z125" s="5"/>
    </row>
    <row r="126" spans="1:26" s="168" customFormat="1" ht="18.75" hidden="1" customHeight="1">
      <c r="A126" s="166">
        <v>517</v>
      </c>
      <c r="B126" s="92"/>
      <c r="C126" s="100">
        <v>4022</v>
      </c>
      <c r="D126" s="169" t="s">
        <v>151</v>
      </c>
      <c r="E126" s="102"/>
      <c r="F126" s="103">
        <f t="shared" si="22"/>
        <v>0</v>
      </c>
      <c r="G126" s="104"/>
      <c r="H126" s="105"/>
      <c r="I126" s="105"/>
      <c r="J126" s="106"/>
      <c r="K126" s="13" t="str">
        <f t="shared" si="14"/>
        <v/>
      </c>
      <c r="L126" s="89"/>
      <c r="M126" s="165"/>
      <c r="N126" s="165"/>
      <c r="O126" s="165"/>
      <c r="P126" s="165"/>
      <c r="Q126" s="165"/>
      <c r="R126" s="165"/>
      <c r="S126" s="165"/>
      <c r="T126" s="165"/>
      <c r="U126" s="165"/>
      <c r="V126" s="165"/>
      <c r="W126" s="165"/>
      <c r="X126" s="165"/>
      <c r="Y126" s="165"/>
      <c r="Z126" s="165"/>
    </row>
    <row r="127" spans="1:26" s="168" customFormat="1" ht="18.75" hidden="1" customHeight="1">
      <c r="A127" s="166">
        <v>518</v>
      </c>
      <c r="B127" s="92"/>
      <c r="C127" s="100">
        <v>4023</v>
      </c>
      <c r="D127" s="169" t="s">
        <v>152</v>
      </c>
      <c r="E127" s="102"/>
      <c r="F127" s="103">
        <f t="shared" si="22"/>
        <v>0</v>
      </c>
      <c r="G127" s="104"/>
      <c r="H127" s="105"/>
      <c r="I127" s="105"/>
      <c r="J127" s="106"/>
      <c r="K127" s="13" t="str">
        <f t="shared" si="14"/>
        <v/>
      </c>
      <c r="L127" s="89"/>
    </row>
    <row r="128" spans="1:26" s="168" customFormat="1" ht="18.75" hidden="1" customHeight="1">
      <c r="A128" s="166">
        <v>519</v>
      </c>
      <c r="B128" s="92"/>
      <c r="C128" s="100">
        <v>4024</v>
      </c>
      <c r="D128" s="169" t="s">
        <v>153</v>
      </c>
      <c r="E128" s="102"/>
      <c r="F128" s="103">
        <f t="shared" si="22"/>
        <v>0</v>
      </c>
      <c r="G128" s="104"/>
      <c r="H128" s="105"/>
      <c r="I128" s="105"/>
      <c r="J128" s="106"/>
      <c r="K128" s="13" t="str">
        <f t="shared" si="14"/>
        <v/>
      </c>
      <c r="L128" s="89"/>
    </row>
    <row r="129" spans="1:57" s="168" customFormat="1" ht="18.75" hidden="1" customHeight="1">
      <c r="A129" s="166">
        <v>520</v>
      </c>
      <c r="B129" s="92"/>
      <c r="C129" s="100">
        <v>4025</v>
      </c>
      <c r="D129" s="169" t="s">
        <v>154</v>
      </c>
      <c r="E129" s="102"/>
      <c r="F129" s="103">
        <f t="shared" si="22"/>
        <v>0</v>
      </c>
      <c r="G129" s="104"/>
      <c r="H129" s="105"/>
      <c r="I129" s="105"/>
      <c r="J129" s="106"/>
      <c r="K129" s="13" t="str">
        <f t="shared" si="14"/>
        <v/>
      </c>
      <c r="L129" s="89"/>
    </row>
    <row r="130" spans="1:57" s="168" customFormat="1" ht="18.75" hidden="1" customHeight="1">
      <c r="A130" s="166">
        <v>521</v>
      </c>
      <c r="B130" s="92"/>
      <c r="C130" s="100">
        <v>4026</v>
      </c>
      <c r="D130" s="169" t="s">
        <v>155</v>
      </c>
      <c r="E130" s="102"/>
      <c r="F130" s="103">
        <f t="shared" si="22"/>
        <v>0</v>
      </c>
      <c r="G130" s="104"/>
      <c r="H130" s="105"/>
      <c r="I130" s="105"/>
      <c r="J130" s="106"/>
      <c r="K130" s="13" t="str">
        <f t="shared" si="14"/>
        <v/>
      </c>
      <c r="L130" s="89"/>
    </row>
    <row r="131" spans="1:57" s="168" customFormat="1" ht="18.75" hidden="1" customHeight="1">
      <c r="A131" s="166">
        <v>522</v>
      </c>
      <c r="B131" s="92"/>
      <c r="C131" s="100">
        <v>4029</v>
      </c>
      <c r="D131" s="169" t="s">
        <v>156</v>
      </c>
      <c r="E131" s="102"/>
      <c r="F131" s="103">
        <f t="shared" si="22"/>
        <v>0</v>
      </c>
      <c r="G131" s="104"/>
      <c r="H131" s="105"/>
      <c r="I131" s="105"/>
      <c r="J131" s="106"/>
      <c r="K131" s="13" t="str">
        <f t="shared" si="14"/>
        <v/>
      </c>
      <c r="L131" s="89"/>
    </row>
    <row r="132" spans="1:57" s="173" customFormat="1" ht="18.75" hidden="1" customHeight="1">
      <c r="A132" s="166">
        <v>523</v>
      </c>
      <c r="B132" s="92"/>
      <c r="C132" s="100">
        <v>4030</v>
      </c>
      <c r="D132" s="169" t="s">
        <v>157</v>
      </c>
      <c r="E132" s="102"/>
      <c r="F132" s="103">
        <f t="shared" si="22"/>
        <v>0</v>
      </c>
      <c r="G132" s="104"/>
      <c r="H132" s="105"/>
      <c r="I132" s="105"/>
      <c r="J132" s="106"/>
      <c r="K132" s="13" t="str">
        <f t="shared" si="14"/>
        <v/>
      </c>
      <c r="L132" s="89"/>
      <c r="M132" s="168"/>
      <c r="N132" s="168"/>
      <c r="O132" s="168"/>
      <c r="P132" s="168"/>
      <c r="Q132" s="168"/>
      <c r="R132" s="168"/>
      <c r="S132" s="168"/>
      <c r="T132" s="168"/>
      <c r="U132" s="168"/>
      <c r="V132" s="168"/>
      <c r="W132" s="168"/>
      <c r="X132" s="168"/>
      <c r="Y132" s="168"/>
      <c r="Z132" s="168"/>
      <c r="AA132" s="170"/>
      <c r="AB132" s="171"/>
      <c r="AC132" s="170"/>
      <c r="AD132" s="170"/>
      <c r="AE132" s="171"/>
      <c r="AF132" s="170"/>
      <c r="AG132" s="170"/>
      <c r="AH132" s="171"/>
      <c r="AI132" s="170"/>
      <c r="AJ132" s="170"/>
      <c r="AK132" s="171"/>
      <c r="AL132" s="170"/>
      <c r="AM132" s="170"/>
      <c r="AN132" s="172"/>
      <c r="AO132" s="170"/>
      <c r="AP132" s="170"/>
      <c r="AQ132" s="171"/>
      <c r="AR132" s="170"/>
      <c r="AS132" s="170"/>
      <c r="AT132" s="171"/>
      <c r="AU132" s="170"/>
      <c r="AV132" s="171"/>
      <c r="AW132" s="172"/>
      <c r="AX132" s="171"/>
      <c r="AY132" s="171"/>
      <c r="AZ132" s="170"/>
      <c r="BA132" s="170"/>
      <c r="BB132" s="171"/>
      <c r="BC132" s="170"/>
      <c r="BE132" s="170"/>
    </row>
    <row r="133" spans="1:57" s="173" customFormat="1" ht="18.75" hidden="1" customHeight="1">
      <c r="A133" s="166">
        <v>523</v>
      </c>
      <c r="B133" s="92"/>
      <c r="C133" s="100">
        <v>4039</v>
      </c>
      <c r="D133" s="169" t="s">
        <v>158</v>
      </c>
      <c r="E133" s="102"/>
      <c r="F133" s="103">
        <f t="shared" si="22"/>
        <v>0</v>
      </c>
      <c r="G133" s="104"/>
      <c r="H133" s="105"/>
      <c r="I133" s="105"/>
      <c r="J133" s="106"/>
      <c r="K133" s="13" t="str">
        <f t="shared" si="14"/>
        <v/>
      </c>
      <c r="L133" s="89"/>
      <c r="M133" s="168"/>
      <c r="N133" s="168"/>
      <c r="O133" s="168"/>
      <c r="P133" s="168"/>
      <c r="Q133" s="168"/>
      <c r="R133" s="168"/>
      <c r="S133" s="168"/>
      <c r="T133" s="168"/>
      <c r="U133" s="168"/>
      <c r="V133" s="168"/>
      <c r="W133" s="168"/>
      <c r="X133" s="168"/>
      <c r="Y133" s="168"/>
      <c r="Z133" s="168"/>
      <c r="AA133" s="170"/>
      <c r="AB133" s="171"/>
      <c r="AC133" s="170"/>
      <c r="AD133" s="170"/>
      <c r="AE133" s="171"/>
      <c r="AF133" s="170"/>
      <c r="AG133" s="170"/>
      <c r="AH133" s="171"/>
      <c r="AI133" s="170"/>
      <c r="AJ133" s="170"/>
      <c r="AK133" s="171"/>
      <c r="AL133" s="170"/>
      <c r="AM133" s="170"/>
      <c r="AN133" s="172"/>
      <c r="AO133" s="170"/>
      <c r="AP133" s="170"/>
      <c r="AQ133" s="171"/>
      <c r="AR133" s="170"/>
      <c r="AS133" s="170"/>
      <c r="AT133" s="171"/>
      <c r="AU133" s="170"/>
      <c r="AV133" s="171"/>
      <c r="AW133" s="172"/>
      <c r="AX133" s="171"/>
      <c r="AY133" s="171"/>
      <c r="AZ133" s="170"/>
      <c r="BA133" s="170"/>
      <c r="BB133" s="171"/>
      <c r="BC133" s="170"/>
      <c r="BE133" s="170"/>
    </row>
    <row r="134" spans="1:57" s="173" customFormat="1" ht="18.75" hidden="1" customHeight="1">
      <c r="A134" s="166">
        <v>524</v>
      </c>
      <c r="B134" s="92"/>
      <c r="C134" s="100">
        <v>4040</v>
      </c>
      <c r="D134" s="169" t="s">
        <v>159</v>
      </c>
      <c r="E134" s="102"/>
      <c r="F134" s="103">
        <f t="shared" si="22"/>
        <v>0</v>
      </c>
      <c r="G134" s="104"/>
      <c r="H134" s="105"/>
      <c r="I134" s="105"/>
      <c r="J134" s="106"/>
      <c r="K134" s="13" t="str">
        <f t="shared" si="14"/>
        <v/>
      </c>
      <c r="L134" s="89"/>
      <c r="M134" s="168"/>
      <c r="N134" s="168"/>
      <c r="O134" s="168"/>
      <c r="P134" s="168"/>
      <c r="Q134" s="168"/>
      <c r="R134" s="168"/>
      <c r="S134" s="168"/>
      <c r="T134" s="168"/>
      <c r="U134" s="168"/>
      <c r="V134" s="168"/>
      <c r="W134" s="168"/>
      <c r="X134" s="168"/>
      <c r="Y134" s="168"/>
      <c r="Z134" s="168"/>
      <c r="AA134" s="170"/>
      <c r="AB134" s="171"/>
      <c r="AC134" s="170"/>
      <c r="AD134" s="170"/>
      <c r="AE134" s="171"/>
      <c r="AF134" s="170"/>
      <c r="AG134" s="170"/>
      <c r="AH134" s="171"/>
      <c r="AI134" s="170"/>
      <c r="AJ134" s="170"/>
      <c r="AK134" s="171"/>
      <c r="AL134" s="170"/>
      <c r="AM134" s="170"/>
      <c r="AN134" s="172"/>
      <c r="AO134" s="170"/>
      <c r="AP134" s="170"/>
      <c r="AQ134" s="171"/>
      <c r="AR134" s="170"/>
      <c r="AS134" s="170"/>
      <c r="AT134" s="171"/>
      <c r="AU134" s="170"/>
      <c r="AV134" s="171"/>
      <c r="AW134" s="172"/>
      <c r="AX134" s="171"/>
      <c r="AY134" s="171"/>
      <c r="AZ134" s="170"/>
      <c r="BA134" s="170"/>
      <c r="BB134" s="171"/>
      <c r="BC134" s="170"/>
      <c r="BE134" s="170"/>
    </row>
    <row r="135" spans="1:57" s="173" customFormat="1" ht="18.75" hidden="1" customHeight="1">
      <c r="A135" s="166">
        <v>526</v>
      </c>
      <c r="B135" s="92"/>
      <c r="C135" s="108">
        <v>4072</v>
      </c>
      <c r="D135" s="174" t="s">
        <v>160</v>
      </c>
      <c r="E135" s="127"/>
      <c r="F135" s="128">
        <f t="shared" si="22"/>
        <v>0</v>
      </c>
      <c r="G135" s="129"/>
      <c r="H135" s="130"/>
      <c r="I135" s="130"/>
      <c r="J135" s="131"/>
      <c r="K135" s="13" t="str">
        <f t="shared" si="14"/>
        <v/>
      </c>
      <c r="L135" s="89"/>
      <c r="M135" s="170"/>
      <c r="N135" s="170"/>
      <c r="O135" s="170"/>
      <c r="P135" s="170"/>
      <c r="Q135" s="170"/>
      <c r="R135" s="170"/>
      <c r="S135" s="170"/>
      <c r="T135" s="170"/>
      <c r="U135" s="170"/>
      <c r="V135" s="170"/>
      <c r="W135" s="170"/>
      <c r="X135" s="170"/>
      <c r="Y135" s="170"/>
      <c r="Z135" s="170"/>
      <c r="AA135" s="170"/>
      <c r="AB135" s="171"/>
      <c r="AC135" s="170"/>
      <c r="AD135" s="170"/>
      <c r="AE135" s="171"/>
      <c r="AF135" s="170"/>
      <c r="AG135" s="170"/>
      <c r="AH135" s="171"/>
      <c r="AI135" s="170"/>
      <c r="AJ135" s="170"/>
      <c r="AK135" s="171"/>
      <c r="AL135" s="170"/>
      <c r="AM135" s="170"/>
      <c r="AN135" s="172"/>
      <c r="AO135" s="170"/>
      <c r="AP135" s="170"/>
      <c r="AQ135" s="171"/>
      <c r="AR135" s="170"/>
      <c r="AS135" s="170"/>
      <c r="AT135" s="171"/>
      <c r="AU135" s="170"/>
      <c r="AV135" s="171"/>
      <c r="AW135" s="172"/>
      <c r="AX135" s="171"/>
      <c r="AY135" s="171"/>
      <c r="AZ135" s="170"/>
      <c r="BA135" s="170"/>
      <c r="BB135" s="171"/>
      <c r="BC135" s="170"/>
      <c r="BE135" s="170"/>
    </row>
    <row r="136" spans="1:57" s="124" customFormat="1" ht="18.75" hidden="1" customHeight="1">
      <c r="A136" s="158">
        <v>540</v>
      </c>
      <c r="B136" s="116">
        <v>4100</v>
      </c>
      <c r="C136" s="139" t="s">
        <v>161</v>
      </c>
      <c r="D136" s="140"/>
      <c r="E136" s="146"/>
      <c r="F136" s="119">
        <f t="shared" si="22"/>
        <v>0</v>
      </c>
      <c r="G136" s="147"/>
      <c r="H136" s="148"/>
      <c r="I136" s="148"/>
      <c r="J136" s="149"/>
      <c r="K136" s="13" t="str">
        <f t="shared" si="14"/>
        <v/>
      </c>
      <c r="L136" s="89"/>
      <c r="M136" s="170"/>
      <c r="N136" s="170"/>
      <c r="O136" s="170"/>
      <c r="P136" s="170"/>
      <c r="Q136" s="170"/>
      <c r="R136" s="170"/>
      <c r="S136" s="170"/>
      <c r="T136" s="170"/>
      <c r="U136" s="170"/>
      <c r="V136" s="170"/>
      <c r="W136" s="170"/>
      <c r="X136" s="170"/>
      <c r="Y136" s="170"/>
      <c r="Z136" s="170"/>
    </row>
    <row r="137" spans="1:57" s="124" customFormat="1" ht="18.75" hidden="1" customHeight="1">
      <c r="A137" s="158">
        <v>550</v>
      </c>
      <c r="B137" s="116">
        <v>4200</v>
      </c>
      <c r="C137" s="139" t="s">
        <v>162</v>
      </c>
      <c r="D137" s="140"/>
      <c r="E137" s="146"/>
      <c r="F137" s="119">
        <f t="shared" si="22"/>
        <v>0</v>
      </c>
      <c r="G137" s="147"/>
      <c r="H137" s="148"/>
      <c r="I137" s="148"/>
      <c r="J137" s="149"/>
      <c r="K137" s="13" t="str">
        <f t="shared" si="14"/>
        <v/>
      </c>
      <c r="L137" s="89"/>
      <c r="M137" s="170"/>
      <c r="N137" s="170"/>
      <c r="O137" s="170"/>
      <c r="P137" s="170"/>
      <c r="Q137" s="170"/>
      <c r="R137" s="170"/>
      <c r="S137" s="170"/>
      <c r="T137" s="170"/>
      <c r="U137" s="170"/>
      <c r="V137" s="170"/>
      <c r="W137" s="170"/>
      <c r="X137" s="170"/>
      <c r="Y137" s="170"/>
      <c r="Z137" s="170"/>
    </row>
    <row r="138" spans="1:57" s="124" customFormat="1" ht="18.75" hidden="1" customHeight="1">
      <c r="A138" s="158">
        <v>560</v>
      </c>
      <c r="B138" s="116" t="s">
        <v>163</v>
      </c>
      <c r="C138" s="139" t="s">
        <v>164</v>
      </c>
      <c r="D138" s="140"/>
      <c r="E138" s="119">
        <f t="shared" ref="E138:J138" si="23">SUM(E139:E140)</f>
        <v>0</v>
      </c>
      <c r="F138" s="119">
        <f t="shared" si="23"/>
        <v>0</v>
      </c>
      <c r="G138" s="120">
        <f t="shared" si="23"/>
        <v>0</v>
      </c>
      <c r="H138" s="121">
        <f t="shared" si="23"/>
        <v>0</v>
      </c>
      <c r="I138" s="122">
        <f t="shared" si="23"/>
        <v>0</v>
      </c>
      <c r="J138" s="123">
        <f t="shared" si="23"/>
        <v>0</v>
      </c>
      <c r="K138" s="13" t="str">
        <f t="shared" si="14"/>
        <v/>
      </c>
      <c r="L138" s="89"/>
    </row>
    <row r="139" spans="1:57" ht="18.75" hidden="1" customHeight="1">
      <c r="A139" s="159">
        <v>565</v>
      </c>
      <c r="B139" s="92"/>
      <c r="C139" s="93">
        <v>4501</v>
      </c>
      <c r="D139" s="175" t="s">
        <v>165</v>
      </c>
      <c r="E139" s="95"/>
      <c r="F139" s="96">
        <f>G139+H139+I139+J139</f>
        <v>0</v>
      </c>
      <c r="G139" s="97"/>
      <c r="H139" s="98"/>
      <c r="I139" s="98"/>
      <c r="J139" s="99"/>
      <c r="K139" s="13" t="str">
        <f t="shared" si="14"/>
        <v/>
      </c>
      <c r="L139" s="89"/>
    </row>
    <row r="140" spans="1:57" ht="18.75" hidden="1" customHeight="1">
      <c r="A140" s="159">
        <v>570</v>
      </c>
      <c r="B140" s="92"/>
      <c r="C140" s="108">
        <v>4503</v>
      </c>
      <c r="D140" s="176" t="s">
        <v>166</v>
      </c>
      <c r="E140" s="127"/>
      <c r="F140" s="128">
        <f>G140+H140+I140+J140</f>
        <v>0</v>
      </c>
      <c r="G140" s="129"/>
      <c r="H140" s="130"/>
      <c r="I140" s="130"/>
      <c r="J140" s="131"/>
      <c r="K140" s="13" t="str">
        <f t="shared" si="14"/>
        <v/>
      </c>
      <c r="L140" s="89"/>
      <c r="M140" s="124"/>
      <c r="N140" s="124"/>
      <c r="O140" s="124"/>
      <c r="P140" s="124"/>
      <c r="Q140" s="124"/>
      <c r="R140" s="124"/>
      <c r="S140" s="124"/>
      <c r="T140" s="124"/>
      <c r="U140" s="124"/>
      <c r="V140" s="124"/>
      <c r="W140" s="124"/>
      <c r="X140" s="124"/>
      <c r="Y140" s="124"/>
      <c r="Z140" s="124"/>
    </row>
    <row r="141" spans="1:57" s="124" customFormat="1" ht="18.75" hidden="1" customHeight="1">
      <c r="A141" s="158">
        <v>575</v>
      </c>
      <c r="B141" s="116">
        <v>4600</v>
      </c>
      <c r="C141" s="139" t="s">
        <v>167</v>
      </c>
      <c r="D141" s="140"/>
      <c r="E141" s="119">
        <f t="shared" ref="E141:J141" si="24">SUM(E142:E149)</f>
        <v>0</v>
      </c>
      <c r="F141" s="119">
        <f t="shared" si="24"/>
        <v>0</v>
      </c>
      <c r="G141" s="120">
        <f t="shared" si="24"/>
        <v>0</v>
      </c>
      <c r="H141" s="121">
        <f t="shared" si="24"/>
        <v>0</v>
      </c>
      <c r="I141" s="122">
        <f t="shared" si="24"/>
        <v>0</v>
      </c>
      <c r="J141" s="123">
        <f t="shared" si="24"/>
        <v>0</v>
      </c>
      <c r="K141" s="13" t="str">
        <f t="shared" si="14"/>
        <v/>
      </c>
      <c r="L141" s="89"/>
      <c r="M141" s="5"/>
      <c r="N141" s="5"/>
      <c r="O141" s="5"/>
      <c r="P141" s="5"/>
      <c r="Q141" s="5"/>
      <c r="R141" s="5"/>
      <c r="S141" s="5"/>
      <c r="T141" s="5"/>
      <c r="U141" s="5"/>
      <c r="V141" s="5"/>
      <c r="W141" s="5"/>
      <c r="X141" s="5"/>
      <c r="Y141" s="5"/>
      <c r="Z141" s="5"/>
    </row>
    <row r="142" spans="1:57" ht="18.75" hidden="1" customHeight="1">
      <c r="A142" s="159">
        <v>580</v>
      </c>
      <c r="B142" s="92"/>
      <c r="C142" s="93">
        <v>4610</v>
      </c>
      <c r="D142" s="177" t="s">
        <v>168</v>
      </c>
      <c r="E142" s="95"/>
      <c r="F142" s="96">
        <f t="shared" ref="F142:F149" si="25">G142+H142+I142+J142</f>
        <v>0</v>
      </c>
      <c r="G142" s="97"/>
      <c r="H142" s="98"/>
      <c r="I142" s="98"/>
      <c r="J142" s="99"/>
      <c r="K142" s="13" t="str">
        <f t="shared" si="14"/>
        <v/>
      </c>
      <c r="L142" s="89"/>
    </row>
    <row r="143" spans="1:57" ht="18.75" hidden="1" customHeight="1">
      <c r="A143" s="159">
        <v>585</v>
      </c>
      <c r="B143" s="92"/>
      <c r="C143" s="100">
        <v>4620</v>
      </c>
      <c r="D143" s="161" t="s">
        <v>169</v>
      </c>
      <c r="E143" s="102"/>
      <c r="F143" s="103">
        <f t="shared" si="25"/>
        <v>0</v>
      </c>
      <c r="G143" s="104"/>
      <c r="H143" s="105"/>
      <c r="I143" s="105"/>
      <c r="J143" s="106"/>
      <c r="K143" s="13" t="str">
        <f t="shared" si="14"/>
        <v/>
      </c>
      <c r="L143" s="89"/>
      <c r="M143" s="124"/>
      <c r="N143" s="124"/>
      <c r="O143" s="124"/>
      <c r="P143" s="124"/>
      <c r="Q143" s="124"/>
      <c r="R143" s="124"/>
      <c r="S143" s="124"/>
      <c r="T143" s="124"/>
      <c r="U143" s="124"/>
      <c r="V143" s="124"/>
      <c r="W143" s="124"/>
      <c r="X143" s="124"/>
      <c r="Y143" s="124"/>
      <c r="Z143" s="124"/>
    </row>
    <row r="144" spans="1:57" ht="18.75" hidden="1" customHeight="1">
      <c r="A144" s="159">
        <v>590</v>
      </c>
      <c r="B144" s="92"/>
      <c r="C144" s="100">
        <v>4630</v>
      </c>
      <c r="D144" s="161" t="s">
        <v>170</v>
      </c>
      <c r="E144" s="102"/>
      <c r="F144" s="103">
        <f t="shared" si="25"/>
        <v>0</v>
      </c>
      <c r="G144" s="104"/>
      <c r="H144" s="105"/>
      <c r="I144" s="105"/>
      <c r="J144" s="106"/>
      <c r="K144" s="13" t="str">
        <f t="shared" si="14"/>
        <v/>
      </c>
      <c r="L144" s="89"/>
    </row>
    <row r="145" spans="1:26" ht="18.75" hidden="1" customHeight="1">
      <c r="A145" s="159">
        <v>595</v>
      </c>
      <c r="B145" s="92"/>
      <c r="C145" s="100">
        <v>4640</v>
      </c>
      <c r="D145" s="161" t="s">
        <v>171</v>
      </c>
      <c r="E145" s="102"/>
      <c r="F145" s="103">
        <f t="shared" si="25"/>
        <v>0</v>
      </c>
      <c r="G145" s="104"/>
      <c r="H145" s="105"/>
      <c r="I145" s="105"/>
      <c r="J145" s="106"/>
      <c r="K145" s="13" t="str">
        <f t="shared" si="14"/>
        <v/>
      </c>
      <c r="L145" s="89"/>
    </row>
    <row r="146" spans="1:26" ht="18.75" hidden="1" customHeight="1">
      <c r="A146" s="159">
        <v>600</v>
      </c>
      <c r="B146" s="92"/>
      <c r="C146" s="100">
        <v>4650</v>
      </c>
      <c r="D146" s="161" t="s">
        <v>172</v>
      </c>
      <c r="E146" s="102"/>
      <c r="F146" s="103">
        <f t="shared" si="25"/>
        <v>0</v>
      </c>
      <c r="G146" s="104"/>
      <c r="H146" s="105"/>
      <c r="I146" s="105"/>
      <c r="J146" s="106"/>
      <c r="K146" s="13" t="str">
        <f t="shared" si="14"/>
        <v/>
      </c>
      <c r="L146" s="89"/>
    </row>
    <row r="147" spans="1:26" ht="18.75" hidden="1" customHeight="1">
      <c r="A147" s="159">
        <v>605</v>
      </c>
      <c r="B147" s="92"/>
      <c r="C147" s="100">
        <v>4660</v>
      </c>
      <c r="D147" s="161" t="s">
        <v>173</v>
      </c>
      <c r="E147" s="102"/>
      <c r="F147" s="103">
        <f t="shared" si="25"/>
        <v>0</v>
      </c>
      <c r="G147" s="104"/>
      <c r="H147" s="105"/>
      <c r="I147" s="105"/>
      <c r="J147" s="106"/>
      <c r="K147" s="13" t="str">
        <f t="shared" si="14"/>
        <v/>
      </c>
      <c r="L147" s="89"/>
    </row>
    <row r="148" spans="1:26" ht="18.75" hidden="1" customHeight="1">
      <c r="A148" s="159">
        <v>610</v>
      </c>
      <c r="B148" s="92"/>
      <c r="C148" s="100">
        <v>4670</v>
      </c>
      <c r="D148" s="161" t="s">
        <v>174</v>
      </c>
      <c r="E148" s="102"/>
      <c r="F148" s="103">
        <f t="shared" si="25"/>
        <v>0</v>
      </c>
      <c r="G148" s="104"/>
      <c r="H148" s="105"/>
      <c r="I148" s="105"/>
      <c r="J148" s="106"/>
      <c r="K148" s="13" t="str">
        <f t="shared" si="14"/>
        <v/>
      </c>
      <c r="L148" s="89"/>
    </row>
    <row r="149" spans="1:26" ht="18.75" hidden="1" customHeight="1">
      <c r="A149" s="159">
        <v>615</v>
      </c>
      <c r="B149" s="92"/>
      <c r="C149" s="108">
        <v>4680</v>
      </c>
      <c r="D149" s="178" t="s">
        <v>175</v>
      </c>
      <c r="E149" s="127"/>
      <c r="F149" s="128">
        <f t="shared" si="25"/>
        <v>0</v>
      </c>
      <c r="G149" s="129"/>
      <c r="H149" s="130"/>
      <c r="I149" s="130"/>
      <c r="J149" s="131"/>
      <c r="K149" s="13" t="str">
        <f t="shared" si="14"/>
        <v/>
      </c>
      <c r="L149" s="89"/>
    </row>
    <row r="150" spans="1:26" s="124" customFormat="1" ht="18.75" hidden="1" customHeight="1">
      <c r="A150" s="158">
        <v>575</v>
      </c>
      <c r="B150" s="116">
        <v>4700</v>
      </c>
      <c r="C150" s="139" t="s">
        <v>176</v>
      </c>
      <c r="D150" s="140"/>
      <c r="E150" s="119">
        <f t="shared" ref="E150:J150" si="26">SUM(E151:E158)</f>
        <v>0</v>
      </c>
      <c r="F150" s="119">
        <f t="shared" si="26"/>
        <v>0</v>
      </c>
      <c r="G150" s="120">
        <f t="shared" si="26"/>
        <v>0</v>
      </c>
      <c r="H150" s="121">
        <f t="shared" si="26"/>
        <v>0</v>
      </c>
      <c r="I150" s="122">
        <f t="shared" si="26"/>
        <v>0</v>
      </c>
      <c r="J150" s="123">
        <f t="shared" si="26"/>
        <v>0</v>
      </c>
      <c r="K150" s="13" t="str">
        <f t="shared" si="14"/>
        <v/>
      </c>
      <c r="L150" s="89"/>
      <c r="M150" s="5"/>
      <c r="N150" s="5"/>
      <c r="O150" s="5"/>
      <c r="P150" s="5"/>
      <c r="Q150" s="5"/>
      <c r="R150" s="5"/>
      <c r="S150" s="5"/>
      <c r="T150" s="5"/>
      <c r="U150" s="5"/>
      <c r="V150" s="5"/>
      <c r="W150" s="5"/>
      <c r="X150" s="5"/>
      <c r="Y150" s="5"/>
      <c r="Z150" s="5"/>
    </row>
    <row r="151" spans="1:26" ht="31.5" hidden="1">
      <c r="A151" s="159">
        <v>580</v>
      </c>
      <c r="B151" s="92"/>
      <c r="C151" s="93">
        <v>4743</v>
      </c>
      <c r="D151" s="177" t="s">
        <v>177</v>
      </c>
      <c r="E151" s="95"/>
      <c r="F151" s="96">
        <f t="shared" ref="F151:F158" si="27">G151+H151+I151+J151</f>
        <v>0</v>
      </c>
      <c r="G151" s="97"/>
      <c r="H151" s="98"/>
      <c r="I151" s="98"/>
      <c r="J151" s="99"/>
      <c r="K151" s="13" t="str">
        <f t="shared" si="14"/>
        <v/>
      </c>
      <c r="L151" s="89"/>
    </row>
    <row r="152" spans="1:26" ht="31.5" hidden="1">
      <c r="A152" s="159">
        <v>585</v>
      </c>
      <c r="B152" s="92"/>
      <c r="C152" s="100">
        <v>4744</v>
      </c>
      <c r="D152" s="161" t="s">
        <v>178</v>
      </c>
      <c r="E152" s="102"/>
      <c r="F152" s="103">
        <f t="shared" si="27"/>
        <v>0</v>
      </c>
      <c r="G152" s="104"/>
      <c r="H152" s="105"/>
      <c r="I152" s="105"/>
      <c r="J152" s="106"/>
      <c r="K152" s="13" t="str">
        <f t="shared" si="14"/>
        <v/>
      </c>
      <c r="L152" s="89"/>
      <c r="M152" s="124"/>
      <c r="N152" s="124"/>
      <c r="O152" s="124"/>
      <c r="P152" s="124"/>
      <c r="Q152" s="124"/>
      <c r="R152" s="124"/>
      <c r="S152" s="124"/>
      <c r="T152" s="124"/>
      <c r="U152" s="124"/>
      <c r="V152" s="124"/>
      <c r="W152" s="124"/>
      <c r="X152" s="124"/>
      <c r="Y152" s="124"/>
      <c r="Z152" s="124"/>
    </row>
    <row r="153" spans="1:26" ht="31.5" hidden="1">
      <c r="A153" s="159">
        <v>590</v>
      </c>
      <c r="B153" s="92"/>
      <c r="C153" s="100">
        <v>4745</v>
      </c>
      <c r="D153" s="161" t="s">
        <v>179</v>
      </c>
      <c r="E153" s="102"/>
      <c r="F153" s="103">
        <f t="shared" si="27"/>
        <v>0</v>
      </c>
      <c r="G153" s="104"/>
      <c r="H153" s="105"/>
      <c r="I153" s="105"/>
      <c r="J153" s="106"/>
      <c r="K153" s="13" t="str">
        <f t="shared" si="14"/>
        <v/>
      </c>
      <c r="L153" s="89"/>
    </row>
    <row r="154" spans="1:26" ht="31.5" hidden="1">
      <c r="A154" s="159">
        <v>595</v>
      </c>
      <c r="B154" s="92"/>
      <c r="C154" s="100">
        <v>4749</v>
      </c>
      <c r="D154" s="161" t="s">
        <v>180</v>
      </c>
      <c r="E154" s="102"/>
      <c r="F154" s="103">
        <f t="shared" si="27"/>
        <v>0</v>
      </c>
      <c r="G154" s="104"/>
      <c r="H154" s="105"/>
      <c r="I154" s="105"/>
      <c r="J154" s="106"/>
      <c r="K154" s="13" t="str">
        <f t="shared" ref="K154:K167" si="28">(IF($E154&lt;&gt;0,$K$2,IF($F154&lt;&gt;0,$K$2,IF($G154&lt;&gt;0,$K$2,IF($H154&lt;&gt;0,$K$2,IF($I154&lt;&gt;0,$K$2,IF($J154&lt;&gt;0,$K$2,"")))))))</f>
        <v/>
      </c>
      <c r="L154" s="89"/>
    </row>
    <row r="155" spans="1:26" ht="31.5" hidden="1">
      <c r="A155" s="159">
        <v>600</v>
      </c>
      <c r="B155" s="92"/>
      <c r="C155" s="100">
        <v>4751</v>
      </c>
      <c r="D155" s="161" t="s">
        <v>181</v>
      </c>
      <c r="E155" s="102"/>
      <c r="F155" s="103">
        <f t="shared" si="27"/>
        <v>0</v>
      </c>
      <c r="G155" s="104"/>
      <c r="H155" s="105"/>
      <c r="I155" s="105"/>
      <c r="J155" s="106"/>
      <c r="K155" s="13" t="str">
        <f t="shared" si="28"/>
        <v/>
      </c>
      <c r="L155" s="89"/>
    </row>
    <row r="156" spans="1:26" ht="31.5" hidden="1">
      <c r="A156" s="159">
        <v>605</v>
      </c>
      <c r="B156" s="92"/>
      <c r="C156" s="100">
        <v>4752</v>
      </c>
      <c r="D156" s="161" t="s">
        <v>182</v>
      </c>
      <c r="E156" s="102"/>
      <c r="F156" s="103">
        <f t="shared" si="27"/>
        <v>0</v>
      </c>
      <c r="G156" s="104"/>
      <c r="H156" s="105"/>
      <c r="I156" s="105"/>
      <c r="J156" s="106"/>
      <c r="K156" s="13" t="str">
        <f t="shared" si="28"/>
        <v/>
      </c>
      <c r="L156" s="89"/>
    </row>
    <row r="157" spans="1:26" ht="31.5" hidden="1">
      <c r="A157" s="159">
        <v>610</v>
      </c>
      <c r="B157" s="92"/>
      <c r="C157" s="100">
        <v>4753</v>
      </c>
      <c r="D157" s="161" t="s">
        <v>183</v>
      </c>
      <c r="E157" s="102"/>
      <c r="F157" s="103">
        <f t="shared" si="27"/>
        <v>0</v>
      </c>
      <c r="G157" s="104"/>
      <c r="H157" s="105"/>
      <c r="I157" s="105"/>
      <c r="J157" s="106"/>
      <c r="K157" s="13" t="str">
        <f t="shared" si="28"/>
        <v/>
      </c>
      <c r="L157" s="89"/>
    </row>
    <row r="158" spans="1:26" ht="31.5" hidden="1">
      <c r="A158" s="159">
        <v>615</v>
      </c>
      <c r="B158" s="92"/>
      <c r="C158" s="108">
        <v>4759</v>
      </c>
      <c r="D158" s="178" t="s">
        <v>184</v>
      </c>
      <c r="E158" s="127"/>
      <c r="F158" s="128">
        <f t="shared" si="27"/>
        <v>0</v>
      </c>
      <c r="G158" s="129"/>
      <c r="H158" s="130"/>
      <c r="I158" s="130"/>
      <c r="J158" s="131"/>
      <c r="K158" s="13" t="str">
        <f t="shared" si="28"/>
        <v/>
      </c>
      <c r="L158" s="89"/>
    </row>
    <row r="159" spans="1:26" s="124" customFormat="1" ht="18.75" hidden="1" customHeight="1">
      <c r="A159" s="158">
        <v>575</v>
      </c>
      <c r="B159" s="116">
        <v>4800</v>
      </c>
      <c r="C159" s="139" t="s">
        <v>185</v>
      </c>
      <c r="D159" s="140"/>
      <c r="E159" s="119">
        <f t="shared" ref="E159:J159" si="29">SUM(E160:E167)</f>
        <v>0</v>
      </c>
      <c r="F159" s="119">
        <f t="shared" si="29"/>
        <v>0</v>
      </c>
      <c r="G159" s="120">
        <f t="shared" si="29"/>
        <v>0</v>
      </c>
      <c r="H159" s="121">
        <f t="shared" si="29"/>
        <v>0</v>
      </c>
      <c r="I159" s="122">
        <f t="shared" si="29"/>
        <v>0</v>
      </c>
      <c r="J159" s="123">
        <f t="shared" si="29"/>
        <v>0</v>
      </c>
      <c r="K159" s="13" t="str">
        <f t="shared" si="28"/>
        <v/>
      </c>
      <c r="L159" s="89"/>
      <c r="M159" s="5"/>
      <c r="N159" s="5"/>
      <c r="O159" s="5"/>
      <c r="P159" s="5"/>
      <c r="Q159" s="5"/>
      <c r="R159" s="5"/>
      <c r="S159" s="5"/>
      <c r="T159" s="5"/>
      <c r="U159" s="5"/>
      <c r="V159" s="5"/>
      <c r="W159" s="5"/>
      <c r="X159" s="5"/>
      <c r="Y159" s="5"/>
      <c r="Z159" s="5"/>
    </row>
    <row r="160" spans="1:26" ht="18.75" hidden="1" customHeight="1">
      <c r="A160" s="159">
        <v>580</v>
      </c>
      <c r="B160" s="92"/>
      <c r="C160" s="93">
        <v>4810</v>
      </c>
      <c r="D160" s="177" t="s">
        <v>186</v>
      </c>
      <c r="E160" s="95"/>
      <c r="F160" s="96">
        <f t="shared" ref="F160:F167" si="30">G160+H160+I160+J160</f>
        <v>0</v>
      </c>
      <c r="G160" s="97"/>
      <c r="H160" s="98"/>
      <c r="I160" s="98"/>
      <c r="J160" s="99"/>
      <c r="K160" s="13" t="str">
        <f t="shared" si="28"/>
        <v/>
      </c>
      <c r="L160" s="89"/>
    </row>
    <row r="161" spans="1:26" ht="18.75" hidden="1" customHeight="1">
      <c r="A161" s="159">
        <v>585</v>
      </c>
      <c r="B161" s="92"/>
      <c r="C161" s="100">
        <v>4820</v>
      </c>
      <c r="D161" s="161" t="s">
        <v>187</v>
      </c>
      <c r="E161" s="102"/>
      <c r="F161" s="103">
        <f t="shared" si="30"/>
        <v>0</v>
      </c>
      <c r="G161" s="104"/>
      <c r="H161" s="105"/>
      <c r="I161" s="105"/>
      <c r="J161" s="106"/>
      <c r="K161" s="13" t="str">
        <f t="shared" si="28"/>
        <v/>
      </c>
      <c r="L161" s="89"/>
      <c r="M161" s="124"/>
      <c r="N161" s="124"/>
      <c r="O161" s="124"/>
      <c r="P161" s="124"/>
      <c r="Q161" s="124"/>
      <c r="R161" s="124"/>
      <c r="S161" s="124"/>
      <c r="T161" s="124"/>
      <c r="U161" s="124"/>
      <c r="V161" s="124"/>
      <c r="W161" s="124"/>
      <c r="X161" s="124"/>
      <c r="Y161" s="124"/>
      <c r="Z161" s="124"/>
    </row>
    <row r="162" spans="1:26" ht="18.75" hidden="1" customHeight="1">
      <c r="A162" s="159">
        <v>590</v>
      </c>
      <c r="B162" s="92"/>
      <c r="C162" s="100">
        <v>4830</v>
      </c>
      <c r="D162" s="161" t="s">
        <v>188</v>
      </c>
      <c r="E162" s="102"/>
      <c r="F162" s="103">
        <f t="shared" si="30"/>
        <v>0</v>
      </c>
      <c r="G162" s="104"/>
      <c r="H162" s="105"/>
      <c r="I162" s="105"/>
      <c r="J162" s="106"/>
      <c r="K162" s="13" t="str">
        <f t="shared" si="28"/>
        <v/>
      </c>
      <c r="L162" s="89"/>
    </row>
    <row r="163" spans="1:26" ht="18.75" hidden="1" customHeight="1">
      <c r="A163" s="159">
        <v>595</v>
      </c>
      <c r="B163" s="92"/>
      <c r="C163" s="100">
        <v>4840</v>
      </c>
      <c r="D163" s="161" t="s">
        <v>189</v>
      </c>
      <c r="E163" s="102"/>
      <c r="F163" s="103">
        <f t="shared" si="30"/>
        <v>0</v>
      </c>
      <c r="G163" s="104"/>
      <c r="H163" s="105"/>
      <c r="I163" s="105"/>
      <c r="J163" s="106"/>
      <c r="K163" s="13" t="str">
        <f t="shared" si="28"/>
        <v/>
      </c>
      <c r="L163" s="89"/>
    </row>
    <row r="164" spans="1:26" ht="31.5" hidden="1">
      <c r="A164" s="159">
        <v>600</v>
      </c>
      <c r="B164" s="92"/>
      <c r="C164" s="100">
        <v>4850</v>
      </c>
      <c r="D164" s="161" t="s">
        <v>190</v>
      </c>
      <c r="E164" s="102"/>
      <c r="F164" s="103">
        <f t="shared" si="30"/>
        <v>0</v>
      </c>
      <c r="G164" s="104"/>
      <c r="H164" s="105"/>
      <c r="I164" s="105"/>
      <c r="J164" s="106"/>
      <c r="K164" s="13" t="str">
        <f t="shared" si="28"/>
        <v/>
      </c>
      <c r="L164" s="89"/>
    </row>
    <row r="165" spans="1:26" ht="31.5" hidden="1">
      <c r="A165" s="159">
        <v>605</v>
      </c>
      <c r="B165" s="92"/>
      <c r="C165" s="100">
        <v>4860</v>
      </c>
      <c r="D165" s="161" t="s">
        <v>191</v>
      </c>
      <c r="E165" s="102"/>
      <c r="F165" s="103">
        <f t="shared" si="30"/>
        <v>0</v>
      </c>
      <c r="G165" s="104"/>
      <c r="H165" s="105"/>
      <c r="I165" s="105"/>
      <c r="J165" s="106"/>
      <c r="K165" s="13" t="str">
        <f t="shared" si="28"/>
        <v/>
      </c>
      <c r="L165" s="89"/>
    </row>
    <row r="166" spans="1:26" ht="31.5" hidden="1">
      <c r="A166" s="159">
        <v>610</v>
      </c>
      <c r="B166" s="92"/>
      <c r="C166" s="100">
        <v>4870</v>
      </c>
      <c r="D166" s="161" t="s">
        <v>192</v>
      </c>
      <c r="E166" s="102"/>
      <c r="F166" s="103">
        <f t="shared" si="30"/>
        <v>0</v>
      </c>
      <c r="G166" s="104"/>
      <c r="H166" s="105"/>
      <c r="I166" s="105"/>
      <c r="J166" s="106"/>
      <c r="K166" s="13" t="str">
        <f t="shared" si="28"/>
        <v/>
      </c>
      <c r="L166" s="89"/>
    </row>
    <row r="167" spans="1:26" ht="31.5" hidden="1">
      <c r="A167" s="159">
        <v>615</v>
      </c>
      <c r="B167" s="179"/>
      <c r="C167" s="135">
        <v>4880</v>
      </c>
      <c r="D167" s="178" t="s">
        <v>193</v>
      </c>
      <c r="E167" s="127"/>
      <c r="F167" s="128">
        <f t="shared" si="30"/>
        <v>0</v>
      </c>
      <c r="G167" s="129"/>
      <c r="H167" s="130"/>
      <c r="I167" s="130"/>
      <c r="J167" s="131"/>
      <c r="K167" s="13" t="str">
        <f t="shared" si="28"/>
        <v/>
      </c>
      <c r="L167" s="89"/>
    </row>
    <row r="168" spans="1:26" s="188" customFormat="1" ht="20.25" customHeight="1" thickBot="1">
      <c r="A168" s="180">
        <v>620</v>
      </c>
      <c r="B168" s="181" t="s">
        <v>194</v>
      </c>
      <c r="C168" s="182" t="s">
        <v>195</v>
      </c>
      <c r="D168" s="183" t="s">
        <v>196</v>
      </c>
      <c r="E168" s="184">
        <f t="shared" ref="E168:J168" si="31">SUM(E22,E28,E33,E39,E47,E52,E58,E61,E64,E65,E72,E73,E74,E75,E90,E93,E94,E108,E112,E120,E124,E136,E137,E138,E141,E150,E159)</f>
        <v>0</v>
      </c>
      <c r="F168" s="184">
        <f t="shared" si="31"/>
        <v>0</v>
      </c>
      <c r="G168" s="185">
        <f t="shared" si="31"/>
        <v>0</v>
      </c>
      <c r="H168" s="186">
        <f t="shared" si="31"/>
        <v>0</v>
      </c>
      <c r="I168" s="186">
        <f t="shared" si="31"/>
        <v>0</v>
      </c>
      <c r="J168" s="187">
        <f t="shared" si="31"/>
        <v>0</v>
      </c>
      <c r="K168" s="13">
        <v>1</v>
      </c>
      <c r="L168" s="89"/>
      <c r="M168" s="90"/>
      <c r="N168" s="90"/>
      <c r="O168" s="90"/>
      <c r="P168" s="90"/>
      <c r="Q168" s="90"/>
      <c r="R168" s="90"/>
      <c r="S168" s="90"/>
      <c r="T168" s="90"/>
      <c r="U168" s="90"/>
      <c r="V168" s="90"/>
      <c r="W168" s="90"/>
      <c r="X168" s="90"/>
      <c r="Y168" s="90"/>
      <c r="Z168" s="90"/>
    </row>
    <row r="169" spans="1:26" s="194" customFormat="1" ht="9" customHeight="1" thickTop="1">
      <c r="A169" s="16"/>
      <c r="B169" s="189"/>
      <c r="C169" s="190"/>
      <c r="D169" s="191"/>
      <c r="E169" s="192"/>
      <c r="F169" s="192"/>
      <c r="G169" s="193"/>
      <c r="H169" s="193"/>
      <c r="I169" s="193"/>
      <c r="J169" s="193"/>
      <c r="K169" s="13">
        <v>1</v>
      </c>
      <c r="L169" s="9"/>
      <c r="M169" s="5"/>
      <c r="N169" s="5"/>
      <c r="O169" s="5"/>
      <c r="P169" s="5"/>
      <c r="Q169" s="5"/>
      <c r="R169" s="5"/>
      <c r="S169" s="5"/>
      <c r="T169" s="5"/>
      <c r="U169" s="5"/>
      <c r="V169" s="5"/>
      <c r="W169" s="5"/>
      <c r="X169" s="5"/>
      <c r="Y169" s="5"/>
      <c r="Z169" s="5"/>
    </row>
    <row r="170" spans="1:26" s="194" customFormat="1" ht="7.5" customHeight="1">
      <c r="A170" s="16"/>
      <c r="B170" s="189"/>
      <c r="C170" s="190"/>
      <c r="D170" s="191"/>
      <c r="E170" s="192"/>
      <c r="F170" s="192"/>
      <c r="G170" s="193"/>
      <c r="H170" s="193"/>
      <c r="I170" s="193"/>
      <c r="J170" s="193"/>
      <c r="K170" s="13">
        <v>1</v>
      </c>
      <c r="L170" s="9"/>
    </row>
    <row r="171" spans="1:26" s="194" customFormat="1">
      <c r="A171" s="16"/>
      <c r="B171" s="195"/>
      <c r="C171" s="195"/>
      <c r="D171" s="196"/>
      <c r="E171" s="197"/>
      <c r="F171" s="197"/>
      <c r="G171" s="198"/>
      <c r="H171" s="198"/>
      <c r="I171" s="198"/>
      <c r="J171" s="198"/>
      <c r="K171" s="13">
        <v>1</v>
      </c>
      <c r="L171" s="9"/>
    </row>
    <row r="172" spans="1:26" s="194" customFormat="1">
      <c r="A172" s="16"/>
      <c r="B172" s="199"/>
      <c r="C172" s="200"/>
      <c r="D172" s="201"/>
      <c r="E172" s="202"/>
      <c r="F172" s="202"/>
      <c r="G172" s="203"/>
      <c r="H172" s="203"/>
      <c r="I172" s="203"/>
      <c r="J172" s="203"/>
      <c r="K172" s="13">
        <v>1</v>
      </c>
      <c r="L172" s="204"/>
    </row>
    <row r="173" spans="1:26" s="194" customFormat="1" ht="20.25" customHeight="1">
      <c r="A173" s="16"/>
      <c r="B173" s="205" t="str">
        <f>$B$7</f>
        <v>ОТЧЕТНИ ДАННИ ПО ЕБК ЗА СМЕТКИТЕ ЗА ЧУЖДИ СРЕДСТВА</v>
      </c>
      <c r="C173" s="206"/>
      <c r="D173" s="206"/>
      <c r="E173" s="202"/>
      <c r="F173" s="202"/>
      <c r="G173" s="203"/>
      <c r="H173" s="203"/>
      <c r="I173" s="203"/>
      <c r="J173" s="207"/>
      <c r="K173" s="13">
        <v>1</v>
      </c>
      <c r="L173" s="204"/>
    </row>
    <row r="174" spans="1:26" s="194" customFormat="1" ht="18.75" customHeight="1">
      <c r="A174" s="16"/>
      <c r="B174" s="199"/>
      <c r="C174" s="200"/>
      <c r="D174" s="201"/>
      <c r="E174" s="208" t="s">
        <v>8</v>
      </c>
      <c r="F174" s="208" t="s">
        <v>9</v>
      </c>
      <c r="G174" s="203"/>
      <c r="H174" s="203"/>
      <c r="I174" s="203"/>
      <c r="J174" s="203"/>
      <c r="K174" s="13">
        <v>1</v>
      </c>
      <c r="L174" s="204"/>
    </row>
    <row r="175" spans="1:26" s="194" customFormat="1" ht="27" customHeight="1">
      <c r="A175" s="16"/>
      <c r="B175" s="209" t="str">
        <f>$B$9</f>
        <v>КОМИСИЯ ЗА ФИНАНСОВ НАДЗОР</v>
      </c>
      <c r="C175" s="210"/>
      <c r="D175" s="211"/>
      <c r="E175" s="28">
        <f>$E$9</f>
        <v>42736</v>
      </c>
      <c r="F175" s="212">
        <f>$F$9</f>
        <v>43008</v>
      </c>
      <c r="G175" s="203"/>
      <c r="H175" s="203"/>
      <c r="I175" s="203"/>
      <c r="J175" s="203"/>
      <c r="K175" s="13">
        <v>1</v>
      </c>
      <c r="L175" s="204"/>
    </row>
    <row r="176" spans="1:26" s="194" customFormat="1">
      <c r="A176" s="16"/>
      <c r="B176" s="213" t="str">
        <f>$B$10</f>
        <v xml:space="preserve">                                                            (наименование на разпоредителя с бюджет)</v>
      </c>
      <c r="C176" s="199"/>
      <c r="D176" s="214"/>
      <c r="E176" s="215"/>
      <c r="F176" s="215"/>
      <c r="G176" s="203"/>
      <c r="H176" s="203"/>
      <c r="I176" s="203"/>
      <c r="J176" s="203"/>
      <c r="K176" s="13">
        <v>1</v>
      </c>
      <c r="L176" s="204"/>
    </row>
    <row r="177" spans="1:26" s="194" customFormat="1" ht="5.25" customHeight="1">
      <c r="A177" s="16"/>
      <c r="B177" s="213"/>
      <c r="C177" s="199"/>
      <c r="D177" s="214"/>
      <c r="E177" s="213"/>
      <c r="F177" s="199"/>
      <c r="G177" s="203"/>
      <c r="H177" s="203"/>
      <c r="I177" s="203"/>
      <c r="J177" s="203"/>
      <c r="K177" s="13">
        <v>1</v>
      </c>
      <c r="L177" s="204"/>
    </row>
    <row r="178" spans="1:26" s="194" customFormat="1" ht="27" customHeight="1">
      <c r="A178" s="48"/>
      <c r="B178" s="36" t="str">
        <f>$B$12</f>
        <v>Комисия за финансов надзор</v>
      </c>
      <c r="C178" s="37"/>
      <c r="D178" s="38"/>
      <c r="E178" s="216" t="s">
        <v>197</v>
      </c>
      <c r="F178" s="217" t="str">
        <f>$F$12</f>
        <v>4700</v>
      </c>
      <c r="G178" s="203"/>
      <c r="H178" s="203"/>
      <c r="I178" s="203"/>
      <c r="J178" s="203"/>
      <c r="K178" s="13">
        <v>1</v>
      </c>
      <c r="L178" s="204"/>
    </row>
    <row r="179" spans="1:26" s="194" customFormat="1">
      <c r="A179" s="16"/>
      <c r="B179" s="218" t="str">
        <f>$B$13</f>
        <v xml:space="preserve">                                             (наименование на първостепенния разпоредител с бюджет)</v>
      </c>
      <c r="C179" s="199"/>
      <c r="D179" s="214"/>
      <c r="E179" s="219"/>
      <c r="F179" s="220"/>
      <c r="G179" s="215"/>
      <c r="H179" s="203"/>
      <c r="I179" s="203"/>
      <c r="J179" s="203"/>
      <c r="K179" s="13">
        <v>1</v>
      </c>
      <c r="L179" s="204"/>
    </row>
    <row r="180" spans="1:26" s="194" customFormat="1" ht="21.75" customHeight="1">
      <c r="A180" s="48"/>
      <c r="B180" s="221"/>
      <c r="C180" s="203"/>
      <c r="D180" s="222" t="s">
        <v>17</v>
      </c>
      <c r="E180" s="223">
        <f>$E$15</f>
        <v>33</v>
      </c>
      <c r="F180" s="47" t="str">
        <f>$F$15</f>
        <v>Чужди средства</v>
      </c>
      <c r="G180" s="215"/>
      <c r="H180" s="224"/>
      <c r="I180" s="203"/>
      <c r="J180" s="224"/>
      <c r="K180" s="13">
        <v>1</v>
      </c>
      <c r="L180" s="204"/>
    </row>
    <row r="181" spans="1:26" s="194" customFormat="1" ht="16.5" thickBot="1">
      <c r="A181" s="16"/>
      <c r="B181" s="225"/>
      <c r="C181" s="225"/>
      <c r="D181" s="226"/>
      <c r="E181" s="202"/>
      <c r="F181" s="227"/>
      <c r="G181" s="228"/>
      <c r="H181" s="228"/>
      <c r="I181" s="228"/>
      <c r="J181" s="229" t="s">
        <v>18</v>
      </c>
      <c r="K181" s="13">
        <v>1</v>
      </c>
      <c r="L181" s="204"/>
    </row>
    <row r="182" spans="1:26" s="240" customFormat="1" ht="21.75" customHeight="1">
      <c r="A182" s="230"/>
      <c r="B182" s="231"/>
      <c r="C182" s="232"/>
      <c r="D182" s="233" t="s">
        <v>198</v>
      </c>
      <c r="E182" s="234" t="s">
        <v>20</v>
      </c>
      <c r="F182" s="235" t="s">
        <v>21</v>
      </c>
      <c r="G182" s="236"/>
      <c r="H182" s="237"/>
      <c r="I182" s="236"/>
      <c r="J182" s="238"/>
      <c r="K182" s="13">
        <v>1</v>
      </c>
      <c r="L182" s="239"/>
    </row>
    <row r="183" spans="1:26" s="194" customFormat="1" ht="48" thickBot="1">
      <c r="A183" s="48"/>
      <c r="B183" s="241" t="s">
        <v>22</v>
      </c>
      <c r="C183" s="242" t="s">
        <v>23</v>
      </c>
      <c r="D183" s="243" t="s">
        <v>199</v>
      </c>
      <c r="E183" s="244">
        <f>$C$3</f>
        <v>2017</v>
      </c>
      <c r="F183" s="245" t="s">
        <v>25</v>
      </c>
      <c r="G183" s="246" t="s">
        <v>26</v>
      </c>
      <c r="H183" s="247" t="s">
        <v>27</v>
      </c>
      <c r="I183" s="248" t="s">
        <v>28</v>
      </c>
      <c r="J183" s="249" t="s">
        <v>29</v>
      </c>
      <c r="K183" s="13">
        <v>1</v>
      </c>
      <c r="L183" s="204"/>
    </row>
    <row r="184" spans="1:26" s="194" customFormat="1" ht="18.75">
      <c r="A184" s="48"/>
      <c r="B184" s="250"/>
      <c r="C184" s="251"/>
      <c r="D184" s="252" t="s">
        <v>200</v>
      </c>
      <c r="E184" s="253" t="s">
        <v>31</v>
      </c>
      <c r="F184" s="253" t="s">
        <v>32</v>
      </c>
      <c r="G184" s="254" t="s">
        <v>33</v>
      </c>
      <c r="H184" s="255" t="s">
        <v>34</v>
      </c>
      <c r="I184" s="255" t="s">
        <v>35</v>
      </c>
      <c r="J184" s="256" t="s">
        <v>36</v>
      </c>
      <c r="K184" s="13">
        <v>1</v>
      </c>
      <c r="L184" s="204"/>
    </row>
    <row r="185" spans="1:26" s="194" customFormat="1" ht="15" customHeight="1">
      <c r="A185" s="48"/>
      <c r="B185" s="257"/>
      <c r="C185" s="258"/>
      <c r="D185" s="259"/>
      <c r="E185" s="260"/>
      <c r="F185" s="260"/>
      <c r="G185" s="261"/>
      <c r="H185" s="261"/>
      <c r="I185" s="261"/>
      <c r="J185" s="262"/>
      <c r="K185" s="13">
        <v>1</v>
      </c>
      <c r="L185" s="204"/>
    </row>
    <row r="186" spans="1:26" s="124" customFormat="1" ht="18" hidden="1" customHeight="1">
      <c r="A186" s="263">
        <v>5</v>
      </c>
      <c r="B186" s="264">
        <v>100</v>
      </c>
      <c r="C186" s="265" t="s">
        <v>201</v>
      </c>
      <c r="D186" s="266"/>
      <c r="E186" s="267">
        <f t="shared" ref="E186:J186" si="32">SUMIF($B$603:$B$12272,$B186,E$603:E$12272)</f>
        <v>0</v>
      </c>
      <c r="F186" s="268">
        <f t="shared" si="32"/>
        <v>0</v>
      </c>
      <c r="G186" s="269">
        <f t="shared" si="32"/>
        <v>0</v>
      </c>
      <c r="H186" s="270">
        <f t="shared" si="32"/>
        <v>0</v>
      </c>
      <c r="I186" s="270">
        <f t="shared" si="32"/>
        <v>0</v>
      </c>
      <c r="J186" s="271">
        <f t="shared" si="32"/>
        <v>0</v>
      </c>
      <c r="K186" s="13" t="str">
        <f t="shared" ref="K186:K253" si="33">(IF($E186&lt;&gt;0,$K$2,IF($F186&lt;&gt;0,$K$2,IF($G186&lt;&gt;0,$K$2,IF($H186&lt;&gt;0,$K$2,IF($I186&lt;&gt;0,$K$2,IF($J186&lt;&gt;0,$K$2,"")))))))</f>
        <v/>
      </c>
      <c r="L186" s="272"/>
      <c r="M186" s="194"/>
      <c r="N186" s="194"/>
      <c r="O186" s="194"/>
      <c r="P186" s="194"/>
      <c r="Q186" s="194"/>
      <c r="R186" s="194"/>
      <c r="S186" s="194"/>
      <c r="T186" s="194"/>
      <c r="U186" s="194"/>
      <c r="V186" s="194"/>
      <c r="W186" s="194"/>
      <c r="X186" s="194"/>
      <c r="Y186" s="194"/>
      <c r="Z186" s="194"/>
    </row>
    <row r="187" spans="1:26" ht="18.75" hidden="1" customHeight="1">
      <c r="A187" s="273">
        <v>10</v>
      </c>
      <c r="B187" s="274"/>
      <c r="C187" s="275">
        <v>101</v>
      </c>
      <c r="D187" s="276" t="s">
        <v>202</v>
      </c>
      <c r="E187" s="96">
        <f t="shared" ref="E187:J188" si="34">SUMIF($C$603:$C$12272,$C187,E$603:E$12272)</f>
        <v>0</v>
      </c>
      <c r="F187" s="277">
        <f t="shared" si="34"/>
        <v>0</v>
      </c>
      <c r="G187" s="278">
        <f t="shared" si="34"/>
        <v>0</v>
      </c>
      <c r="H187" s="279">
        <f t="shared" si="34"/>
        <v>0</v>
      </c>
      <c r="I187" s="279">
        <f t="shared" si="34"/>
        <v>0</v>
      </c>
      <c r="J187" s="280">
        <f t="shared" si="34"/>
        <v>0</v>
      </c>
      <c r="K187" s="13" t="str">
        <f t="shared" si="33"/>
        <v/>
      </c>
      <c r="L187" s="272" t="s">
        <v>203</v>
      </c>
      <c r="M187" s="194"/>
      <c r="N187" s="194"/>
      <c r="O187" s="194"/>
      <c r="P187" s="194"/>
      <c r="Q187" s="194"/>
      <c r="R187" s="194"/>
      <c r="S187" s="194"/>
      <c r="T187" s="194"/>
      <c r="U187" s="194"/>
      <c r="V187" s="194"/>
      <c r="W187" s="194"/>
      <c r="X187" s="194"/>
      <c r="Y187" s="194"/>
      <c r="Z187" s="194"/>
    </row>
    <row r="188" spans="1:26" ht="18.75" hidden="1" customHeight="1">
      <c r="A188" s="273">
        <v>15</v>
      </c>
      <c r="B188" s="274"/>
      <c r="C188" s="281">
        <v>102</v>
      </c>
      <c r="D188" s="282" t="s">
        <v>204</v>
      </c>
      <c r="E188" s="128">
        <f t="shared" si="34"/>
        <v>0</v>
      </c>
      <c r="F188" s="283">
        <f t="shared" si="34"/>
        <v>0</v>
      </c>
      <c r="G188" s="284">
        <f t="shared" si="34"/>
        <v>0</v>
      </c>
      <c r="H188" s="285">
        <f t="shared" si="34"/>
        <v>0</v>
      </c>
      <c r="I188" s="285">
        <f t="shared" si="34"/>
        <v>0</v>
      </c>
      <c r="J188" s="286">
        <f t="shared" si="34"/>
        <v>0</v>
      </c>
      <c r="K188" s="13" t="str">
        <f t="shared" si="33"/>
        <v/>
      </c>
      <c r="L188" s="272" t="s">
        <v>205</v>
      </c>
      <c r="M188" s="124"/>
      <c r="N188" s="124"/>
      <c r="O188" s="124"/>
      <c r="P188" s="124"/>
      <c r="Q188" s="124"/>
      <c r="R188" s="124"/>
      <c r="S188" s="124"/>
      <c r="T188" s="124"/>
      <c r="U188" s="124"/>
      <c r="V188" s="124"/>
      <c r="W188" s="124"/>
      <c r="X188" s="124"/>
      <c r="Y188" s="124"/>
      <c r="Z188" s="124"/>
    </row>
    <row r="189" spans="1:26" s="124" customFormat="1" ht="18" hidden="1" customHeight="1">
      <c r="A189" s="263">
        <v>35</v>
      </c>
      <c r="B189" s="264">
        <v>200</v>
      </c>
      <c r="C189" s="287" t="s">
        <v>206</v>
      </c>
      <c r="D189" s="287"/>
      <c r="E189" s="267">
        <f t="shared" ref="E189:J189" si="35">SUMIF($B$603:$B$12272,$B189,E$603:E$12272)</f>
        <v>0</v>
      </c>
      <c r="F189" s="268">
        <f t="shared" si="35"/>
        <v>0</v>
      </c>
      <c r="G189" s="269">
        <f t="shared" si="35"/>
        <v>0</v>
      </c>
      <c r="H189" s="270">
        <f t="shared" si="35"/>
        <v>0</v>
      </c>
      <c r="I189" s="270">
        <f t="shared" si="35"/>
        <v>0</v>
      </c>
      <c r="J189" s="271">
        <f t="shared" si="35"/>
        <v>0</v>
      </c>
      <c r="K189" s="13" t="str">
        <f t="shared" si="33"/>
        <v/>
      </c>
      <c r="L189" s="272" t="s">
        <v>207</v>
      </c>
      <c r="M189" s="5"/>
      <c r="N189" s="5"/>
      <c r="O189" s="5"/>
      <c r="P189" s="5"/>
      <c r="Q189" s="5"/>
      <c r="R189" s="5"/>
      <c r="S189" s="5"/>
      <c r="T189" s="5"/>
      <c r="U189" s="5"/>
      <c r="V189" s="5"/>
      <c r="W189" s="5"/>
      <c r="X189" s="5"/>
      <c r="Y189" s="5"/>
      <c r="Z189" s="5"/>
    </row>
    <row r="190" spans="1:26" ht="18" hidden="1" customHeight="1">
      <c r="A190" s="273">
        <v>40</v>
      </c>
      <c r="B190" s="288"/>
      <c r="C190" s="275">
        <v>201</v>
      </c>
      <c r="D190" s="276" t="s">
        <v>208</v>
      </c>
      <c r="E190" s="96">
        <f t="shared" ref="E190:J194" si="36">SUMIF($C$603:$C$12272,$C190,E$603:E$12272)</f>
        <v>0</v>
      </c>
      <c r="F190" s="277">
        <f t="shared" si="36"/>
        <v>0</v>
      </c>
      <c r="G190" s="278">
        <f t="shared" si="36"/>
        <v>0</v>
      </c>
      <c r="H190" s="279">
        <f t="shared" si="36"/>
        <v>0</v>
      </c>
      <c r="I190" s="279">
        <f t="shared" si="36"/>
        <v>0</v>
      </c>
      <c r="J190" s="280">
        <f t="shared" si="36"/>
        <v>0</v>
      </c>
      <c r="K190" s="13" t="str">
        <f t="shared" si="33"/>
        <v/>
      </c>
      <c r="L190" s="272" t="s">
        <v>209</v>
      </c>
    </row>
    <row r="191" spans="1:26" ht="18" hidden="1" customHeight="1">
      <c r="A191" s="273">
        <v>45</v>
      </c>
      <c r="B191" s="289"/>
      <c r="C191" s="290">
        <v>202</v>
      </c>
      <c r="D191" s="291" t="s">
        <v>210</v>
      </c>
      <c r="E191" s="103">
        <f t="shared" si="36"/>
        <v>0</v>
      </c>
      <c r="F191" s="292">
        <f t="shared" si="36"/>
        <v>0</v>
      </c>
      <c r="G191" s="293">
        <f t="shared" si="36"/>
        <v>0</v>
      </c>
      <c r="H191" s="294">
        <f t="shared" si="36"/>
        <v>0</v>
      </c>
      <c r="I191" s="294">
        <f t="shared" si="36"/>
        <v>0</v>
      </c>
      <c r="J191" s="295">
        <f t="shared" si="36"/>
        <v>0</v>
      </c>
      <c r="K191" s="13" t="str">
        <f t="shared" si="33"/>
        <v/>
      </c>
      <c r="L191" s="272" t="s">
        <v>211</v>
      </c>
      <c r="M191" s="124"/>
      <c r="N191" s="124"/>
      <c r="O191" s="124"/>
      <c r="P191" s="124"/>
      <c r="Q191" s="124"/>
      <c r="R191" s="124"/>
      <c r="S191" s="124"/>
      <c r="T191" s="124"/>
      <c r="U191" s="124"/>
      <c r="V191" s="124"/>
      <c r="W191" s="124"/>
      <c r="X191" s="124"/>
      <c r="Y191" s="124"/>
      <c r="Z191" s="124"/>
    </row>
    <row r="192" spans="1:26" ht="31.5" hidden="1">
      <c r="A192" s="273">
        <v>50</v>
      </c>
      <c r="B192" s="296"/>
      <c r="C192" s="290">
        <v>205</v>
      </c>
      <c r="D192" s="291" t="s">
        <v>212</v>
      </c>
      <c r="E192" s="103">
        <f t="shared" si="36"/>
        <v>0</v>
      </c>
      <c r="F192" s="292">
        <f t="shared" si="36"/>
        <v>0</v>
      </c>
      <c r="G192" s="293">
        <f t="shared" si="36"/>
        <v>0</v>
      </c>
      <c r="H192" s="294">
        <f t="shared" si="36"/>
        <v>0</v>
      </c>
      <c r="I192" s="294">
        <f t="shared" si="36"/>
        <v>0</v>
      </c>
      <c r="J192" s="295">
        <f t="shared" si="36"/>
        <v>0</v>
      </c>
      <c r="K192" s="13" t="str">
        <f t="shared" si="33"/>
        <v/>
      </c>
      <c r="L192" s="272" t="s">
        <v>213</v>
      </c>
    </row>
    <row r="193" spans="1:26" ht="18" hidden="1" customHeight="1">
      <c r="A193" s="273">
        <v>55</v>
      </c>
      <c r="B193" s="296"/>
      <c r="C193" s="290">
        <v>208</v>
      </c>
      <c r="D193" s="297" t="s">
        <v>214</v>
      </c>
      <c r="E193" s="103">
        <f t="shared" si="36"/>
        <v>0</v>
      </c>
      <c r="F193" s="292">
        <f t="shared" si="36"/>
        <v>0</v>
      </c>
      <c r="G193" s="293">
        <f t="shared" si="36"/>
        <v>0</v>
      </c>
      <c r="H193" s="294">
        <f t="shared" si="36"/>
        <v>0</v>
      </c>
      <c r="I193" s="294">
        <f t="shared" si="36"/>
        <v>0</v>
      </c>
      <c r="J193" s="295">
        <f t="shared" si="36"/>
        <v>0</v>
      </c>
      <c r="K193" s="13" t="str">
        <f t="shared" si="33"/>
        <v/>
      </c>
      <c r="L193" s="272" t="s">
        <v>215</v>
      </c>
    </row>
    <row r="194" spans="1:26" ht="18" hidden="1" customHeight="1">
      <c r="A194" s="273">
        <v>60</v>
      </c>
      <c r="B194" s="288"/>
      <c r="C194" s="281">
        <v>209</v>
      </c>
      <c r="D194" s="298" t="s">
        <v>216</v>
      </c>
      <c r="E194" s="128">
        <f t="shared" si="36"/>
        <v>0</v>
      </c>
      <c r="F194" s="283">
        <f t="shared" si="36"/>
        <v>0</v>
      </c>
      <c r="G194" s="284">
        <f t="shared" si="36"/>
        <v>0</v>
      </c>
      <c r="H194" s="285">
        <f t="shared" si="36"/>
        <v>0</v>
      </c>
      <c r="I194" s="285">
        <f t="shared" si="36"/>
        <v>0</v>
      </c>
      <c r="J194" s="286">
        <f t="shared" si="36"/>
        <v>0</v>
      </c>
      <c r="K194" s="13" t="str">
        <f t="shared" si="33"/>
        <v/>
      </c>
      <c r="L194" s="272" t="s">
        <v>217</v>
      </c>
    </row>
    <row r="195" spans="1:26" s="124" customFormat="1" ht="18.75" hidden="1" customHeight="1">
      <c r="A195" s="263">
        <v>65</v>
      </c>
      <c r="B195" s="264">
        <v>500</v>
      </c>
      <c r="C195" s="299" t="s">
        <v>218</v>
      </c>
      <c r="D195" s="299"/>
      <c r="E195" s="267">
        <f t="shared" ref="E195:J195" si="37">SUMIF($B$603:$B$12272,$B195,E$603:E$12272)</f>
        <v>0</v>
      </c>
      <c r="F195" s="268">
        <f t="shared" si="37"/>
        <v>0</v>
      </c>
      <c r="G195" s="269">
        <f t="shared" si="37"/>
        <v>0</v>
      </c>
      <c r="H195" s="270">
        <f t="shared" si="37"/>
        <v>0</v>
      </c>
      <c r="I195" s="270">
        <f t="shared" si="37"/>
        <v>0</v>
      </c>
      <c r="J195" s="271">
        <f t="shared" si="37"/>
        <v>0</v>
      </c>
      <c r="K195" s="13" t="str">
        <f t="shared" si="33"/>
        <v/>
      </c>
      <c r="L195" s="272" t="s">
        <v>219</v>
      </c>
      <c r="M195" s="5"/>
      <c r="N195" s="5"/>
      <c r="O195" s="5"/>
      <c r="P195" s="5"/>
      <c r="Q195" s="5"/>
      <c r="R195" s="5"/>
      <c r="S195" s="5"/>
      <c r="T195" s="5"/>
      <c r="U195" s="5"/>
      <c r="V195" s="5"/>
      <c r="W195" s="5"/>
      <c r="X195" s="5"/>
      <c r="Y195" s="5"/>
      <c r="Z195" s="5"/>
    </row>
    <row r="196" spans="1:26" ht="31.5" hidden="1">
      <c r="A196" s="273">
        <v>70</v>
      </c>
      <c r="B196" s="288"/>
      <c r="C196" s="300">
        <v>551</v>
      </c>
      <c r="D196" s="301" t="s">
        <v>220</v>
      </c>
      <c r="E196" s="96">
        <f t="shared" ref="E196:J202" si="38">SUMIF($C$603:$C$12272,$C196,E$603:E$12272)</f>
        <v>0</v>
      </c>
      <c r="F196" s="277">
        <f t="shared" si="38"/>
        <v>0</v>
      </c>
      <c r="G196" s="278">
        <f t="shared" si="38"/>
        <v>0</v>
      </c>
      <c r="H196" s="279">
        <f t="shared" si="38"/>
        <v>0</v>
      </c>
      <c r="I196" s="279">
        <f t="shared" si="38"/>
        <v>0</v>
      </c>
      <c r="J196" s="280">
        <f t="shared" si="38"/>
        <v>0</v>
      </c>
      <c r="K196" s="13" t="str">
        <f t="shared" si="33"/>
        <v/>
      </c>
      <c r="L196" s="272" t="s">
        <v>209</v>
      </c>
    </row>
    <row r="197" spans="1:26" ht="18.75" hidden="1" customHeight="1">
      <c r="A197" s="273">
        <v>75</v>
      </c>
      <c r="B197" s="288"/>
      <c r="C197" s="302">
        <f>C196+1</f>
        <v>552</v>
      </c>
      <c r="D197" s="303" t="s">
        <v>221</v>
      </c>
      <c r="E197" s="103">
        <f t="shared" si="38"/>
        <v>0</v>
      </c>
      <c r="F197" s="292">
        <f t="shared" si="38"/>
        <v>0</v>
      </c>
      <c r="G197" s="293">
        <f t="shared" si="38"/>
        <v>0</v>
      </c>
      <c r="H197" s="294">
        <f t="shared" si="38"/>
        <v>0</v>
      </c>
      <c r="I197" s="294">
        <f t="shared" si="38"/>
        <v>0</v>
      </c>
      <c r="J197" s="295">
        <f t="shared" si="38"/>
        <v>0</v>
      </c>
      <c r="K197" s="13" t="str">
        <f t="shared" si="33"/>
        <v/>
      </c>
      <c r="L197" s="272" t="s">
        <v>222</v>
      </c>
      <c r="M197" s="124"/>
      <c r="N197" s="124"/>
      <c r="O197" s="124"/>
      <c r="P197" s="124"/>
      <c r="Q197" s="124"/>
      <c r="R197" s="124"/>
      <c r="S197" s="124"/>
      <c r="T197" s="124"/>
      <c r="U197" s="124"/>
      <c r="V197" s="124"/>
      <c r="W197" s="124"/>
      <c r="X197" s="124"/>
      <c r="Y197" s="124"/>
      <c r="Z197" s="124"/>
    </row>
    <row r="198" spans="1:26" ht="18.75" hidden="1" customHeight="1">
      <c r="A198" s="273">
        <v>80</v>
      </c>
      <c r="B198" s="304"/>
      <c r="C198" s="302">
        <v>558</v>
      </c>
      <c r="D198" s="305" t="s">
        <v>59</v>
      </c>
      <c r="E198" s="103">
        <f t="shared" si="38"/>
        <v>0</v>
      </c>
      <c r="F198" s="292">
        <f t="shared" si="38"/>
        <v>0</v>
      </c>
      <c r="G198" s="293">
        <f t="shared" si="38"/>
        <v>0</v>
      </c>
      <c r="H198" s="294">
        <f t="shared" si="38"/>
        <v>0</v>
      </c>
      <c r="I198" s="294">
        <f t="shared" si="38"/>
        <v>0</v>
      </c>
      <c r="J198" s="295">
        <f t="shared" si="38"/>
        <v>0</v>
      </c>
      <c r="K198" s="13" t="str">
        <f t="shared" si="33"/>
        <v/>
      </c>
      <c r="L198" s="272" t="s">
        <v>213</v>
      </c>
    </row>
    <row r="199" spans="1:26" ht="18.75" hidden="1" customHeight="1">
      <c r="A199" s="273">
        <v>80</v>
      </c>
      <c r="B199" s="304"/>
      <c r="C199" s="302">
        <v>560</v>
      </c>
      <c r="D199" s="305" t="s">
        <v>223</v>
      </c>
      <c r="E199" s="103">
        <f t="shared" si="38"/>
        <v>0</v>
      </c>
      <c r="F199" s="292">
        <f t="shared" si="38"/>
        <v>0</v>
      </c>
      <c r="G199" s="293">
        <f t="shared" si="38"/>
        <v>0</v>
      </c>
      <c r="H199" s="294">
        <f t="shared" si="38"/>
        <v>0</v>
      </c>
      <c r="I199" s="294">
        <f t="shared" si="38"/>
        <v>0</v>
      </c>
      <c r="J199" s="295">
        <f t="shared" si="38"/>
        <v>0</v>
      </c>
      <c r="K199" s="13" t="str">
        <f t="shared" si="33"/>
        <v/>
      </c>
      <c r="L199" s="272" t="s">
        <v>224</v>
      </c>
    </row>
    <row r="200" spans="1:26" ht="18.75" hidden="1" customHeight="1">
      <c r="A200" s="273">
        <v>85</v>
      </c>
      <c r="B200" s="304"/>
      <c r="C200" s="302">
        <v>580</v>
      </c>
      <c r="D200" s="303" t="s">
        <v>225</v>
      </c>
      <c r="E200" s="103">
        <f t="shared" si="38"/>
        <v>0</v>
      </c>
      <c r="F200" s="292">
        <f t="shared" si="38"/>
        <v>0</v>
      </c>
      <c r="G200" s="293">
        <f t="shared" si="38"/>
        <v>0</v>
      </c>
      <c r="H200" s="294">
        <f t="shared" si="38"/>
        <v>0</v>
      </c>
      <c r="I200" s="294">
        <f t="shared" si="38"/>
        <v>0</v>
      </c>
      <c r="J200" s="295">
        <f t="shared" si="38"/>
        <v>0</v>
      </c>
      <c r="K200" s="13" t="str">
        <f t="shared" si="33"/>
        <v/>
      </c>
      <c r="L200" s="272"/>
    </row>
    <row r="201" spans="1:26" hidden="1">
      <c r="A201" s="273">
        <v>90</v>
      </c>
      <c r="B201" s="288"/>
      <c r="C201" s="302">
        <v>588</v>
      </c>
      <c r="D201" s="303" t="s">
        <v>226</v>
      </c>
      <c r="E201" s="103">
        <f t="shared" si="38"/>
        <v>0</v>
      </c>
      <c r="F201" s="292">
        <f t="shared" si="38"/>
        <v>0</v>
      </c>
      <c r="G201" s="293">
        <f t="shared" si="38"/>
        <v>0</v>
      </c>
      <c r="H201" s="294">
        <f t="shared" si="38"/>
        <v>0</v>
      </c>
      <c r="I201" s="294">
        <f t="shared" si="38"/>
        <v>0</v>
      </c>
      <c r="J201" s="295">
        <f t="shared" si="38"/>
        <v>0</v>
      </c>
      <c r="K201" s="13" t="str">
        <f t="shared" si="33"/>
        <v/>
      </c>
      <c r="L201" s="272"/>
    </row>
    <row r="202" spans="1:26" ht="31.5" hidden="1">
      <c r="A202" s="273">
        <v>90</v>
      </c>
      <c r="B202" s="288"/>
      <c r="C202" s="306">
        <v>590</v>
      </c>
      <c r="D202" s="307" t="s">
        <v>227</v>
      </c>
      <c r="E202" s="128">
        <f t="shared" si="38"/>
        <v>0</v>
      </c>
      <c r="F202" s="283">
        <f t="shared" si="38"/>
        <v>0</v>
      </c>
      <c r="G202" s="284">
        <f t="shared" si="38"/>
        <v>0</v>
      </c>
      <c r="H202" s="285">
        <f t="shared" si="38"/>
        <v>0</v>
      </c>
      <c r="I202" s="285">
        <f t="shared" si="38"/>
        <v>0</v>
      </c>
      <c r="J202" s="286">
        <f t="shared" si="38"/>
        <v>0</v>
      </c>
      <c r="K202" s="13" t="str">
        <f t="shared" si="33"/>
        <v/>
      </c>
      <c r="L202" s="272"/>
    </row>
    <row r="203" spans="1:26" s="124" customFormat="1" ht="18.75" hidden="1" customHeight="1">
      <c r="A203" s="263">
        <v>115</v>
      </c>
      <c r="B203" s="264">
        <v>800</v>
      </c>
      <c r="C203" s="308" t="s">
        <v>228</v>
      </c>
      <c r="D203" s="309"/>
      <c r="E203" s="310">
        <f t="shared" ref="E203:J204" si="39">SUMIF($B$603:$B$12272,$B203,E$603:E$12272)</f>
        <v>0</v>
      </c>
      <c r="F203" s="311">
        <f t="shared" si="39"/>
        <v>0</v>
      </c>
      <c r="G203" s="269">
        <f t="shared" si="39"/>
        <v>0</v>
      </c>
      <c r="H203" s="270">
        <f t="shared" si="39"/>
        <v>0</v>
      </c>
      <c r="I203" s="270">
        <f t="shared" si="39"/>
        <v>0</v>
      </c>
      <c r="J203" s="271">
        <f t="shared" si="39"/>
        <v>0</v>
      </c>
      <c r="K203" s="13" t="str">
        <f t="shared" si="33"/>
        <v/>
      </c>
      <c r="L203" s="272" t="s">
        <v>229</v>
      </c>
      <c r="M203" s="5"/>
      <c r="N203" s="5"/>
      <c r="O203" s="5"/>
      <c r="P203" s="5"/>
      <c r="Q203" s="5"/>
      <c r="R203" s="5"/>
      <c r="S203" s="5"/>
      <c r="T203" s="5"/>
      <c r="U203" s="5"/>
      <c r="V203" s="5"/>
      <c r="W203" s="5"/>
      <c r="X203" s="5"/>
      <c r="Y203" s="5"/>
      <c r="Z203" s="5"/>
    </row>
    <row r="204" spans="1:26" s="124" customFormat="1" ht="18.75" hidden="1" customHeight="1">
      <c r="A204" s="263">
        <v>125</v>
      </c>
      <c r="B204" s="264">
        <v>1000</v>
      </c>
      <c r="C204" s="287" t="s">
        <v>230</v>
      </c>
      <c r="D204" s="287"/>
      <c r="E204" s="310">
        <f t="shared" si="39"/>
        <v>0</v>
      </c>
      <c r="F204" s="311">
        <f t="shared" si="39"/>
        <v>0</v>
      </c>
      <c r="G204" s="269">
        <f t="shared" si="39"/>
        <v>0</v>
      </c>
      <c r="H204" s="270">
        <f t="shared" si="39"/>
        <v>0</v>
      </c>
      <c r="I204" s="270">
        <f t="shared" si="39"/>
        <v>0</v>
      </c>
      <c r="J204" s="271">
        <f t="shared" si="39"/>
        <v>0</v>
      </c>
      <c r="K204" s="13" t="str">
        <f t="shared" si="33"/>
        <v/>
      </c>
      <c r="L204" s="272" t="s">
        <v>209</v>
      </c>
      <c r="M204" s="5"/>
      <c r="N204" s="5"/>
      <c r="O204" s="5"/>
      <c r="P204" s="5"/>
      <c r="Q204" s="5"/>
      <c r="R204" s="5"/>
      <c r="S204" s="5"/>
      <c r="T204" s="5"/>
      <c r="U204" s="5"/>
      <c r="V204" s="5"/>
      <c r="W204" s="5"/>
      <c r="X204" s="5"/>
      <c r="Y204" s="5"/>
      <c r="Z204" s="5"/>
    </row>
    <row r="205" spans="1:26" ht="18.75" hidden="1" customHeight="1">
      <c r="A205" s="273">
        <v>130</v>
      </c>
      <c r="B205" s="289"/>
      <c r="C205" s="275">
        <v>1011</v>
      </c>
      <c r="D205" s="312" t="s">
        <v>231</v>
      </c>
      <c r="E205" s="96">
        <f t="shared" ref="E205:J220" si="40">SUMIF($C$603:$C$12272,$C205,E$603:E$12272)</f>
        <v>0</v>
      </c>
      <c r="F205" s="277">
        <f t="shared" si="40"/>
        <v>0</v>
      </c>
      <c r="G205" s="278">
        <f t="shared" si="40"/>
        <v>0</v>
      </c>
      <c r="H205" s="279">
        <f t="shared" si="40"/>
        <v>0</v>
      </c>
      <c r="I205" s="279">
        <f t="shared" si="40"/>
        <v>0</v>
      </c>
      <c r="J205" s="280">
        <f t="shared" si="40"/>
        <v>0</v>
      </c>
      <c r="K205" s="13" t="str">
        <f t="shared" si="33"/>
        <v/>
      </c>
      <c r="L205" s="272"/>
      <c r="M205" s="124"/>
      <c r="N205" s="124"/>
      <c r="O205" s="124"/>
      <c r="P205" s="124"/>
      <c r="Q205" s="124"/>
      <c r="R205" s="124"/>
      <c r="S205" s="124"/>
      <c r="T205" s="124"/>
      <c r="U205" s="124"/>
      <c r="V205" s="124"/>
      <c r="W205" s="124"/>
      <c r="X205" s="124"/>
      <c r="Y205" s="124"/>
      <c r="Z205" s="124"/>
    </row>
    <row r="206" spans="1:26" ht="18.75" hidden="1" customHeight="1">
      <c r="A206" s="273">
        <v>135</v>
      </c>
      <c r="B206" s="289"/>
      <c r="C206" s="290">
        <v>1012</v>
      </c>
      <c r="D206" s="291" t="s">
        <v>232</v>
      </c>
      <c r="E206" s="103">
        <f t="shared" si="40"/>
        <v>0</v>
      </c>
      <c r="F206" s="292">
        <f t="shared" si="40"/>
        <v>0</v>
      </c>
      <c r="G206" s="293">
        <f t="shared" si="40"/>
        <v>0</v>
      </c>
      <c r="H206" s="294">
        <f t="shared" si="40"/>
        <v>0</v>
      </c>
      <c r="I206" s="294">
        <f t="shared" si="40"/>
        <v>0</v>
      </c>
      <c r="J206" s="295">
        <f t="shared" si="40"/>
        <v>0</v>
      </c>
      <c r="K206" s="13" t="str">
        <f t="shared" si="33"/>
        <v/>
      </c>
      <c r="L206" s="272" t="s">
        <v>203</v>
      </c>
      <c r="M206" s="124"/>
      <c r="N206" s="124"/>
      <c r="O206" s="124"/>
      <c r="P206" s="124"/>
      <c r="Q206" s="124"/>
      <c r="R206" s="124"/>
      <c r="S206" s="124"/>
      <c r="T206" s="124"/>
      <c r="U206" s="124"/>
      <c r="V206" s="124"/>
      <c r="W206" s="124"/>
      <c r="X206" s="124"/>
      <c r="Y206" s="124"/>
      <c r="Z206" s="124"/>
    </row>
    <row r="207" spans="1:26" ht="18.75" hidden="1" customHeight="1">
      <c r="A207" s="273">
        <v>140</v>
      </c>
      <c r="B207" s="289"/>
      <c r="C207" s="290">
        <v>1013</v>
      </c>
      <c r="D207" s="291" t="s">
        <v>233</v>
      </c>
      <c r="E207" s="103">
        <f t="shared" si="40"/>
        <v>0</v>
      </c>
      <c r="F207" s="292">
        <f t="shared" si="40"/>
        <v>0</v>
      </c>
      <c r="G207" s="293">
        <f t="shared" si="40"/>
        <v>0</v>
      </c>
      <c r="H207" s="294">
        <f t="shared" si="40"/>
        <v>0</v>
      </c>
      <c r="I207" s="294">
        <f t="shared" si="40"/>
        <v>0</v>
      </c>
      <c r="J207" s="295">
        <f t="shared" si="40"/>
        <v>0</v>
      </c>
      <c r="K207" s="13" t="str">
        <f t="shared" si="33"/>
        <v/>
      </c>
      <c r="L207" s="272" t="s">
        <v>209</v>
      </c>
    </row>
    <row r="208" spans="1:26" ht="18.75" hidden="1" customHeight="1">
      <c r="A208" s="273">
        <v>145</v>
      </c>
      <c r="B208" s="289"/>
      <c r="C208" s="290">
        <v>1014</v>
      </c>
      <c r="D208" s="291" t="s">
        <v>234</v>
      </c>
      <c r="E208" s="103">
        <f t="shared" si="40"/>
        <v>0</v>
      </c>
      <c r="F208" s="292">
        <f t="shared" si="40"/>
        <v>0</v>
      </c>
      <c r="G208" s="293">
        <f t="shared" si="40"/>
        <v>0</v>
      </c>
      <c r="H208" s="294">
        <f t="shared" si="40"/>
        <v>0</v>
      </c>
      <c r="I208" s="294">
        <f t="shared" si="40"/>
        <v>0</v>
      </c>
      <c r="J208" s="295">
        <f t="shared" si="40"/>
        <v>0</v>
      </c>
      <c r="K208" s="13" t="str">
        <f t="shared" si="33"/>
        <v/>
      </c>
      <c r="L208" s="272" t="s">
        <v>235</v>
      </c>
    </row>
    <row r="209" spans="1:26" ht="18.75" hidden="1" customHeight="1">
      <c r="A209" s="273">
        <v>150</v>
      </c>
      <c r="B209" s="289"/>
      <c r="C209" s="290">
        <v>1015</v>
      </c>
      <c r="D209" s="291" t="s">
        <v>236</v>
      </c>
      <c r="E209" s="103">
        <f t="shared" si="40"/>
        <v>0</v>
      </c>
      <c r="F209" s="292">
        <f t="shared" si="40"/>
        <v>0</v>
      </c>
      <c r="G209" s="293">
        <f t="shared" si="40"/>
        <v>0</v>
      </c>
      <c r="H209" s="294">
        <f t="shared" si="40"/>
        <v>0</v>
      </c>
      <c r="I209" s="294">
        <f t="shared" si="40"/>
        <v>0</v>
      </c>
      <c r="J209" s="295">
        <f t="shared" si="40"/>
        <v>0</v>
      </c>
      <c r="K209" s="13" t="str">
        <f t="shared" si="33"/>
        <v/>
      </c>
      <c r="L209" s="272" t="s">
        <v>237</v>
      </c>
    </row>
    <row r="210" spans="1:26" ht="18.75" hidden="1" customHeight="1">
      <c r="A210" s="273">
        <v>155</v>
      </c>
      <c r="B210" s="289"/>
      <c r="C210" s="313">
        <v>1016</v>
      </c>
      <c r="D210" s="314" t="s">
        <v>238</v>
      </c>
      <c r="E210" s="111">
        <f t="shared" si="40"/>
        <v>0</v>
      </c>
      <c r="F210" s="315">
        <f t="shared" si="40"/>
        <v>0</v>
      </c>
      <c r="G210" s="316">
        <f t="shared" si="40"/>
        <v>0</v>
      </c>
      <c r="H210" s="317">
        <f t="shared" si="40"/>
        <v>0</v>
      </c>
      <c r="I210" s="317">
        <f t="shared" si="40"/>
        <v>0</v>
      </c>
      <c r="J210" s="318">
        <f t="shared" si="40"/>
        <v>0</v>
      </c>
      <c r="K210" s="13" t="str">
        <f t="shared" si="33"/>
        <v/>
      </c>
      <c r="L210" s="272" t="s">
        <v>239</v>
      </c>
    </row>
    <row r="211" spans="1:26" ht="18.75" hidden="1" customHeight="1">
      <c r="A211" s="273">
        <v>160</v>
      </c>
      <c r="B211" s="274"/>
      <c r="C211" s="319">
        <v>1020</v>
      </c>
      <c r="D211" s="320" t="s">
        <v>240</v>
      </c>
      <c r="E211" s="321">
        <f t="shared" si="40"/>
        <v>0</v>
      </c>
      <c r="F211" s="322">
        <f t="shared" si="40"/>
        <v>0</v>
      </c>
      <c r="G211" s="323">
        <f t="shared" si="40"/>
        <v>0</v>
      </c>
      <c r="H211" s="324">
        <f t="shared" si="40"/>
        <v>0</v>
      </c>
      <c r="I211" s="324">
        <f t="shared" si="40"/>
        <v>0</v>
      </c>
      <c r="J211" s="325">
        <f t="shared" si="40"/>
        <v>0</v>
      </c>
      <c r="K211" s="13" t="str">
        <f t="shared" si="33"/>
        <v/>
      </c>
      <c r="L211" s="272" t="s">
        <v>241</v>
      </c>
    </row>
    <row r="212" spans="1:26" ht="18.75" hidden="1" customHeight="1">
      <c r="A212" s="273">
        <v>165</v>
      </c>
      <c r="B212" s="289"/>
      <c r="C212" s="326">
        <v>1030</v>
      </c>
      <c r="D212" s="327" t="s">
        <v>242</v>
      </c>
      <c r="E212" s="328">
        <f t="shared" si="40"/>
        <v>0</v>
      </c>
      <c r="F212" s="329">
        <f t="shared" si="40"/>
        <v>0</v>
      </c>
      <c r="G212" s="330">
        <f t="shared" si="40"/>
        <v>0</v>
      </c>
      <c r="H212" s="331">
        <f t="shared" si="40"/>
        <v>0</v>
      </c>
      <c r="I212" s="331">
        <f t="shared" si="40"/>
        <v>0</v>
      </c>
      <c r="J212" s="332">
        <f t="shared" si="40"/>
        <v>0</v>
      </c>
      <c r="K212" s="13" t="str">
        <f t="shared" si="33"/>
        <v/>
      </c>
      <c r="L212" s="333" t="s">
        <v>213</v>
      </c>
    </row>
    <row r="213" spans="1:26" ht="18.75" hidden="1" customHeight="1">
      <c r="A213" s="273">
        <v>175</v>
      </c>
      <c r="B213" s="289"/>
      <c r="C213" s="319">
        <v>1051</v>
      </c>
      <c r="D213" s="334" t="s">
        <v>243</v>
      </c>
      <c r="E213" s="321">
        <f t="shared" si="40"/>
        <v>0</v>
      </c>
      <c r="F213" s="322">
        <f t="shared" si="40"/>
        <v>0</v>
      </c>
      <c r="G213" s="323">
        <f t="shared" si="40"/>
        <v>0</v>
      </c>
      <c r="H213" s="324">
        <f t="shared" si="40"/>
        <v>0</v>
      </c>
      <c r="I213" s="324">
        <f t="shared" si="40"/>
        <v>0</v>
      </c>
      <c r="J213" s="325">
        <f t="shared" si="40"/>
        <v>0</v>
      </c>
      <c r="K213" s="13" t="str">
        <f t="shared" si="33"/>
        <v/>
      </c>
      <c r="L213" s="333"/>
    </row>
    <row r="214" spans="1:26" ht="18.75" hidden="1" customHeight="1">
      <c r="A214" s="273">
        <v>180</v>
      </c>
      <c r="B214" s="289"/>
      <c r="C214" s="290">
        <v>1052</v>
      </c>
      <c r="D214" s="291" t="s">
        <v>244</v>
      </c>
      <c r="E214" s="103">
        <f t="shared" si="40"/>
        <v>0</v>
      </c>
      <c r="F214" s="292">
        <f t="shared" si="40"/>
        <v>0</v>
      </c>
      <c r="G214" s="293">
        <f t="shared" si="40"/>
        <v>0</v>
      </c>
      <c r="H214" s="294">
        <f t="shared" si="40"/>
        <v>0</v>
      </c>
      <c r="I214" s="294">
        <f t="shared" si="40"/>
        <v>0</v>
      </c>
      <c r="J214" s="295">
        <f t="shared" si="40"/>
        <v>0</v>
      </c>
      <c r="K214" s="13" t="str">
        <f t="shared" si="33"/>
        <v/>
      </c>
      <c r="L214" s="333"/>
    </row>
    <row r="215" spans="1:26" ht="18.75" hidden="1" customHeight="1">
      <c r="A215" s="273">
        <v>185</v>
      </c>
      <c r="B215" s="289"/>
      <c r="C215" s="326">
        <v>1053</v>
      </c>
      <c r="D215" s="327" t="s">
        <v>245</v>
      </c>
      <c r="E215" s="328">
        <f t="shared" si="40"/>
        <v>0</v>
      </c>
      <c r="F215" s="329">
        <f t="shared" si="40"/>
        <v>0</v>
      </c>
      <c r="G215" s="330">
        <f t="shared" si="40"/>
        <v>0</v>
      </c>
      <c r="H215" s="331">
        <f t="shared" si="40"/>
        <v>0</v>
      </c>
      <c r="I215" s="331">
        <f t="shared" si="40"/>
        <v>0</v>
      </c>
      <c r="J215" s="332">
        <f t="shared" si="40"/>
        <v>0</v>
      </c>
      <c r="K215" s="13" t="str">
        <f t="shared" si="33"/>
        <v/>
      </c>
      <c r="L215" s="272" t="s">
        <v>203</v>
      </c>
    </row>
    <row r="216" spans="1:26" ht="18.75" hidden="1" customHeight="1">
      <c r="A216" s="273">
        <v>190</v>
      </c>
      <c r="B216" s="289"/>
      <c r="C216" s="319">
        <v>1062</v>
      </c>
      <c r="D216" s="320" t="s">
        <v>246</v>
      </c>
      <c r="E216" s="321">
        <f t="shared" si="40"/>
        <v>0</v>
      </c>
      <c r="F216" s="322">
        <f t="shared" si="40"/>
        <v>0</v>
      </c>
      <c r="G216" s="323">
        <f t="shared" si="40"/>
        <v>0</v>
      </c>
      <c r="H216" s="324">
        <f t="shared" si="40"/>
        <v>0</v>
      </c>
      <c r="I216" s="324">
        <f t="shared" si="40"/>
        <v>0</v>
      </c>
      <c r="J216" s="325">
        <f t="shared" si="40"/>
        <v>0</v>
      </c>
      <c r="K216" s="13" t="str">
        <f t="shared" si="33"/>
        <v/>
      </c>
      <c r="L216" s="272" t="s">
        <v>205</v>
      </c>
    </row>
    <row r="217" spans="1:26" ht="18.75" hidden="1" customHeight="1">
      <c r="A217" s="273">
        <v>200</v>
      </c>
      <c r="B217" s="289"/>
      <c r="C217" s="326">
        <v>1063</v>
      </c>
      <c r="D217" s="335" t="s">
        <v>247</v>
      </c>
      <c r="E217" s="328">
        <f t="shared" si="40"/>
        <v>0</v>
      </c>
      <c r="F217" s="329">
        <f t="shared" si="40"/>
        <v>0</v>
      </c>
      <c r="G217" s="330">
        <f t="shared" si="40"/>
        <v>0</v>
      </c>
      <c r="H217" s="331">
        <f t="shared" si="40"/>
        <v>0</v>
      </c>
      <c r="I217" s="331">
        <f t="shared" si="40"/>
        <v>0</v>
      </c>
      <c r="J217" s="332">
        <f t="shared" si="40"/>
        <v>0</v>
      </c>
      <c r="K217" s="13" t="str">
        <f t="shared" si="33"/>
        <v/>
      </c>
      <c r="L217" s="272" t="s">
        <v>207</v>
      </c>
    </row>
    <row r="218" spans="1:26" ht="18.75" hidden="1" customHeight="1">
      <c r="A218" s="273">
        <v>200</v>
      </c>
      <c r="B218" s="289"/>
      <c r="C218" s="336">
        <v>1069</v>
      </c>
      <c r="D218" s="337" t="s">
        <v>248</v>
      </c>
      <c r="E218" s="338">
        <f t="shared" si="40"/>
        <v>0</v>
      </c>
      <c r="F218" s="339">
        <f t="shared" si="40"/>
        <v>0</v>
      </c>
      <c r="G218" s="340">
        <f t="shared" si="40"/>
        <v>0</v>
      </c>
      <c r="H218" s="341">
        <f t="shared" si="40"/>
        <v>0</v>
      </c>
      <c r="I218" s="341">
        <f t="shared" si="40"/>
        <v>0</v>
      </c>
      <c r="J218" s="342">
        <f t="shared" si="40"/>
        <v>0</v>
      </c>
      <c r="K218" s="13" t="str">
        <f t="shared" si="33"/>
        <v/>
      </c>
      <c r="L218" s="272" t="s">
        <v>209</v>
      </c>
    </row>
    <row r="219" spans="1:26" ht="18.75" hidden="1" customHeight="1">
      <c r="A219" s="273">
        <v>205</v>
      </c>
      <c r="B219" s="274"/>
      <c r="C219" s="319">
        <v>1091</v>
      </c>
      <c r="D219" s="334" t="s">
        <v>249</v>
      </c>
      <c r="E219" s="321">
        <f t="shared" si="40"/>
        <v>0</v>
      </c>
      <c r="F219" s="322">
        <f t="shared" si="40"/>
        <v>0</v>
      </c>
      <c r="G219" s="323">
        <f t="shared" si="40"/>
        <v>0</v>
      </c>
      <c r="H219" s="324">
        <f t="shared" si="40"/>
        <v>0</v>
      </c>
      <c r="I219" s="324">
        <f t="shared" si="40"/>
        <v>0</v>
      </c>
      <c r="J219" s="325">
        <f t="shared" si="40"/>
        <v>0</v>
      </c>
      <c r="K219" s="13" t="str">
        <f t="shared" si="33"/>
        <v/>
      </c>
      <c r="L219" s="272" t="s">
        <v>211</v>
      </c>
    </row>
    <row r="220" spans="1:26" ht="18.75" hidden="1" customHeight="1">
      <c r="A220" s="273">
        <v>210</v>
      </c>
      <c r="B220" s="289"/>
      <c r="C220" s="290">
        <v>1092</v>
      </c>
      <c r="D220" s="291" t="s">
        <v>250</v>
      </c>
      <c r="E220" s="103">
        <f t="shared" si="40"/>
        <v>0</v>
      </c>
      <c r="F220" s="292">
        <f t="shared" si="40"/>
        <v>0</v>
      </c>
      <c r="G220" s="293">
        <f t="shared" si="40"/>
        <v>0</v>
      </c>
      <c r="H220" s="294">
        <f t="shared" si="40"/>
        <v>0</v>
      </c>
      <c r="I220" s="294">
        <f t="shared" si="40"/>
        <v>0</v>
      </c>
      <c r="J220" s="295">
        <f t="shared" si="40"/>
        <v>0</v>
      </c>
      <c r="K220" s="13" t="str">
        <f t="shared" si="33"/>
        <v/>
      </c>
      <c r="L220" s="272" t="s">
        <v>213</v>
      </c>
    </row>
    <row r="221" spans="1:26" ht="18.75" hidden="1" customHeight="1">
      <c r="A221" s="273">
        <v>215</v>
      </c>
      <c r="B221" s="289"/>
      <c r="C221" s="281">
        <v>1098</v>
      </c>
      <c r="D221" s="343" t="s">
        <v>251</v>
      </c>
      <c r="E221" s="128">
        <f t="shared" ref="E221:J227" si="41">SUMIF($C$603:$C$12272,$C221,E$603:E$12272)</f>
        <v>0</v>
      </c>
      <c r="F221" s="283">
        <f t="shared" si="41"/>
        <v>0</v>
      </c>
      <c r="G221" s="284">
        <f t="shared" si="41"/>
        <v>0</v>
      </c>
      <c r="H221" s="285">
        <f t="shared" si="41"/>
        <v>0</v>
      </c>
      <c r="I221" s="285">
        <f t="shared" si="41"/>
        <v>0</v>
      </c>
      <c r="J221" s="286">
        <f t="shared" si="41"/>
        <v>0</v>
      </c>
      <c r="K221" s="13" t="str">
        <f t="shared" si="33"/>
        <v/>
      </c>
      <c r="L221" s="272" t="s">
        <v>215</v>
      </c>
    </row>
    <row r="222" spans="1:26" s="124" customFormat="1" ht="18.75" hidden="1" customHeight="1">
      <c r="A222" s="263">
        <v>220</v>
      </c>
      <c r="B222" s="264">
        <v>1900</v>
      </c>
      <c r="C222" s="344" t="s">
        <v>252</v>
      </c>
      <c r="D222" s="344"/>
      <c r="E222" s="310">
        <f t="shared" ref="E222:J222" si="42">SUMIF($B$603:$B$12272,$B222,E$603:E$12272)</f>
        <v>0</v>
      </c>
      <c r="F222" s="311">
        <f t="shared" si="42"/>
        <v>0</v>
      </c>
      <c r="G222" s="269">
        <f t="shared" si="42"/>
        <v>0</v>
      </c>
      <c r="H222" s="270">
        <f t="shared" si="42"/>
        <v>0</v>
      </c>
      <c r="I222" s="270">
        <f t="shared" si="42"/>
        <v>0</v>
      </c>
      <c r="J222" s="271">
        <f t="shared" si="42"/>
        <v>0</v>
      </c>
      <c r="K222" s="13" t="str">
        <f t="shared" si="33"/>
        <v/>
      </c>
      <c r="L222" s="272" t="s">
        <v>217</v>
      </c>
      <c r="M222" s="5"/>
      <c r="N222" s="5"/>
      <c r="O222" s="5"/>
      <c r="P222" s="5"/>
      <c r="Q222" s="5"/>
      <c r="R222" s="5"/>
      <c r="S222" s="5"/>
      <c r="T222" s="5"/>
      <c r="U222" s="5"/>
      <c r="V222" s="5"/>
      <c r="W222" s="5"/>
      <c r="X222" s="5"/>
      <c r="Y222" s="5"/>
      <c r="Z222" s="5"/>
    </row>
    <row r="223" spans="1:26" ht="18.75" hidden="1" customHeight="1">
      <c r="A223" s="273">
        <v>225</v>
      </c>
      <c r="B223" s="289"/>
      <c r="C223" s="275">
        <v>1901</v>
      </c>
      <c r="D223" s="345" t="s">
        <v>253</v>
      </c>
      <c r="E223" s="96">
        <f t="shared" ref="E223:J225" si="43">SUMIF($C$603:$C$12272,$C223,E$603:E$12272)</f>
        <v>0</v>
      </c>
      <c r="F223" s="277">
        <f t="shared" si="43"/>
        <v>0</v>
      </c>
      <c r="G223" s="278">
        <f t="shared" si="43"/>
        <v>0</v>
      </c>
      <c r="H223" s="279">
        <f t="shared" si="43"/>
        <v>0</v>
      </c>
      <c r="I223" s="279">
        <f t="shared" si="43"/>
        <v>0</v>
      </c>
      <c r="J223" s="280">
        <f t="shared" si="43"/>
        <v>0</v>
      </c>
      <c r="K223" s="13" t="str">
        <f t="shared" si="33"/>
        <v/>
      </c>
      <c r="L223" s="272" t="s">
        <v>219</v>
      </c>
    </row>
    <row r="224" spans="1:26" ht="18.75" hidden="1" customHeight="1">
      <c r="A224" s="273">
        <v>230</v>
      </c>
      <c r="B224" s="346"/>
      <c r="C224" s="290">
        <v>1981</v>
      </c>
      <c r="D224" s="347" t="s">
        <v>254</v>
      </c>
      <c r="E224" s="103">
        <f t="shared" si="43"/>
        <v>0</v>
      </c>
      <c r="F224" s="292">
        <f t="shared" si="43"/>
        <v>0</v>
      </c>
      <c r="G224" s="293">
        <f t="shared" si="43"/>
        <v>0</v>
      </c>
      <c r="H224" s="294">
        <f t="shared" si="43"/>
        <v>0</v>
      </c>
      <c r="I224" s="294">
        <f t="shared" si="43"/>
        <v>0</v>
      </c>
      <c r="J224" s="295">
        <f t="shared" si="43"/>
        <v>0</v>
      </c>
      <c r="K224" s="13" t="str">
        <f t="shared" si="33"/>
        <v/>
      </c>
      <c r="L224" s="272" t="s">
        <v>209</v>
      </c>
      <c r="M224" s="124"/>
      <c r="N224" s="124"/>
      <c r="O224" s="124"/>
      <c r="P224" s="124"/>
      <c r="Q224" s="124"/>
      <c r="R224" s="124"/>
      <c r="S224" s="124"/>
      <c r="T224" s="124"/>
      <c r="U224" s="124"/>
      <c r="V224" s="124"/>
      <c r="W224" s="124"/>
      <c r="X224" s="124"/>
      <c r="Y224" s="124"/>
      <c r="Z224" s="124"/>
    </row>
    <row r="225" spans="1:26" ht="18.75" hidden="1" customHeight="1">
      <c r="A225" s="273">
        <v>245</v>
      </c>
      <c r="B225" s="289"/>
      <c r="C225" s="281">
        <v>1991</v>
      </c>
      <c r="D225" s="348" t="s">
        <v>255</v>
      </c>
      <c r="E225" s="128">
        <f t="shared" si="43"/>
        <v>0</v>
      </c>
      <c r="F225" s="283">
        <f t="shared" si="43"/>
        <v>0</v>
      </c>
      <c r="G225" s="284">
        <f t="shared" si="43"/>
        <v>0</v>
      </c>
      <c r="H225" s="285">
        <f t="shared" si="43"/>
        <v>0</v>
      </c>
      <c r="I225" s="285">
        <f t="shared" si="43"/>
        <v>0</v>
      </c>
      <c r="J225" s="286">
        <f t="shared" si="43"/>
        <v>0</v>
      </c>
      <c r="K225" s="13" t="str">
        <f t="shared" si="33"/>
        <v/>
      </c>
      <c r="L225" s="272" t="s">
        <v>222</v>
      </c>
    </row>
    <row r="226" spans="1:26" s="124" customFormat="1" ht="18.75" hidden="1" customHeight="1">
      <c r="A226" s="263">
        <v>220</v>
      </c>
      <c r="B226" s="264">
        <v>2100</v>
      </c>
      <c r="C226" s="344" t="s">
        <v>256</v>
      </c>
      <c r="D226" s="344"/>
      <c r="E226" s="310">
        <f t="shared" ref="E226:J226" si="44">SUMIF($B$603:$B$12272,$B226,E$603:E$12272)</f>
        <v>0</v>
      </c>
      <c r="F226" s="311">
        <f t="shared" si="44"/>
        <v>0</v>
      </c>
      <c r="G226" s="269">
        <f t="shared" si="44"/>
        <v>0</v>
      </c>
      <c r="H226" s="270">
        <f t="shared" si="44"/>
        <v>0</v>
      </c>
      <c r="I226" s="270">
        <f t="shared" si="44"/>
        <v>0</v>
      </c>
      <c r="J226" s="271">
        <f t="shared" si="44"/>
        <v>0</v>
      </c>
      <c r="K226" s="13" t="str">
        <f t="shared" si="33"/>
        <v/>
      </c>
      <c r="L226" s="272" t="s">
        <v>213</v>
      </c>
      <c r="M226" s="5"/>
      <c r="N226" s="5"/>
      <c r="O226" s="5"/>
      <c r="P226" s="5"/>
      <c r="Q226" s="5"/>
      <c r="R226" s="5"/>
      <c r="S226" s="5"/>
      <c r="T226" s="5"/>
      <c r="U226" s="5"/>
      <c r="V226" s="5"/>
      <c r="W226" s="5"/>
      <c r="X226" s="5"/>
      <c r="Y226" s="5"/>
      <c r="Z226" s="5"/>
    </row>
    <row r="227" spans="1:26" ht="18.75" hidden="1" customHeight="1">
      <c r="A227" s="273">
        <v>225</v>
      </c>
      <c r="B227" s="289"/>
      <c r="C227" s="275">
        <v>2110</v>
      </c>
      <c r="D227" s="349" t="s">
        <v>257</v>
      </c>
      <c r="E227" s="96">
        <f t="shared" ref="E227:J231" si="45">SUMIF($C$603:$C$12272,$C227,E$603:E$12272)</f>
        <v>0</v>
      </c>
      <c r="F227" s="277">
        <f t="shared" si="45"/>
        <v>0</v>
      </c>
      <c r="G227" s="278">
        <f t="shared" si="45"/>
        <v>0</v>
      </c>
      <c r="H227" s="279">
        <f t="shared" si="45"/>
        <v>0</v>
      </c>
      <c r="I227" s="279">
        <f t="shared" si="45"/>
        <v>0</v>
      </c>
      <c r="J227" s="280">
        <f t="shared" si="45"/>
        <v>0</v>
      </c>
      <c r="K227" s="13" t="str">
        <f t="shared" si="33"/>
        <v/>
      </c>
      <c r="L227" s="272" t="s">
        <v>224</v>
      </c>
    </row>
    <row r="228" spans="1:26" ht="18.75" hidden="1" customHeight="1">
      <c r="A228" s="273">
        <v>230</v>
      </c>
      <c r="B228" s="346"/>
      <c r="C228" s="290">
        <v>2120</v>
      </c>
      <c r="D228" s="297" t="s">
        <v>258</v>
      </c>
      <c r="E228" s="103">
        <f t="shared" si="45"/>
        <v>0</v>
      </c>
      <c r="F228" s="292">
        <f t="shared" si="45"/>
        <v>0</v>
      </c>
      <c r="G228" s="293">
        <f t="shared" si="45"/>
        <v>0</v>
      </c>
      <c r="H228" s="294">
        <f t="shared" si="45"/>
        <v>0</v>
      </c>
      <c r="I228" s="294">
        <f t="shared" si="45"/>
        <v>0</v>
      </c>
      <c r="J228" s="295">
        <f t="shared" si="45"/>
        <v>0</v>
      </c>
      <c r="K228" s="13" t="str">
        <f t="shared" si="33"/>
        <v/>
      </c>
      <c r="L228" s="272"/>
      <c r="M228" s="124"/>
      <c r="N228" s="124"/>
      <c r="O228" s="124"/>
      <c r="P228" s="124"/>
      <c r="Q228" s="124"/>
      <c r="R228" s="124"/>
      <c r="S228" s="124"/>
      <c r="T228" s="124"/>
      <c r="U228" s="124"/>
      <c r="V228" s="124"/>
      <c r="W228" s="124"/>
      <c r="X228" s="124"/>
      <c r="Y228" s="124"/>
      <c r="Z228" s="124"/>
    </row>
    <row r="229" spans="1:26" ht="18.75" hidden="1" customHeight="1">
      <c r="A229" s="273">
        <v>235</v>
      </c>
      <c r="B229" s="346"/>
      <c r="C229" s="290">
        <v>2125</v>
      </c>
      <c r="D229" s="297" t="s">
        <v>259</v>
      </c>
      <c r="E229" s="103">
        <f t="shared" si="45"/>
        <v>0</v>
      </c>
      <c r="F229" s="292">
        <f t="shared" si="45"/>
        <v>0</v>
      </c>
      <c r="G229" s="293">
        <f t="shared" si="45"/>
        <v>0</v>
      </c>
      <c r="H229" s="294">
        <f t="shared" si="45"/>
        <v>0</v>
      </c>
      <c r="I229" s="294">
        <f t="shared" si="45"/>
        <v>0</v>
      </c>
      <c r="J229" s="295">
        <f t="shared" si="45"/>
        <v>0</v>
      </c>
      <c r="K229" s="13" t="str">
        <f t="shared" si="33"/>
        <v/>
      </c>
      <c r="L229" s="272" t="s">
        <v>229</v>
      </c>
    </row>
    <row r="230" spans="1:26" ht="18.75" hidden="1" customHeight="1">
      <c r="A230" s="273">
        <v>240</v>
      </c>
      <c r="B230" s="288"/>
      <c r="C230" s="290">
        <v>2140</v>
      </c>
      <c r="D230" s="297" t="s">
        <v>260</v>
      </c>
      <c r="E230" s="103">
        <f t="shared" si="45"/>
        <v>0</v>
      </c>
      <c r="F230" s="292">
        <f t="shared" si="45"/>
        <v>0</v>
      </c>
      <c r="G230" s="293">
        <f t="shared" si="45"/>
        <v>0</v>
      </c>
      <c r="H230" s="294">
        <f t="shared" si="45"/>
        <v>0</v>
      </c>
      <c r="I230" s="294">
        <f t="shared" si="45"/>
        <v>0</v>
      </c>
      <c r="J230" s="295">
        <f t="shared" si="45"/>
        <v>0</v>
      </c>
      <c r="K230" s="13" t="str">
        <f t="shared" si="33"/>
        <v/>
      </c>
      <c r="L230" s="272" t="s">
        <v>209</v>
      </c>
    </row>
    <row r="231" spans="1:26" ht="18.75" hidden="1" customHeight="1">
      <c r="A231" s="273">
        <v>245</v>
      </c>
      <c r="B231" s="289"/>
      <c r="C231" s="281">
        <v>2190</v>
      </c>
      <c r="D231" s="350" t="s">
        <v>261</v>
      </c>
      <c r="E231" s="128">
        <f t="shared" si="45"/>
        <v>0</v>
      </c>
      <c r="F231" s="283">
        <f t="shared" si="45"/>
        <v>0</v>
      </c>
      <c r="G231" s="284">
        <f t="shared" si="45"/>
        <v>0</v>
      </c>
      <c r="H231" s="285">
        <f t="shared" si="45"/>
        <v>0</v>
      </c>
      <c r="I231" s="285">
        <f t="shared" si="45"/>
        <v>0</v>
      </c>
      <c r="J231" s="286">
        <f t="shared" si="45"/>
        <v>0</v>
      </c>
      <c r="K231" s="13" t="str">
        <f t="shared" si="33"/>
        <v/>
      </c>
      <c r="L231" s="272"/>
    </row>
    <row r="232" spans="1:26" s="124" customFormat="1" ht="18.75" hidden="1" customHeight="1">
      <c r="A232" s="263">
        <v>250</v>
      </c>
      <c r="B232" s="264">
        <v>2200</v>
      </c>
      <c r="C232" s="344" t="s">
        <v>262</v>
      </c>
      <c r="D232" s="344"/>
      <c r="E232" s="310">
        <f t="shared" ref="E232:J232" si="46">SUMIF($B$603:$B$12272,$B232,E$603:E$12272)</f>
        <v>0</v>
      </c>
      <c r="F232" s="311">
        <f t="shared" si="46"/>
        <v>0</v>
      </c>
      <c r="G232" s="269">
        <f t="shared" si="46"/>
        <v>0</v>
      </c>
      <c r="H232" s="270">
        <f t="shared" si="46"/>
        <v>0</v>
      </c>
      <c r="I232" s="270">
        <f t="shared" si="46"/>
        <v>0</v>
      </c>
      <c r="J232" s="271">
        <f t="shared" si="46"/>
        <v>0</v>
      </c>
      <c r="K232" s="13" t="str">
        <f t="shared" si="33"/>
        <v/>
      </c>
      <c r="L232" s="272" t="s">
        <v>203</v>
      </c>
      <c r="M232" s="5"/>
      <c r="N232" s="5"/>
      <c r="O232" s="5"/>
      <c r="P232" s="5"/>
      <c r="Q232" s="5"/>
      <c r="R232" s="5"/>
      <c r="S232" s="5"/>
      <c r="T232" s="5"/>
      <c r="U232" s="5"/>
      <c r="V232" s="5"/>
      <c r="W232" s="5"/>
      <c r="X232" s="5"/>
      <c r="Y232" s="5"/>
      <c r="Z232" s="5"/>
    </row>
    <row r="233" spans="1:26" ht="18.75" hidden="1" customHeight="1">
      <c r="A233" s="273">
        <v>255</v>
      </c>
      <c r="B233" s="289"/>
      <c r="C233" s="275">
        <v>2221</v>
      </c>
      <c r="D233" s="276" t="s">
        <v>263</v>
      </c>
      <c r="E233" s="96">
        <f t="shared" ref="E233:J234" si="47">SUMIF($C$603:$C$12272,$C233,E$603:E$12272)</f>
        <v>0</v>
      </c>
      <c r="F233" s="277">
        <f t="shared" si="47"/>
        <v>0</v>
      </c>
      <c r="G233" s="278">
        <f t="shared" si="47"/>
        <v>0</v>
      </c>
      <c r="H233" s="279">
        <f t="shared" si="47"/>
        <v>0</v>
      </c>
      <c r="I233" s="279">
        <f t="shared" si="47"/>
        <v>0</v>
      </c>
      <c r="J233" s="280">
        <f t="shared" si="47"/>
        <v>0</v>
      </c>
      <c r="K233" s="13" t="str">
        <f t="shared" si="33"/>
        <v/>
      </c>
      <c r="L233" s="272" t="s">
        <v>209</v>
      </c>
    </row>
    <row r="234" spans="1:26" ht="18.75" hidden="1" customHeight="1">
      <c r="A234" s="273">
        <v>265</v>
      </c>
      <c r="B234" s="289"/>
      <c r="C234" s="281">
        <v>2224</v>
      </c>
      <c r="D234" s="282" t="s">
        <v>264</v>
      </c>
      <c r="E234" s="128">
        <f t="shared" si="47"/>
        <v>0</v>
      </c>
      <c r="F234" s="283">
        <f t="shared" si="47"/>
        <v>0</v>
      </c>
      <c r="G234" s="284">
        <f t="shared" si="47"/>
        <v>0</v>
      </c>
      <c r="H234" s="285">
        <f t="shared" si="47"/>
        <v>0</v>
      </c>
      <c r="I234" s="285">
        <f t="shared" si="47"/>
        <v>0</v>
      </c>
      <c r="J234" s="286">
        <f t="shared" si="47"/>
        <v>0</v>
      </c>
      <c r="K234" s="13" t="str">
        <f t="shared" si="33"/>
        <v/>
      </c>
      <c r="L234" s="272" t="s">
        <v>235</v>
      </c>
    </row>
    <row r="235" spans="1:26" s="124" customFormat="1" ht="18.75" hidden="1" customHeight="1">
      <c r="A235" s="263">
        <v>270</v>
      </c>
      <c r="B235" s="264">
        <v>2500</v>
      </c>
      <c r="C235" s="344" t="s">
        <v>265</v>
      </c>
      <c r="D235" s="351"/>
      <c r="E235" s="310">
        <f t="shared" ref="E235:J239" si="48">SUMIF($B$603:$B$12272,$B235,E$603:E$12272)</f>
        <v>0</v>
      </c>
      <c r="F235" s="311">
        <f t="shared" si="48"/>
        <v>0</v>
      </c>
      <c r="G235" s="269">
        <f t="shared" si="48"/>
        <v>0</v>
      </c>
      <c r="H235" s="270">
        <f t="shared" si="48"/>
        <v>0</v>
      </c>
      <c r="I235" s="270">
        <f t="shared" si="48"/>
        <v>0</v>
      </c>
      <c r="J235" s="271">
        <f t="shared" si="48"/>
        <v>0</v>
      </c>
      <c r="K235" s="13" t="str">
        <f t="shared" si="33"/>
        <v/>
      </c>
      <c r="L235" s="272" t="s">
        <v>237</v>
      </c>
      <c r="M235" s="5"/>
      <c r="N235" s="5"/>
      <c r="O235" s="5"/>
      <c r="P235" s="5"/>
      <c r="Q235" s="5"/>
      <c r="R235" s="5"/>
      <c r="S235" s="5"/>
      <c r="T235" s="5"/>
      <c r="U235" s="5"/>
      <c r="V235" s="5"/>
      <c r="W235" s="5"/>
      <c r="X235" s="5"/>
      <c r="Y235" s="5"/>
      <c r="Z235" s="5"/>
    </row>
    <row r="236" spans="1:26" s="124" customFormat="1" ht="18.75" hidden="1" customHeight="1">
      <c r="A236" s="263">
        <v>290</v>
      </c>
      <c r="B236" s="264">
        <v>2600</v>
      </c>
      <c r="C236" s="352" t="s">
        <v>266</v>
      </c>
      <c r="D236" s="266"/>
      <c r="E236" s="310">
        <f t="shared" si="48"/>
        <v>0</v>
      </c>
      <c r="F236" s="311">
        <f t="shared" si="48"/>
        <v>0</v>
      </c>
      <c r="G236" s="269">
        <f t="shared" si="48"/>
        <v>0</v>
      </c>
      <c r="H236" s="270">
        <f t="shared" si="48"/>
        <v>0</v>
      </c>
      <c r="I236" s="270">
        <f t="shared" si="48"/>
        <v>0</v>
      </c>
      <c r="J236" s="271">
        <f t="shared" si="48"/>
        <v>0</v>
      </c>
      <c r="K236" s="13" t="str">
        <f t="shared" si="33"/>
        <v/>
      </c>
      <c r="L236" s="272" t="s">
        <v>239</v>
      </c>
      <c r="M236" s="5"/>
      <c r="N236" s="5"/>
      <c r="O236" s="5"/>
      <c r="P236" s="5"/>
      <c r="Q236" s="5"/>
      <c r="R236" s="5"/>
      <c r="S236" s="5"/>
      <c r="T236" s="5"/>
      <c r="U236" s="5"/>
      <c r="V236" s="5"/>
      <c r="W236" s="5"/>
      <c r="X236" s="5"/>
      <c r="Y236" s="5"/>
      <c r="Z236" s="5"/>
    </row>
    <row r="237" spans="1:26" s="124" customFormat="1" ht="18.75" hidden="1" customHeight="1">
      <c r="A237" s="353">
        <v>320</v>
      </c>
      <c r="B237" s="264">
        <v>2700</v>
      </c>
      <c r="C237" s="352" t="s">
        <v>267</v>
      </c>
      <c r="D237" s="266"/>
      <c r="E237" s="310">
        <f t="shared" si="48"/>
        <v>0</v>
      </c>
      <c r="F237" s="311">
        <f t="shared" si="48"/>
        <v>0</v>
      </c>
      <c r="G237" s="269">
        <f t="shared" si="48"/>
        <v>0</v>
      </c>
      <c r="H237" s="270">
        <f t="shared" si="48"/>
        <v>0</v>
      </c>
      <c r="I237" s="270">
        <f t="shared" si="48"/>
        <v>0</v>
      </c>
      <c r="J237" s="271">
        <f t="shared" si="48"/>
        <v>0</v>
      </c>
      <c r="K237" s="13" t="str">
        <f t="shared" si="33"/>
        <v/>
      </c>
      <c r="L237" s="272" t="s">
        <v>241</v>
      </c>
    </row>
    <row r="238" spans="1:26" s="124" customFormat="1" ht="35.25" hidden="1" customHeight="1">
      <c r="A238" s="263">
        <v>330</v>
      </c>
      <c r="B238" s="264">
        <v>2800</v>
      </c>
      <c r="C238" s="352" t="s">
        <v>268</v>
      </c>
      <c r="D238" s="266"/>
      <c r="E238" s="310">
        <f t="shared" si="48"/>
        <v>0</v>
      </c>
      <c r="F238" s="311">
        <f t="shared" si="48"/>
        <v>0</v>
      </c>
      <c r="G238" s="269">
        <f t="shared" si="48"/>
        <v>0</v>
      </c>
      <c r="H238" s="270">
        <f t="shared" si="48"/>
        <v>0</v>
      </c>
      <c r="I238" s="270">
        <f t="shared" si="48"/>
        <v>0</v>
      </c>
      <c r="J238" s="271">
        <f t="shared" si="48"/>
        <v>0</v>
      </c>
      <c r="K238" s="13" t="str">
        <f t="shared" si="33"/>
        <v/>
      </c>
      <c r="L238" s="333" t="s">
        <v>213</v>
      </c>
    </row>
    <row r="239" spans="1:26" s="124" customFormat="1" ht="18.75" hidden="1" customHeight="1">
      <c r="A239" s="263">
        <v>350</v>
      </c>
      <c r="B239" s="264">
        <v>2900</v>
      </c>
      <c r="C239" s="344" t="s">
        <v>269</v>
      </c>
      <c r="D239" s="344"/>
      <c r="E239" s="310">
        <f t="shared" si="48"/>
        <v>0</v>
      </c>
      <c r="F239" s="311">
        <f t="shared" si="48"/>
        <v>0</v>
      </c>
      <c r="G239" s="269">
        <f t="shared" si="48"/>
        <v>0</v>
      </c>
      <c r="H239" s="270">
        <f t="shared" si="48"/>
        <v>0</v>
      </c>
      <c r="I239" s="270">
        <f t="shared" si="48"/>
        <v>0</v>
      </c>
      <c r="J239" s="271">
        <f t="shared" si="48"/>
        <v>0</v>
      </c>
      <c r="K239" s="13" t="str">
        <f t="shared" si="33"/>
        <v/>
      </c>
      <c r="L239" s="272"/>
    </row>
    <row r="240" spans="1:26" ht="18.75" hidden="1" customHeight="1">
      <c r="A240" s="273">
        <v>355</v>
      </c>
      <c r="B240" s="354"/>
      <c r="C240" s="275">
        <v>2910</v>
      </c>
      <c r="D240" s="355" t="s">
        <v>270</v>
      </c>
      <c r="E240" s="96">
        <f t="shared" ref="E240:J247" si="49">SUMIF($C$603:$C$12272,$C240,E$603:E$12272)</f>
        <v>0</v>
      </c>
      <c r="F240" s="277">
        <f t="shared" si="49"/>
        <v>0</v>
      </c>
      <c r="G240" s="278">
        <f t="shared" si="49"/>
        <v>0</v>
      </c>
      <c r="H240" s="279">
        <f t="shared" si="49"/>
        <v>0</v>
      </c>
      <c r="I240" s="279">
        <f t="shared" si="49"/>
        <v>0</v>
      </c>
      <c r="J240" s="280">
        <f t="shared" si="49"/>
        <v>0</v>
      </c>
      <c r="K240" s="13" t="str">
        <f t="shared" si="33"/>
        <v/>
      </c>
      <c r="L240" s="272"/>
      <c r="M240" s="124"/>
      <c r="N240" s="124"/>
      <c r="O240" s="124"/>
      <c r="P240" s="124"/>
      <c r="Q240" s="124"/>
      <c r="R240" s="124"/>
      <c r="S240" s="124"/>
      <c r="T240" s="124"/>
      <c r="U240" s="124"/>
      <c r="V240" s="124"/>
      <c r="W240" s="124"/>
      <c r="X240" s="124"/>
      <c r="Y240" s="124"/>
      <c r="Z240" s="124"/>
    </row>
    <row r="241" spans="1:26" hidden="1">
      <c r="A241" s="273">
        <v>375</v>
      </c>
      <c r="B241" s="354"/>
      <c r="C241" s="326">
        <v>2920</v>
      </c>
      <c r="D241" s="356" t="s">
        <v>271</v>
      </c>
      <c r="E241" s="328">
        <f t="shared" si="49"/>
        <v>0</v>
      </c>
      <c r="F241" s="329">
        <f t="shared" si="49"/>
        <v>0</v>
      </c>
      <c r="G241" s="330">
        <f t="shared" si="49"/>
        <v>0</v>
      </c>
      <c r="H241" s="331">
        <f t="shared" si="49"/>
        <v>0</v>
      </c>
      <c r="I241" s="331">
        <f t="shared" si="49"/>
        <v>0</v>
      </c>
      <c r="J241" s="332">
        <f t="shared" si="49"/>
        <v>0</v>
      </c>
      <c r="K241" s="13" t="str">
        <f t="shared" si="33"/>
        <v/>
      </c>
      <c r="L241" s="272"/>
      <c r="M241" s="124"/>
      <c r="N241" s="124"/>
      <c r="O241" s="124"/>
      <c r="P241" s="124"/>
      <c r="Q241" s="124"/>
      <c r="R241" s="124"/>
      <c r="S241" s="124"/>
      <c r="T241" s="124"/>
      <c r="U241" s="124"/>
      <c r="V241" s="124"/>
      <c r="W241" s="124"/>
      <c r="X241" s="124"/>
      <c r="Y241" s="124"/>
      <c r="Z241" s="124"/>
    </row>
    <row r="242" spans="1:26" ht="31.5" hidden="1">
      <c r="A242" s="273">
        <v>375</v>
      </c>
      <c r="B242" s="354"/>
      <c r="C242" s="326">
        <v>2969</v>
      </c>
      <c r="D242" s="356" t="s">
        <v>272</v>
      </c>
      <c r="E242" s="328">
        <f t="shared" si="49"/>
        <v>0</v>
      </c>
      <c r="F242" s="329">
        <f t="shared" si="49"/>
        <v>0</v>
      </c>
      <c r="G242" s="330">
        <f t="shared" si="49"/>
        <v>0</v>
      </c>
      <c r="H242" s="331">
        <f t="shared" si="49"/>
        <v>0</v>
      </c>
      <c r="I242" s="331">
        <f t="shared" si="49"/>
        <v>0</v>
      </c>
      <c r="J242" s="332">
        <f t="shared" si="49"/>
        <v>0</v>
      </c>
      <c r="K242" s="13" t="str">
        <f t="shared" si="33"/>
        <v/>
      </c>
      <c r="L242" s="272"/>
      <c r="M242" s="124"/>
      <c r="N242" s="124"/>
      <c r="O242" s="124"/>
      <c r="P242" s="124"/>
      <c r="Q242" s="124"/>
      <c r="R242" s="124"/>
      <c r="S242" s="124"/>
      <c r="T242" s="124"/>
      <c r="U242" s="124"/>
      <c r="V242" s="124"/>
      <c r="W242" s="124"/>
      <c r="X242" s="124"/>
      <c r="Y242" s="124"/>
      <c r="Z242" s="124"/>
    </row>
    <row r="243" spans="1:26" ht="31.5" hidden="1">
      <c r="A243" s="273">
        <v>380</v>
      </c>
      <c r="B243" s="354"/>
      <c r="C243" s="357">
        <v>2970</v>
      </c>
      <c r="D243" s="358" t="s">
        <v>273</v>
      </c>
      <c r="E243" s="359">
        <f t="shared" si="49"/>
        <v>0</v>
      </c>
      <c r="F243" s="360">
        <f t="shared" si="49"/>
        <v>0</v>
      </c>
      <c r="G243" s="361">
        <f t="shared" si="49"/>
        <v>0</v>
      </c>
      <c r="H243" s="362">
        <f t="shared" si="49"/>
        <v>0</v>
      </c>
      <c r="I243" s="362">
        <f t="shared" si="49"/>
        <v>0</v>
      </c>
      <c r="J243" s="363">
        <f t="shared" si="49"/>
        <v>0</v>
      </c>
      <c r="K243" s="13" t="str">
        <f t="shared" si="33"/>
        <v/>
      </c>
      <c r="L243" s="333"/>
    </row>
    <row r="244" spans="1:26" ht="18.75" hidden="1" customHeight="1">
      <c r="A244" s="273">
        <v>385</v>
      </c>
      <c r="B244" s="354"/>
      <c r="C244" s="336">
        <v>2989</v>
      </c>
      <c r="D244" s="364" t="s">
        <v>274</v>
      </c>
      <c r="E244" s="338">
        <f t="shared" si="49"/>
        <v>0</v>
      </c>
      <c r="F244" s="339">
        <f t="shared" si="49"/>
        <v>0</v>
      </c>
      <c r="G244" s="340">
        <f t="shared" si="49"/>
        <v>0</v>
      </c>
      <c r="H244" s="341">
        <f t="shared" si="49"/>
        <v>0</v>
      </c>
      <c r="I244" s="341">
        <f t="shared" si="49"/>
        <v>0</v>
      </c>
      <c r="J244" s="342">
        <f t="shared" si="49"/>
        <v>0</v>
      </c>
      <c r="K244" s="13" t="str">
        <f t="shared" si="33"/>
        <v/>
      </c>
      <c r="L244" s="272"/>
    </row>
    <row r="245" spans="1:26" ht="31.5" hidden="1">
      <c r="A245" s="273">
        <v>390</v>
      </c>
      <c r="B245" s="289"/>
      <c r="C245" s="319">
        <v>2990</v>
      </c>
      <c r="D245" s="365" t="s">
        <v>275</v>
      </c>
      <c r="E245" s="321">
        <f t="shared" si="49"/>
        <v>0</v>
      </c>
      <c r="F245" s="322">
        <f t="shared" si="49"/>
        <v>0</v>
      </c>
      <c r="G245" s="323">
        <f t="shared" si="49"/>
        <v>0</v>
      </c>
      <c r="H245" s="324">
        <f t="shared" si="49"/>
        <v>0</v>
      </c>
      <c r="I245" s="324">
        <f t="shared" si="49"/>
        <v>0</v>
      </c>
      <c r="J245" s="325">
        <f t="shared" si="49"/>
        <v>0</v>
      </c>
      <c r="K245" s="13" t="str">
        <f t="shared" si="33"/>
        <v/>
      </c>
      <c r="L245" s="272"/>
    </row>
    <row r="246" spans="1:26" ht="18.75" hidden="1" customHeight="1">
      <c r="A246" s="273">
        <v>390</v>
      </c>
      <c r="B246" s="289"/>
      <c r="C246" s="319">
        <v>2991</v>
      </c>
      <c r="D246" s="365" t="s">
        <v>276</v>
      </c>
      <c r="E246" s="321">
        <f t="shared" si="49"/>
        <v>0</v>
      </c>
      <c r="F246" s="322">
        <f t="shared" si="49"/>
        <v>0</v>
      </c>
      <c r="G246" s="323">
        <f t="shared" si="49"/>
        <v>0</v>
      </c>
      <c r="H246" s="324">
        <f t="shared" si="49"/>
        <v>0</v>
      </c>
      <c r="I246" s="324">
        <f t="shared" si="49"/>
        <v>0</v>
      </c>
      <c r="J246" s="325">
        <f t="shared" si="49"/>
        <v>0</v>
      </c>
      <c r="K246" s="13" t="str">
        <f t="shared" si="33"/>
        <v/>
      </c>
      <c r="L246" s="272"/>
    </row>
    <row r="247" spans="1:26" ht="18.75" hidden="1" customHeight="1">
      <c r="A247" s="273">
        <v>395</v>
      </c>
      <c r="B247" s="289"/>
      <c r="C247" s="281">
        <v>2992</v>
      </c>
      <c r="D247" s="366" t="s">
        <v>277</v>
      </c>
      <c r="E247" s="128">
        <f t="shared" si="49"/>
        <v>0</v>
      </c>
      <c r="F247" s="283">
        <f t="shared" si="49"/>
        <v>0</v>
      </c>
      <c r="G247" s="284">
        <f t="shared" si="49"/>
        <v>0</v>
      </c>
      <c r="H247" s="285">
        <f t="shared" si="49"/>
        <v>0</v>
      </c>
      <c r="I247" s="285">
        <f t="shared" si="49"/>
        <v>0</v>
      </c>
      <c r="J247" s="286">
        <f t="shared" si="49"/>
        <v>0</v>
      </c>
      <c r="K247" s="13" t="str">
        <f t="shared" si="33"/>
        <v/>
      </c>
      <c r="L247" s="272"/>
    </row>
    <row r="248" spans="1:26" s="124" customFormat="1" ht="18.75" hidden="1" customHeight="1">
      <c r="A248" s="367">
        <v>397</v>
      </c>
      <c r="B248" s="264">
        <v>3300</v>
      </c>
      <c r="C248" s="368" t="s">
        <v>278</v>
      </c>
      <c r="D248" s="369"/>
      <c r="E248" s="310">
        <f t="shared" ref="E248:J248" si="50">SUMIF($B$603:$B$12272,$B248,E$603:E$12272)</f>
        <v>0</v>
      </c>
      <c r="F248" s="311">
        <f t="shared" si="50"/>
        <v>0</v>
      </c>
      <c r="G248" s="269">
        <f t="shared" si="50"/>
        <v>0</v>
      </c>
      <c r="H248" s="270">
        <f t="shared" si="50"/>
        <v>0</v>
      </c>
      <c r="I248" s="270">
        <f t="shared" si="50"/>
        <v>0</v>
      </c>
      <c r="J248" s="271">
        <f t="shared" si="50"/>
        <v>0</v>
      </c>
      <c r="K248" s="13" t="str">
        <f t="shared" si="33"/>
        <v/>
      </c>
      <c r="L248" s="272" t="s">
        <v>203</v>
      </c>
      <c r="M248" s="5"/>
      <c r="N248" s="5"/>
      <c r="O248" s="5"/>
      <c r="P248" s="5"/>
      <c r="Q248" s="5"/>
      <c r="R248" s="5"/>
      <c r="S248" s="5"/>
      <c r="T248" s="5"/>
      <c r="U248" s="5"/>
      <c r="V248" s="5"/>
      <c r="W248" s="5"/>
      <c r="X248" s="5"/>
      <c r="Y248" s="5"/>
      <c r="Z248" s="5"/>
    </row>
    <row r="249" spans="1:26" ht="18.75" hidden="1" customHeight="1">
      <c r="A249" s="370">
        <v>398</v>
      </c>
      <c r="B249" s="288"/>
      <c r="C249" s="275">
        <v>3301</v>
      </c>
      <c r="D249" s="371" t="s">
        <v>279</v>
      </c>
      <c r="E249" s="96">
        <f t="shared" ref="E249:J254" si="51">SUMIF($C$603:$C$12272,$C249,E$603:E$12272)</f>
        <v>0</v>
      </c>
      <c r="F249" s="277">
        <f t="shared" si="51"/>
        <v>0</v>
      </c>
      <c r="G249" s="278">
        <f t="shared" si="51"/>
        <v>0</v>
      </c>
      <c r="H249" s="279">
        <f t="shared" si="51"/>
        <v>0</v>
      </c>
      <c r="I249" s="279">
        <f t="shared" si="51"/>
        <v>0</v>
      </c>
      <c r="J249" s="280">
        <f t="shared" si="51"/>
        <v>0</v>
      </c>
      <c r="K249" s="13" t="str">
        <f t="shared" si="33"/>
        <v/>
      </c>
      <c r="L249" s="272" t="s">
        <v>205</v>
      </c>
    </row>
    <row r="250" spans="1:26" ht="18.75" hidden="1" customHeight="1">
      <c r="A250" s="370">
        <v>399</v>
      </c>
      <c r="B250" s="288"/>
      <c r="C250" s="290">
        <v>3302</v>
      </c>
      <c r="D250" s="372" t="s">
        <v>280</v>
      </c>
      <c r="E250" s="103">
        <f t="shared" si="51"/>
        <v>0</v>
      </c>
      <c r="F250" s="292">
        <f t="shared" si="51"/>
        <v>0</v>
      </c>
      <c r="G250" s="293">
        <f t="shared" si="51"/>
        <v>0</v>
      </c>
      <c r="H250" s="294">
        <f t="shared" si="51"/>
        <v>0</v>
      </c>
      <c r="I250" s="294">
        <f t="shared" si="51"/>
        <v>0</v>
      </c>
      <c r="J250" s="295">
        <f t="shared" si="51"/>
        <v>0</v>
      </c>
      <c r="K250" s="13" t="str">
        <f t="shared" si="33"/>
        <v/>
      </c>
      <c r="L250" s="272" t="s">
        <v>207</v>
      </c>
      <c r="M250" s="124"/>
      <c r="N250" s="124"/>
      <c r="O250" s="124"/>
      <c r="P250" s="124"/>
      <c r="Q250" s="124"/>
      <c r="R250" s="124"/>
      <c r="S250" s="124"/>
      <c r="T250" s="124"/>
      <c r="U250" s="124"/>
      <c r="V250" s="124"/>
      <c r="W250" s="124"/>
      <c r="X250" s="124"/>
      <c r="Y250" s="124"/>
      <c r="Z250" s="124"/>
    </row>
    <row r="251" spans="1:26" ht="18.75" hidden="1" customHeight="1">
      <c r="A251" s="370">
        <v>400</v>
      </c>
      <c r="B251" s="288"/>
      <c r="C251" s="290">
        <v>3303</v>
      </c>
      <c r="D251" s="372" t="s">
        <v>281</v>
      </c>
      <c r="E251" s="103">
        <f t="shared" si="51"/>
        <v>0</v>
      </c>
      <c r="F251" s="292">
        <f t="shared" si="51"/>
        <v>0</v>
      </c>
      <c r="G251" s="293">
        <f t="shared" si="51"/>
        <v>0</v>
      </c>
      <c r="H251" s="294">
        <f t="shared" si="51"/>
        <v>0</v>
      </c>
      <c r="I251" s="294">
        <f t="shared" si="51"/>
        <v>0</v>
      </c>
      <c r="J251" s="295">
        <f t="shared" si="51"/>
        <v>0</v>
      </c>
      <c r="K251" s="13" t="str">
        <f t="shared" si="33"/>
        <v/>
      </c>
      <c r="L251" s="272" t="s">
        <v>209</v>
      </c>
    </row>
    <row r="252" spans="1:26" ht="18.75" hidden="1" customHeight="1">
      <c r="A252" s="370">
        <v>401</v>
      </c>
      <c r="B252" s="288"/>
      <c r="C252" s="290">
        <v>3304</v>
      </c>
      <c r="D252" s="372" t="s">
        <v>282</v>
      </c>
      <c r="E252" s="103">
        <f t="shared" si="51"/>
        <v>0</v>
      </c>
      <c r="F252" s="292">
        <f t="shared" si="51"/>
        <v>0</v>
      </c>
      <c r="G252" s="293">
        <f t="shared" si="51"/>
        <v>0</v>
      </c>
      <c r="H252" s="294">
        <f t="shared" si="51"/>
        <v>0</v>
      </c>
      <c r="I252" s="294">
        <f t="shared" si="51"/>
        <v>0</v>
      </c>
      <c r="J252" s="295">
        <f t="shared" si="51"/>
        <v>0</v>
      </c>
      <c r="K252" s="13" t="str">
        <f t="shared" si="33"/>
        <v/>
      </c>
      <c r="L252" s="272" t="s">
        <v>211</v>
      </c>
    </row>
    <row r="253" spans="1:26" ht="18.75" hidden="1" customHeight="1">
      <c r="A253" s="370">
        <v>402</v>
      </c>
      <c r="B253" s="288"/>
      <c r="C253" s="290">
        <v>3305</v>
      </c>
      <c r="D253" s="372" t="s">
        <v>283</v>
      </c>
      <c r="E253" s="103">
        <f t="shared" si="51"/>
        <v>0</v>
      </c>
      <c r="F253" s="292">
        <f t="shared" si="51"/>
        <v>0</v>
      </c>
      <c r="G253" s="293">
        <f t="shared" si="51"/>
        <v>0</v>
      </c>
      <c r="H253" s="294">
        <f t="shared" si="51"/>
        <v>0</v>
      </c>
      <c r="I253" s="294">
        <f t="shared" si="51"/>
        <v>0</v>
      </c>
      <c r="J253" s="295">
        <f t="shared" si="51"/>
        <v>0</v>
      </c>
      <c r="K253" s="13" t="str">
        <f t="shared" si="33"/>
        <v/>
      </c>
      <c r="L253" s="272" t="s">
        <v>213</v>
      </c>
    </row>
    <row r="254" spans="1:26" s="124" customFormat="1" ht="31.5" hidden="1">
      <c r="A254" s="373">
        <v>404</v>
      </c>
      <c r="B254" s="288"/>
      <c r="C254" s="281">
        <v>3306</v>
      </c>
      <c r="D254" s="374" t="s">
        <v>284</v>
      </c>
      <c r="E254" s="128">
        <f t="shared" si="51"/>
        <v>0</v>
      </c>
      <c r="F254" s="283">
        <f t="shared" si="51"/>
        <v>0</v>
      </c>
      <c r="G254" s="284">
        <f t="shared" si="51"/>
        <v>0</v>
      </c>
      <c r="H254" s="285">
        <f t="shared" si="51"/>
        <v>0</v>
      </c>
      <c r="I254" s="285">
        <f t="shared" si="51"/>
        <v>0</v>
      </c>
      <c r="J254" s="286">
        <f t="shared" si="51"/>
        <v>0</v>
      </c>
      <c r="K254" s="13" t="str">
        <f t="shared" ref="K254:K300" si="52">(IF($E254&lt;&gt;0,$K$2,IF($F254&lt;&gt;0,$K$2,IF($G254&lt;&gt;0,$K$2,IF($H254&lt;&gt;0,$K$2,IF($I254&lt;&gt;0,$K$2,IF($J254&lt;&gt;0,$K$2,"")))))))</f>
        <v/>
      </c>
      <c r="L254" s="272" t="s">
        <v>215</v>
      </c>
      <c r="M254" s="5"/>
      <c r="N254" s="5"/>
      <c r="O254" s="5"/>
      <c r="P254" s="5"/>
      <c r="Q254" s="5"/>
      <c r="R254" s="5"/>
      <c r="S254" s="5"/>
      <c r="T254" s="5"/>
      <c r="U254" s="5"/>
      <c r="V254" s="5"/>
      <c r="W254" s="5"/>
      <c r="X254" s="5"/>
      <c r="Y254" s="5"/>
      <c r="Z254" s="5"/>
    </row>
    <row r="255" spans="1:26" s="124" customFormat="1" ht="18.75" hidden="1" customHeight="1">
      <c r="A255" s="373">
        <v>404</v>
      </c>
      <c r="B255" s="264">
        <v>3900</v>
      </c>
      <c r="C255" s="344" t="s">
        <v>285</v>
      </c>
      <c r="D255" s="344"/>
      <c r="E255" s="310">
        <f t="shared" ref="E255:J258" si="53">SUMIF($B$603:$B$12272,$B255,E$603:E$12272)</f>
        <v>0</v>
      </c>
      <c r="F255" s="311">
        <f t="shared" si="53"/>
        <v>0</v>
      </c>
      <c r="G255" s="269">
        <f t="shared" si="53"/>
        <v>0</v>
      </c>
      <c r="H255" s="270">
        <f t="shared" si="53"/>
        <v>0</v>
      </c>
      <c r="I255" s="270">
        <f t="shared" si="53"/>
        <v>0</v>
      </c>
      <c r="J255" s="271">
        <f t="shared" si="53"/>
        <v>0</v>
      </c>
      <c r="K255" s="13" t="str">
        <f t="shared" si="52"/>
        <v/>
      </c>
      <c r="L255" s="272" t="s">
        <v>217</v>
      </c>
      <c r="M255" s="5"/>
      <c r="N255" s="5"/>
      <c r="O255" s="5"/>
      <c r="P255" s="5"/>
      <c r="Q255" s="5"/>
      <c r="R255" s="5"/>
      <c r="S255" s="5"/>
      <c r="T255" s="5"/>
      <c r="U255" s="5"/>
      <c r="V255" s="5"/>
      <c r="W255" s="5"/>
      <c r="X255" s="5"/>
      <c r="Y255" s="5"/>
      <c r="Z255" s="5"/>
    </row>
    <row r="256" spans="1:26" s="124" customFormat="1" ht="18.75" hidden="1" customHeight="1">
      <c r="A256" s="263">
        <v>440</v>
      </c>
      <c r="B256" s="264">
        <v>4000</v>
      </c>
      <c r="C256" s="344" t="s">
        <v>286</v>
      </c>
      <c r="D256" s="344"/>
      <c r="E256" s="310">
        <f t="shared" si="53"/>
        <v>0</v>
      </c>
      <c r="F256" s="311">
        <f t="shared" si="53"/>
        <v>0</v>
      </c>
      <c r="G256" s="269">
        <f t="shared" si="53"/>
        <v>0</v>
      </c>
      <c r="H256" s="270">
        <f t="shared" si="53"/>
        <v>0</v>
      </c>
      <c r="I256" s="270">
        <f t="shared" si="53"/>
        <v>0</v>
      </c>
      <c r="J256" s="271">
        <f t="shared" si="53"/>
        <v>0</v>
      </c>
      <c r="K256" s="13" t="str">
        <f t="shared" si="52"/>
        <v/>
      </c>
      <c r="L256" s="272" t="s">
        <v>219</v>
      </c>
    </row>
    <row r="257" spans="1:26" s="124" customFormat="1" ht="18.75" hidden="1" customHeight="1">
      <c r="A257" s="263">
        <v>450</v>
      </c>
      <c r="B257" s="264">
        <v>4100</v>
      </c>
      <c r="C257" s="344" t="s">
        <v>287</v>
      </c>
      <c r="D257" s="344"/>
      <c r="E257" s="310">
        <f t="shared" si="53"/>
        <v>0</v>
      </c>
      <c r="F257" s="311">
        <f t="shared" si="53"/>
        <v>0</v>
      </c>
      <c r="G257" s="269">
        <f t="shared" si="53"/>
        <v>0</v>
      </c>
      <c r="H257" s="270">
        <f t="shared" si="53"/>
        <v>0</v>
      </c>
      <c r="I257" s="270">
        <f t="shared" si="53"/>
        <v>0</v>
      </c>
      <c r="J257" s="271">
        <f t="shared" si="53"/>
        <v>0</v>
      </c>
      <c r="K257" s="13" t="str">
        <f t="shared" si="52"/>
        <v/>
      </c>
      <c r="L257" s="272" t="s">
        <v>209</v>
      </c>
    </row>
    <row r="258" spans="1:26" s="124" customFormat="1" ht="18.75" hidden="1" customHeight="1">
      <c r="A258" s="263">
        <v>495</v>
      </c>
      <c r="B258" s="264">
        <v>4200</v>
      </c>
      <c r="C258" s="344" t="s">
        <v>288</v>
      </c>
      <c r="D258" s="344"/>
      <c r="E258" s="310">
        <f t="shared" si="53"/>
        <v>0</v>
      </c>
      <c r="F258" s="311">
        <f t="shared" si="53"/>
        <v>0</v>
      </c>
      <c r="G258" s="269">
        <f t="shared" si="53"/>
        <v>0</v>
      </c>
      <c r="H258" s="270">
        <f t="shared" si="53"/>
        <v>0</v>
      </c>
      <c r="I258" s="270">
        <f t="shared" si="53"/>
        <v>0</v>
      </c>
      <c r="J258" s="271">
        <f t="shared" si="53"/>
        <v>0</v>
      </c>
      <c r="K258" s="13" t="str">
        <f t="shared" si="52"/>
        <v/>
      </c>
      <c r="L258" s="272" t="s">
        <v>222</v>
      </c>
    </row>
    <row r="259" spans="1:26" ht="18.75" hidden="1" customHeight="1">
      <c r="A259" s="273">
        <v>500</v>
      </c>
      <c r="B259" s="375"/>
      <c r="C259" s="275">
        <v>4201</v>
      </c>
      <c r="D259" s="276" t="s">
        <v>289</v>
      </c>
      <c r="E259" s="96">
        <f t="shared" ref="E259:J264" si="54">SUMIF($C$603:$C$12272,$C259,E$603:E$12272)</f>
        <v>0</v>
      </c>
      <c r="F259" s="277">
        <f t="shared" si="54"/>
        <v>0</v>
      </c>
      <c r="G259" s="278">
        <f t="shared" si="54"/>
        <v>0</v>
      </c>
      <c r="H259" s="279">
        <f t="shared" si="54"/>
        <v>0</v>
      </c>
      <c r="I259" s="279">
        <f t="shared" si="54"/>
        <v>0</v>
      </c>
      <c r="J259" s="280">
        <f t="shared" si="54"/>
        <v>0</v>
      </c>
      <c r="K259" s="13" t="str">
        <f t="shared" si="52"/>
        <v/>
      </c>
      <c r="L259" s="272" t="s">
        <v>213</v>
      </c>
      <c r="M259" s="124"/>
      <c r="N259" s="124"/>
      <c r="O259" s="124"/>
      <c r="P259" s="124"/>
      <c r="Q259" s="124"/>
      <c r="R259" s="124"/>
      <c r="S259" s="124"/>
      <c r="T259" s="124"/>
      <c r="U259" s="124"/>
      <c r="V259" s="124"/>
      <c r="W259" s="124"/>
      <c r="X259" s="124"/>
      <c r="Y259" s="124"/>
      <c r="Z259" s="124"/>
    </row>
    <row r="260" spans="1:26" ht="18.75" hidden="1" customHeight="1">
      <c r="A260" s="273">
        <v>505</v>
      </c>
      <c r="B260" s="375"/>
      <c r="C260" s="290">
        <v>4202</v>
      </c>
      <c r="D260" s="376" t="s">
        <v>290</v>
      </c>
      <c r="E260" s="103">
        <f t="shared" si="54"/>
        <v>0</v>
      </c>
      <c r="F260" s="292">
        <f t="shared" si="54"/>
        <v>0</v>
      </c>
      <c r="G260" s="293">
        <f t="shared" si="54"/>
        <v>0</v>
      </c>
      <c r="H260" s="294">
        <f t="shared" si="54"/>
        <v>0</v>
      </c>
      <c r="I260" s="294">
        <f t="shared" si="54"/>
        <v>0</v>
      </c>
      <c r="J260" s="295">
        <f t="shared" si="54"/>
        <v>0</v>
      </c>
      <c r="K260" s="13" t="str">
        <f t="shared" si="52"/>
        <v/>
      </c>
      <c r="L260" s="272" t="s">
        <v>224</v>
      </c>
      <c r="M260" s="124"/>
      <c r="N260" s="124"/>
      <c r="O260" s="124"/>
      <c r="P260" s="124"/>
      <c r="Q260" s="124"/>
      <c r="R260" s="124"/>
      <c r="S260" s="124"/>
      <c r="T260" s="124"/>
      <c r="U260" s="124"/>
      <c r="V260" s="124"/>
      <c r="W260" s="124"/>
      <c r="X260" s="124"/>
      <c r="Y260" s="124"/>
      <c r="Z260" s="124"/>
    </row>
    <row r="261" spans="1:26" ht="18.75" hidden="1" customHeight="1">
      <c r="A261" s="273">
        <v>510</v>
      </c>
      <c r="B261" s="375"/>
      <c r="C261" s="290">
        <v>4214</v>
      </c>
      <c r="D261" s="376" t="s">
        <v>291</v>
      </c>
      <c r="E261" s="103">
        <f t="shared" si="54"/>
        <v>0</v>
      </c>
      <c r="F261" s="292">
        <f t="shared" si="54"/>
        <v>0</v>
      </c>
      <c r="G261" s="293">
        <f t="shared" si="54"/>
        <v>0</v>
      </c>
      <c r="H261" s="294">
        <f t="shared" si="54"/>
        <v>0</v>
      </c>
      <c r="I261" s="294">
        <f t="shared" si="54"/>
        <v>0</v>
      </c>
      <c r="J261" s="295">
        <f t="shared" si="54"/>
        <v>0</v>
      </c>
      <c r="K261" s="13" t="str">
        <f t="shared" si="52"/>
        <v/>
      </c>
      <c r="L261" s="272"/>
    </row>
    <row r="262" spans="1:26" ht="18.75" hidden="1" customHeight="1">
      <c r="A262" s="273">
        <v>515</v>
      </c>
      <c r="B262" s="375"/>
      <c r="C262" s="290">
        <v>4217</v>
      </c>
      <c r="D262" s="376" t="s">
        <v>292</v>
      </c>
      <c r="E262" s="103">
        <f t="shared" si="54"/>
        <v>0</v>
      </c>
      <c r="F262" s="292">
        <f t="shared" si="54"/>
        <v>0</v>
      </c>
      <c r="G262" s="293">
        <f t="shared" si="54"/>
        <v>0</v>
      </c>
      <c r="H262" s="294">
        <f t="shared" si="54"/>
        <v>0</v>
      </c>
      <c r="I262" s="294">
        <f t="shared" si="54"/>
        <v>0</v>
      </c>
      <c r="J262" s="295">
        <f t="shared" si="54"/>
        <v>0</v>
      </c>
      <c r="K262" s="13" t="str">
        <f t="shared" si="52"/>
        <v/>
      </c>
      <c r="L262" s="272" t="s">
        <v>229</v>
      </c>
    </row>
    <row r="263" spans="1:26" ht="18.75" hidden="1" customHeight="1">
      <c r="A263" s="273">
        <v>520</v>
      </c>
      <c r="B263" s="375"/>
      <c r="C263" s="290">
        <v>4218</v>
      </c>
      <c r="D263" s="291" t="s">
        <v>293</v>
      </c>
      <c r="E263" s="103">
        <f t="shared" si="54"/>
        <v>0</v>
      </c>
      <c r="F263" s="292">
        <f t="shared" si="54"/>
        <v>0</v>
      </c>
      <c r="G263" s="293">
        <f t="shared" si="54"/>
        <v>0</v>
      </c>
      <c r="H263" s="294">
        <f t="shared" si="54"/>
        <v>0</v>
      </c>
      <c r="I263" s="294">
        <f t="shared" si="54"/>
        <v>0</v>
      </c>
      <c r="J263" s="295">
        <f t="shared" si="54"/>
        <v>0</v>
      </c>
      <c r="K263" s="13" t="str">
        <f t="shared" si="52"/>
        <v/>
      </c>
      <c r="L263" s="272" t="s">
        <v>209</v>
      </c>
    </row>
    <row r="264" spans="1:26" ht="18.75" hidden="1" customHeight="1">
      <c r="A264" s="273">
        <v>525</v>
      </c>
      <c r="B264" s="375"/>
      <c r="C264" s="281">
        <v>4219</v>
      </c>
      <c r="D264" s="348" t="s">
        <v>294</v>
      </c>
      <c r="E264" s="128">
        <f t="shared" si="54"/>
        <v>0</v>
      </c>
      <c r="F264" s="283">
        <f t="shared" si="54"/>
        <v>0</v>
      </c>
      <c r="G264" s="284">
        <f t="shared" si="54"/>
        <v>0</v>
      </c>
      <c r="H264" s="285">
        <f t="shared" si="54"/>
        <v>0</v>
      </c>
      <c r="I264" s="285">
        <f t="shared" si="54"/>
        <v>0</v>
      </c>
      <c r="J264" s="286">
        <f t="shared" si="54"/>
        <v>0</v>
      </c>
      <c r="K264" s="13" t="str">
        <f t="shared" si="52"/>
        <v/>
      </c>
      <c r="L264" s="272"/>
    </row>
    <row r="265" spans="1:26" s="124" customFormat="1" ht="18.75" hidden="1" customHeight="1">
      <c r="A265" s="263">
        <v>635</v>
      </c>
      <c r="B265" s="264">
        <v>4300</v>
      </c>
      <c r="C265" s="344" t="s">
        <v>295</v>
      </c>
      <c r="D265" s="344"/>
      <c r="E265" s="310">
        <f t="shared" ref="E265:J265" si="55">SUMIF($B$603:$B$12272,$B265,E$603:E$12272)</f>
        <v>0</v>
      </c>
      <c r="F265" s="311">
        <f t="shared" si="55"/>
        <v>0</v>
      </c>
      <c r="G265" s="269">
        <f t="shared" si="55"/>
        <v>0</v>
      </c>
      <c r="H265" s="270">
        <f t="shared" si="55"/>
        <v>0</v>
      </c>
      <c r="I265" s="270">
        <f t="shared" si="55"/>
        <v>0</v>
      </c>
      <c r="J265" s="271">
        <f t="shared" si="55"/>
        <v>0</v>
      </c>
      <c r="K265" s="13" t="str">
        <f t="shared" si="52"/>
        <v/>
      </c>
      <c r="L265" s="272" t="s">
        <v>203</v>
      </c>
      <c r="M265" s="5"/>
      <c r="N265" s="5"/>
      <c r="O265" s="5"/>
      <c r="P265" s="5"/>
      <c r="Q265" s="5"/>
      <c r="R265" s="5"/>
      <c r="S265" s="5"/>
      <c r="T265" s="5"/>
      <c r="U265" s="5"/>
      <c r="V265" s="5"/>
      <c r="W265" s="5"/>
      <c r="X265" s="5"/>
      <c r="Y265" s="5"/>
      <c r="Z265" s="5"/>
    </row>
    <row r="266" spans="1:26" ht="18.75" hidden="1" customHeight="1">
      <c r="A266" s="273">
        <v>640</v>
      </c>
      <c r="B266" s="375"/>
      <c r="C266" s="275">
        <v>4301</v>
      </c>
      <c r="D266" s="312" t="s">
        <v>296</v>
      </c>
      <c r="E266" s="96">
        <f t="shared" ref="E266:J268" si="56">SUMIF($C$603:$C$12272,$C266,E$603:E$12272)</f>
        <v>0</v>
      </c>
      <c r="F266" s="277">
        <f t="shared" si="56"/>
        <v>0</v>
      </c>
      <c r="G266" s="278">
        <f t="shared" si="56"/>
        <v>0</v>
      </c>
      <c r="H266" s="279">
        <f t="shared" si="56"/>
        <v>0</v>
      </c>
      <c r="I266" s="279">
        <f t="shared" si="56"/>
        <v>0</v>
      </c>
      <c r="J266" s="280">
        <f t="shared" si="56"/>
        <v>0</v>
      </c>
      <c r="K266" s="13" t="str">
        <f t="shared" si="52"/>
        <v/>
      </c>
      <c r="L266" s="272" t="s">
        <v>209</v>
      </c>
    </row>
    <row r="267" spans="1:26" ht="18.75" hidden="1" customHeight="1">
      <c r="A267" s="273">
        <v>645</v>
      </c>
      <c r="B267" s="375"/>
      <c r="C267" s="290">
        <v>4302</v>
      </c>
      <c r="D267" s="376" t="s">
        <v>297</v>
      </c>
      <c r="E267" s="103">
        <f t="shared" si="56"/>
        <v>0</v>
      </c>
      <c r="F267" s="292">
        <f t="shared" si="56"/>
        <v>0</v>
      </c>
      <c r="G267" s="293">
        <f t="shared" si="56"/>
        <v>0</v>
      </c>
      <c r="H267" s="294">
        <f t="shared" si="56"/>
        <v>0</v>
      </c>
      <c r="I267" s="294">
        <f t="shared" si="56"/>
        <v>0</v>
      </c>
      <c r="J267" s="295">
        <f t="shared" si="56"/>
        <v>0</v>
      </c>
      <c r="K267" s="13" t="str">
        <f t="shared" si="52"/>
        <v/>
      </c>
      <c r="L267" s="272" t="s">
        <v>235</v>
      </c>
      <c r="M267" s="124"/>
      <c r="N267" s="124"/>
      <c r="O267" s="124"/>
      <c r="P267" s="124"/>
      <c r="Q267" s="124"/>
      <c r="R267" s="124"/>
      <c r="S267" s="124"/>
      <c r="T267" s="124"/>
      <c r="U267" s="124"/>
      <c r="V267" s="124"/>
      <c r="W267" s="124"/>
      <c r="X267" s="124"/>
      <c r="Y267" s="124"/>
      <c r="Z267" s="124"/>
    </row>
    <row r="268" spans="1:26" ht="18.75" hidden="1" customHeight="1">
      <c r="A268" s="273">
        <v>650</v>
      </c>
      <c r="B268" s="375"/>
      <c r="C268" s="281">
        <v>4309</v>
      </c>
      <c r="D268" s="298" t="s">
        <v>298</v>
      </c>
      <c r="E268" s="128">
        <f t="shared" si="56"/>
        <v>0</v>
      </c>
      <c r="F268" s="283">
        <f t="shared" si="56"/>
        <v>0</v>
      </c>
      <c r="G268" s="284">
        <f t="shared" si="56"/>
        <v>0</v>
      </c>
      <c r="H268" s="285">
        <f t="shared" si="56"/>
        <v>0</v>
      </c>
      <c r="I268" s="285">
        <f t="shared" si="56"/>
        <v>0</v>
      </c>
      <c r="J268" s="286">
        <f t="shared" si="56"/>
        <v>0</v>
      </c>
      <c r="K268" s="13" t="str">
        <f t="shared" si="52"/>
        <v/>
      </c>
      <c r="L268" s="272" t="s">
        <v>237</v>
      </c>
    </row>
    <row r="269" spans="1:26" s="124" customFormat="1" ht="18.75" hidden="1" customHeight="1">
      <c r="A269" s="263">
        <v>655</v>
      </c>
      <c r="B269" s="264">
        <v>4400</v>
      </c>
      <c r="C269" s="344" t="s">
        <v>299</v>
      </c>
      <c r="D269" s="344"/>
      <c r="E269" s="310">
        <f t="shared" ref="E269:J272" si="57">SUMIF($B$603:$B$12272,$B269,E$603:E$12272)</f>
        <v>0</v>
      </c>
      <c r="F269" s="311">
        <f t="shared" si="57"/>
        <v>0</v>
      </c>
      <c r="G269" s="269">
        <f t="shared" si="57"/>
        <v>0</v>
      </c>
      <c r="H269" s="270">
        <f t="shared" si="57"/>
        <v>0</v>
      </c>
      <c r="I269" s="270">
        <f t="shared" si="57"/>
        <v>0</v>
      </c>
      <c r="J269" s="271">
        <f t="shared" si="57"/>
        <v>0</v>
      </c>
      <c r="K269" s="13" t="str">
        <f t="shared" si="52"/>
        <v/>
      </c>
      <c r="L269" s="272" t="s">
        <v>239</v>
      </c>
      <c r="M269" s="5"/>
      <c r="N269" s="5"/>
      <c r="O269" s="5"/>
      <c r="P269" s="5"/>
      <c r="Q269" s="5"/>
      <c r="R269" s="5"/>
      <c r="S269" s="5"/>
      <c r="T269" s="5"/>
      <c r="U269" s="5"/>
      <c r="V269" s="5"/>
      <c r="W269" s="5"/>
      <c r="X269" s="5"/>
      <c r="Y269" s="5"/>
      <c r="Z269" s="5"/>
    </row>
    <row r="270" spans="1:26" s="124" customFormat="1" ht="18.75" hidden="1" customHeight="1">
      <c r="A270" s="263">
        <v>665</v>
      </c>
      <c r="B270" s="264">
        <v>4500</v>
      </c>
      <c r="C270" s="344" t="s">
        <v>300</v>
      </c>
      <c r="D270" s="344"/>
      <c r="E270" s="310">
        <f t="shared" si="57"/>
        <v>0</v>
      </c>
      <c r="F270" s="311">
        <f t="shared" si="57"/>
        <v>0</v>
      </c>
      <c r="G270" s="269">
        <f t="shared" si="57"/>
        <v>0</v>
      </c>
      <c r="H270" s="270">
        <f t="shared" si="57"/>
        <v>0</v>
      </c>
      <c r="I270" s="270">
        <f t="shared" si="57"/>
        <v>0</v>
      </c>
      <c r="J270" s="271">
        <f t="shared" si="57"/>
        <v>0</v>
      </c>
      <c r="K270" s="13" t="str">
        <f t="shared" si="52"/>
        <v/>
      </c>
      <c r="L270" s="272" t="s">
        <v>241</v>
      </c>
      <c r="M270" s="5"/>
      <c r="N270" s="5"/>
      <c r="O270" s="5"/>
      <c r="P270" s="5"/>
      <c r="Q270" s="5"/>
      <c r="R270" s="5"/>
      <c r="S270" s="5"/>
      <c r="T270" s="5"/>
      <c r="U270" s="5"/>
      <c r="V270" s="5"/>
      <c r="W270" s="5"/>
      <c r="X270" s="5"/>
      <c r="Y270" s="5"/>
      <c r="Z270" s="5"/>
    </row>
    <row r="271" spans="1:26" s="124" customFormat="1" ht="18.75" hidden="1" customHeight="1">
      <c r="A271" s="263">
        <v>675</v>
      </c>
      <c r="B271" s="264">
        <v>4600</v>
      </c>
      <c r="C271" s="352" t="s">
        <v>301</v>
      </c>
      <c r="D271" s="266"/>
      <c r="E271" s="310">
        <f t="shared" si="57"/>
        <v>0</v>
      </c>
      <c r="F271" s="311">
        <f t="shared" si="57"/>
        <v>0</v>
      </c>
      <c r="G271" s="269">
        <f t="shared" si="57"/>
        <v>0</v>
      </c>
      <c r="H271" s="270">
        <f t="shared" si="57"/>
        <v>0</v>
      </c>
      <c r="I271" s="270">
        <f t="shared" si="57"/>
        <v>0</v>
      </c>
      <c r="J271" s="271">
        <f t="shared" si="57"/>
        <v>0</v>
      </c>
      <c r="K271" s="13" t="str">
        <f t="shared" si="52"/>
        <v/>
      </c>
      <c r="L271" s="333" t="s">
        <v>213</v>
      </c>
    </row>
    <row r="272" spans="1:26" s="124" customFormat="1" ht="18.75" hidden="1" customHeight="1">
      <c r="A272" s="263">
        <v>685</v>
      </c>
      <c r="B272" s="264">
        <v>4900</v>
      </c>
      <c r="C272" s="344" t="s">
        <v>302</v>
      </c>
      <c r="D272" s="344"/>
      <c r="E272" s="310">
        <f t="shared" si="57"/>
        <v>0</v>
      </c>
      <c r="F272" s="311">
        <f t="shared" si="57"/>
        <v>0</v>
      </c>
      <c r="G272" s="269">
        <f t="shared" si="57"/>
        <v>0</v>
      </c>
      <c r="H272" s="270">
        <f t="shared" si="57"/>
        <v>0</v>
      </c>
      <c r="I272" s="270">
        <f t="shared" si="57"/>
        <v>0</v>
      </c>
      <c r="J272" s="271">
        <f t="shared" si="57"/>
        <v>0</v>
      </c>
      <c r="K272" s="13" t="str">
        <f t="shared" si="52"/>
        <v/>
      </c>
      <c r="L272" s="333"/>
    </row>
    <row r="273" spans="1:26" ht="18.75" hidden="1" customHeight="1">
      <c r="A273" s="273">
        <v>690</v>
      </c>
      <c r="B273" s="375"/>
      <c r="C273" s="275">
        <v>4901</v>
      </c>
      <c r="D273" s="377" t="s">
        <v>303</v>
      </c>
      <c r="E273" s="96">
        <f t="shared" ref="E273:J274" si="58">SUMIF($C$603:$C$12272,$C273,E$603:E$12272)</f>
        <v>0</v>
      </c>
      <c r="F273" s="277">
        <f t="shared" si="58"/>
        <v>0</v>
      </c>
      <c r="G273" s="278">
        <f t="shared" si="58"/>
        <v>0</v>
      </c>
      <c r="H273" s="279">
        <f t="shared" si="58"/>
        <v>0</v>
      </c>
      <c r="I273" s="279">
        <f t="shared" si="58"/>
        <v>0</v>
      </c>
      <c r="J273" s="280">
        <f t="shared" si="58"/>
        <v>0</v>
      </c>
      <c r="K273" s="13" t="str">
        <f t="shared" si="52"/>
        <v/>
      </c>
      <c r="L273" s="333"/>
      <c r="M273" s="124"/>
      <c r="N273" s="124"/>
      <c r="O273" s="124"/>
      <c r="P273" s="124"/>
      <c r="Q273" s="124"/>
      <c r="R273" s="124"/>
      <c r="S273" s="124"/>
      <c r="T273" s="124"/>
      <c r="U273" s="124"/>
      <c r="V273" s="124"/>
      <c r="W273" s="124"/>
      <c r="X273" s="124"/>
      <c r="Y273" s="124"/>
      <c r="Z273" s="124"/>
    </row>
    <row r="274" spans="1:26" ht="18.75" hidden="1" customHeight="1">
      <c r="A274" s="273">
        <v>695</v>
      </c>
      <c r="B274" s="375"/>
      <c r="C274" s="281">
        <v>4902</v>
      </c>
      <c r="D274" s="298" t="s">
        <v>304</v>
      </c>
      <c r="E274" s="128">
        <f t="shared" si="58"/>
        <v>0</v>
      </c>
      <c r="F274" s="283">
        <f t="shared" si="58"/>
        <v>0</v>
      </c>
      <c r="G274" s="284">
        <f t="shared" si="58"/>
        <v>0</v>
      </c>
      <c r="H274" s="285">
        <f t="shared" si="58"/>
        <v>0</v>
      </c>
      <c r="I274" s="285">
        <f t="shared" si="58"/>
        <v>0</v>
      </c>
      <c r="J274" s="286">
        <f t="shared" si="58"/>
        <v>0</v>
      </c>
      <c r="K274" s="13" t="str">
        <f t="shared" si="52"/>
        <v/>
      </c>
      <c r="L274" s="272" t="s">
        <v>203</v>
      </c>
      <c r="M274" s="124"/>
      <c r="N274" s="124"/>
      <c r="O274" s="124"/>
      <c r="P274" s="124"/>
      <c r="Q274" s="124"/>
      <c r="R274" s="124"/>
      <c r="S274" s="124"/>
      <c r="T274" s="124"/>
      <c r="U274" s="124"/>
      <c r="V274" s="124"/>
      <c r="W274" s="124"/>
      <c r="X274" s="124"/>
      <c r="Y274" s="124"/>
      <c r="Z274" s="124"/>
    </row>
    <row r="275" spans="1:26" s="380" customFormat="1" ht="18.75" hidden="1" customHeight="1">
      <c r="A275" s="263">
        <v>700</v>
      </c>
      <c r="B275" s="378">
        <v>5100</v>
      </c>
      <c r="C275" s="379" t="s">
        <v>305</v>
      </c>
      <c r="D275" s="379"/>
      <c r="E275" s="310">
        <f t="shared" ref="E275:J276" si="59">SUMIF($B$603:$B$12272,$B275,E$603:E$12272)</f>
        <v>0</v>
      </c>
      <c r="F275" s="311">
        <f t="shared" si="59"/>
        <v>0</v>
      </c>
      <c r="G275" s="269">
        <f t="shared" si="59"/>
        <v>0</v>
      </c>
      <c r="H275" s="270">
        <f t="shared" si="59"/>
        <v>0</v>
      </c>
      <c r="I275" s="270">
        <f t="shared" si="59"/>
        <v>0</v>
      </c>
      <c r="J275" s="271">
        <f t="shared" si="59"/>
        <v>0</v>
      </c>
      <c r="K275" s="13" t="str">
        <f t="shared" si="52"/>
        <v/>
      </c>
      <c r="L275" s="272" t="s">
        <v>205</v>
      </c>
      <c r="M275" s="5"/>
      <c r="N275" s="5"/>
      <c r="O275" s="5"/>
      <c r="P275" s="5"/>
      <c r="Q275" s="5"/>
      <c r="R275" s="5"/>
      <c r="S275" s="5"/>
      <c r="T275" s="5"/>
      <c r="U275" s="5"/>
      <c r="V275" s="5"/>
      <c r="W275" s="5"/>
      <c r="X275" s="5"/>
      <c r="Y275" s="5"/>
      <c r="Z275" s="5"/>
    </row>
    <row r="276" spans="1:26" s="380" customFormat="1" ht="18.75" hidden="1" customHeight="1">
      <c r="A276" s="263">
        <v>710</v>
      </c>
      <c r="B276" s="378">
        <v>5200</v>
      </c>
      <c r="C276" s="379" t="s">
        <v>306</v>
      </c>
      <c r="D276" s="379"/>
      <c r="E276" s="310">
        <f t="shared" si="59"/>
        <v>0</v>
      </c>
      <c r="F276" s="311">
        <f t="shared" si="59"/>
        <v>0</v>
      </c>
      <c r="G276" s="269">
        <f t="shared" si="59"/>
        <v>0</v>
      </c>
      <c r="H276" s="270">
        <f t="shared" si="59"/>
        <v>0</v>
      </c>
      <c r="I276" s="270">
        <f t="shared" si="59"/>
        <v>0</v>
      </c>
      <c r="J276" s="271">
        <f t="shared" si="59"/>
        <v>0</v>
      </c>
      <c r="K276" s="13" t="str">
        <f t="shared" si="52"/>
        <v/>
      </c>
      <c r="L276" s="272" t="s">
        <v>207</v>
      </c>
      <c r="M276" s="5"/>
      <c r="N276" s="5"/>
      <c r="O276" s="5"/>
      <c r="P276" s="5"/>
      <c r="Q276" s="5"/>
      <c r="R276" s="5"/>
      <c r="S276" s="5"/>
      <c r="T276" s="5"/>
      <c r="U276" s="5"/>
      <c r="V276" s="5"/>
      <c r="W276" s="5"/>
      <c r="X276" s="5"/>
      <c r="Y276" s="5"/>
      <c r="Z276" s="5"/>
    </row>
    <row r="277" spans="1:26" s="384" customFormat="1" ht="18.75" hidden="1" customHeight="1">
      <c r="A277" s="273">
        <v>715</v>
      </c>
      <c r="B277" s="381"/>
      <c r="C277" s="382">
        <v>5201</v>
      </c>
      <c r="D277" s="383" t="s">
        <v>307</v>
      </c>
      <c r="E277" s="96">
        <f t="shared" ref="E277:J283" si="60">SUMIF($C$603:$C$12272,$C277,E$603:E$12272)</f>
        <v>0</v>
      </c>
      <c r="F277" s="277">
        <f t="shared" si="60"/>
        <v>0</v>
      </c>
      <c r="G277" s="278">
        <f t="shared" si="60"/>
        <v>0</v>
      </c>
      <c r="H277" s="279">
        <f t="shared" si="60"/>
        <v>0</v>
      </c>
      <c r="I277" s="279">
        <f t="shared" si="60"/>
        <v>0</v>
      </c>
      <c r="J277" s="280">
        <f t="shared" si="60"/>
        <v>0</v>
      </c>
      <c r="K277" s="13" t="str">
        <f t="shared" si="52"/>
        <v/>
      </c>
      <c r="L277" s="272" t="s">
        <v>209</v>
      </c>
      <c r="M277" s="380"/>
      <c r="N277" s="380"/>
      <c r="O277" s="380"/>
      <c r="P277" s="380"/>
      <c r="Q277" s="380"/>
      <c r="R277" s="380"/>
      <c r="S277" s="380"/>
      <c r="T277" s="380"/>
      <c r="U277" s="380"/>
      <c r="V277" s="380"/>
      <c r="W277" s="380"/>
      <c r="X277" s="380"/>
      <c r="Y277" s="380"/>
      <c r="Z277" s="380"/>
    </row>
    <row r="278" spans="1:26" s="384" customFormat="1" ht="18.75" hidden="1" customHeight="1">
      <c r="A278" s="273">
        <v>720</v>
      </c>
      <c r="B278" s="381"/>
      <c r="C278" s="385">
        <v>5202</v>
      </c>
      <c r="D278" s="386" t="s">
        <v>308</v>
      </c>
      <c r="E278" s="103">
        <f t="shared" si="60"/>
        <v>0</v>
      </c>
      <c r="F278" s="292">
        <f t="shared" si="60"/>
        <v>0</v>
      </c>
      <c r="G278" s="293">
        <f t="shared" si="60"/>
        <v>0</v>
      </c>
      <c r="H278" s="294">
        <f t="shared" si="60"/>
        <v>0</v>
      </c>
      <c r="I278" s="294">
        <f t="shared" si="60"/>
        <v>0</v>
      </c>
      <c r="J278" s="295">
        <f t="shared" si="60"/>
        <v>0</v>
      </c>
      <c r="K278" s="13" t="str">
        <f t="shared" si="52"/>
        <v/>
      </c>
      <c r="L278" s="272" t="s">
        <v>211</v>
      </c>
      <c r="M278" s="380"/>
      <c r="N278" s="380"/>
      <c r="O278" s="380"/>
      <c r="P278" s="380"/>
      <c r="Q278" s="380"/>
      <c r="R278" s="380"/>
      <c r="S278" s="380"/>
      <c r="T278" s="380"/>
      <c r="U278" s="380"/>
      <c r="V278" s="380"/>
      <c r="W278" s="380"/>
      <c r="X278" s="380"/>
      <c r="Y278" s="380"/>
      <c r="Z278" s="380"/>
    </row>
    <row r="279" spans="1:26" s="384" customFormat="1" ht="18.75" hidden="1" customHeight="1">
      <c r="A279" s="273">
        <v>725</v>
      </c>
      <c r="B279" s="381"/>
      <c r="C279" s="385">
        <v>5203</v>
      </c>
      <c r="D279" s="386" t="s">
        <v>309</v>
      </c>
      <c r="E279" s="103">
        <f t="shared" si="60"/>
        <v>0</v>
      </c>
      <c r="F279" s="292">
        <f t="shared" si="60"/>
        <v>0</v>
      </c>
      <c r="G279" s="293">
        <f t="shared" si="60"/>
        <v>0</v>
      </c>
      <c r="H279" s="294">
        <f t="shared" si="60"/>
        <v>0</v>
      </c>
      <c r="I279" s="294">
        <f t="shared" si="60"/>
        <v>0</v>
      </c>
      <c r="J279" s="295">
        <f t="shared" si="60"/>
        <v>0</v>
      </c>
      <c r="K279" s="13" t="str">
        <f t="shared" si="52"/>
        <v/>
      </c>
      <c r="L279" s="272" t="s">
        <v>213</v>
      </c>
    </row>
    <row r="280" spans="1:26" s="384" customFormat="1" ht="18.75" hidden="1" customHeight="1">
      <c r="A280" s="273">
        <v>730</v>
      </c>
      <c r="B280" s="381"/>
      <c r="C280" s="385">
        <v>5204</v>
      </c>
      <c r="D280" s="386" t="s">
        <v>310</v>
      </c>
      <c r="E280" s="103">
        <f t="shared" si="60"/>
        <v>0</v>
      </c>
      <c r="F280" s="292">
        <f t="shared" si="60"/>
        <v>0</v>
      </c>
      <c r="G280" s="293">
        <f t="shared" si="60"/>
        <v>0</v>
      </c>
      <c r="H280" s="294">
        <f t="shared" si="60"/>
        <v>0</v>
      </c>
      <c r="I280" s="294">
        <f t="shared" si="60"/>
        <v>0</v>
      </c>
      <c r="J280" s="295">
        <f t="shared" si="60"/>
        <v>0</v>
      </c>
      <c r="K280" s="13" t="str">
        <f t="shared" si="52"/>
        <v/>
      </c>
      <c r="L280" s="272" t="s">
        <v>215</v>
      </c>
    </row>
    <row r="281" spans="1:26" s="384" customFormat="1" ht="18.75" hidden="1" customHeight="1">
      <c r="A281" s="273">
        <v>735</v>
      </c>
      <c r="B281" s="381"/>
      <c r="C281" s="385">
        <v>5205</v>
      </c>
      <c r="D281" s="386" t="s">
        <v>311</v>
      </c>
      <c r="E281" s="103">
        <f t="shared" si="60"/>
        <v>0</v>
      </c>
      <c r="F281" s="292">
        <f t="shared" si="60"/>
        <v>0</v>
      </c>
      <c r="G281" s="293">
        <f t="shared" si="60"/>
        <v>0</v>
      </c>
      <c r="H281" s="294">
        <f t="shared" si="60"/>
        <v>0</v>
      </c>
      <c r="I281" s="294">
        <f t="shared" si="60"/>
        <v>0</v>
      </c>
      <c r="J281" s="295">
        <f t="shared" si="60"/>
        <v>0</v>
      </c>
      <c r="K281" s="13" t="str">
        <f t="shared" si="52"/>
        <v/>
      </c>
      <c r="L281" s="272" t="s">
        <v>217</v>
      </c>
    </row>
    <row r="282" spans="1:26" s="384" customFormat="1" ht="18.75" hidden="1" customHeight="1">
      <c r="A282" s="273">
        <v>740</v>
      </c>
      <c r="B282" s="381"/>
      <c r="C282" s="385">
        <v>5206</v>
      </c>
      <c r="D282" s="386" t="s">
        <v>312</v>
      </c>
      <c r="E282" s="103">
        <f t="shared" si="60"/>
        <v>0</v>
      </c>
      <c r="F282" s="292">
        <f t="shared" si="60"/>
        <v>0</v>
      </c>
      <c r="G282" s="293">
        <f t="shared" si="60"/>
        <v>0</v>
      </c>
      <c r="H282" s="294">
        <f t="shared" si="60"/>
        <v>0</v>
      </c>
      <c r="I282" s="294">
        <f t="shared" si="60"/>
        <v>0</v>
      </c>
      <c r="J282" s="295">
        <f t="shared" si="60"/>
        <v>0</v>
      </c>
      <c r="K282" s="13" t="str">
        <f t="shared" si="52"/>
        <v/>
      </c>
      <c r="L282" s="272" t="s">
        <v>219</v>
      </c>
    </row>
    <row r="283" spans="1:26" s="384" customFormat="1" ht="18.75" hidden="1" customHeight="1">
      <c r="A283" s="273">
        <v>745</v>
      </c>
      <c r="B283" s="381"/>
      <c r="C283" s="387">
        <v>5219</v>
      </c>
      <c r="D283" s="388" t="s">
        <v>313</v>
      </c>
      <c r="E283" s="128">
        <f t="shared" si="60"/>
        <v>0</v>
      </c>
      <c r="F283" s="283">
        <f t="shared" si="60"/>
        <v>0</v>
      </c>
      <c r="G283" s="284">
        <f t="shared" si="60"/>
        <v>0</v>
      </c>
      <c r="H283" s="285">
        <f t="shared" si="60"/>
        <v>0</v>
      </c>
      <c r="I283" s="285">
        <f t="shared" si="60"/>
        <v>0</v>
      </c>
      <c r="J283" s="286">
        <f t="shared" si="60"/>
        <v>0</v>
      </c>
      <c r="K283" s="13" t="str">
        <f t="shared" si="52"/>
        <v/>
      </c>
      <c r="L283" s="272" t="s">
        <v>209</v>
      </c>
    </row>
    <row r="284" spans="1:26" s="380" customFormat="1" ht="18.75" hidden="1" customHeight="1">
      <c r="A284" s="263">
        <v>750</v>
      </c>
      <c r="B284" s="378">
        <v>5300</v>
      </c>
      <c r="C284" s="379" t="s">
        <v>314</v>
      </c>
      <c r="D284" s="379"/>
      <c r="E284" s="310">
        <f t="shared" ref="E284:J284" si="61">SUMIF($B$603:$B$12272,$B284,E$603:E$12272)</f>
        <v>0</v>
      </c>
      <c r="F284" s="311">
        <f t="shared" si="61"/>
        <v>0</v>
      </c>
      <c r="G284" s="269">
        <f t="shared" si="61"/>
        <v>0</v>
      </c>
      <c r="H284" s="270">
        <f t="shared" si="61"/>
        <v>0</v>
      </c>
      <c r="I284" s="270">
        <f t="shared" si="61"/>
        <v>0</v>
      </c>
      <c r="J284" s="271">
        <f t="shared" si="61"/>
        <v>0</v>
      </c>
      <c r="K284" s="13" t="str">
        <f t="shared" si="52"/>
        <v/>
      </c>
      <c r="L284" s="272" t="s">
        <v>222</v>
      </c>
      <c r="M284" s="384"/>
      <c r="N284" s="384"/>
      <c r="O284" s="384"/>
      <c r="P284" s="384"/>
      <c r="Q284" s="384"/>
      <c r="R284" s="384"/>
      <c r="S284" s="384"/>
      <c r="T284" s="384"/>
      <c r="U284" s="384"/>
      <c r="V284" s="384"/>
      <c r="W284" s="384"/>
      <c r="X284" s="384"/>
      <c r="Y284" s="384"/>
      <c r="Z284" s="384"/>
    </row>
    <row r="285" spans="1:26" s="384" customFormat="1" ht="18.75" hidden="1" customHeight="1">
      <c r="A285" s="273">
        <v>755</v>
      </c>
      <c r="B285" s="381"/>
      <c r="C285" s="382">
        <v>5301</v>
      </c>
      <c r="D285" s="383" t="s">
        <v>315</v>
      </c>
      <c r="E285" s="96">
        <f t="shared" ref="E285:J286" si="62">SUMIF($C$603:$C$12272,$C285,E$603:E$12272)</f>
        <v>0</v>
      </c>
      <c r="F285" s="277">
        <f t="shared" si="62"/>
        <v>0</v>
      </c>
      <c r="G285" s="278">
        <f t="shared" si="62"/>
        <v>0</v>
      </c>
      <c r="H285" s="279">
        <f t="shared" si="62"/>
        <v>0</v>
      </c>
      <c r="I285" s="279">
        <f t="shared" si="62"/>
        <v>0</v>
      </c>
      <c r="J285" s="280">
        <f t="shared" si="62"/>
        <v>0</v>
      </c>
      <c r="K285" s="13" t="str">
        <f t="shared" si="52"/>
        <v/>
      </c>
      <c r="L285" s="272" t="s">
        <v>213</v>
      </c>
    </row>
    <row r="286" spans="1:26" s="384" customFormat="1" ht="18.75" hidden="1" customHeight="1">
      <c r="A286" s="273">
        <v>760</v>
      </c>
      <c r="B286" s="381"/>
      <c r="C286" s="387">
        <v>5309</v>
      </c>
      <c r="D286" s="388" t="s">
        <v>316</v>
      </c>
      <c r="E286" s="128">
        <f t="shared" si="62"/>
        <v>0</v>
      </c>
      <c r="F286" s="283">
        <f t="shared" si="62"/>
        <v>0</v>
      </c>
      <c r="G286" s="284">
        <f t="shared" si="62"/>
        <v>0</v>
      </c>
      <c r="H286" s="285">
        <f t="shared" si="62"/>
        <v>0</v>
      </c>
      <c r="I286" s="285">
        <f t="shared" si="62"/>
        <v>0</v>
      </c>
      <c r="J286" s="286">
        <f t="shared" si="62"/>
        <v>0</v>
      </c>
      <c r="K286" s="13" t="str">
        <f t="shared" si="52"/>
        <v/>
      </c>
      <c r="L286" s="272" t="s">
        <v>224</v>
      </c>
      <c r="M286" s="380"/>
      <c r="N286" s="380"/>
      <c r="O286" s="380"/>
      <c r="P286" s="380"/>
      <c r="Q286" s="380"/>
      <c r="R286" s="380"/>
      <c r="S286" s="380"/>
      <c r="T286" s="380"/>
      <c r="U286" s="380"/>
      <c r="V286" s="380"/>
      <c r="W286" s="380"/>
      <c r="X286" s="380"/>
      <c r="Y286" s="380"/>
      <c r="Z286" s="380"/>
    </row>
    <row r="287" spans="1:26" s="380" customFormat="1" ht="18.75" hidden="1" customHeight="1">
      <c r="A287" s="263">
        <v>765</v>
      </c>
      <c r="B287" s="378">
        <v>5400</v>
      </c>
      <c r="C287" s="379" t="s">
        <v>317</v>
      </c>
      <c r="D287" s="379"/>
      <c r="E287" s="310">
        <f t="shared" ref="E287:J288" si="63">SUMIF($B$603:$B$12272,$B287,E$603:E$12272)</f>
        <v>0</v>
      </c>
      <c r="F287" s="311">
        <f t="shared" si="63"/>
        <v>0</v>
      </c>
      <c r="G287" s="269">
        <f t="shared" si="63"/>
        <v>0</v>
      </c>
      <c r="H287" s="270">
        <f t="shared" si="63"/>
        <v>0</v>
      </c>
      <c r="I287" s="270">
        <f t="shared" si="63"/>
        <v>0</v>
      </c>
      <c r="J287" s="271">
        <f t="shared" si="63"/>
        <v>0</v>
      </c>
      <c r="K287" s="13" t="str">
        <f t="shared" si="52"/>
        <v/>
      </c>
      <c r="L287" s="272"/>
      <c r="M287" s="384"/>
      <c r="N287" s="384"/>
      <c r="O287" s="384"/>
      <c r="P287" s="384"/>
      <c r="Q287" s="384"/>
      <c r="R287" s="384"/>
      <c r="S287" s="384"/>
      <c r="T287" s="384"/>
      <c r="U287" s="384"/>
      <c r="V287" s="384"/>
      <c r="W287" s="384"/>
      <c r="X287" s="384"/>
      <c r="Y287" s="384"/>
      <c r="Z287" s="384"/>
    </row>
    <row r="288" spans="1:26" s="124" customFormat="1" ht="18.75" hidden="1" customHeight="1">
      <c r="A288" s="263">
        <v>775</v>
      </c>
      <c r="B288" s="264">
        <v>5500</v>
      </c>
      <c r="C288" s="344" t="s">
        <v>318</v>
      </c>
      <c r="D288" s="344"/>
      <c r="E288" s="310">
        <f t="shared" si="63"/>
        <v>0</v>
      </c>
      <c r="F288" s="311">
        <f t="shared" si="63"/>
        <v>0</v>
      </c>
      <c r="G288" s="269">
        <f t="shared" si="63"/>
        <v>0</v>
      </c>
      <c r="H288" s="270">
        <f t="shared" si="63"/>
        <v>0</v>
      </c>
      <c r="I288" s="270">
        <f t="shared" si="63"/>
        <v>0</v>
      </c>
      <c r="J288" s="271">
        <f t="shared" si="63"/>
        <v>0</v>
      </c>
      <c r="K288" s="13" t="str">
        <f t="shared" si="52"/>
        <v/>
      </c>
      <c r="L288" s="272" t="s">
        <v>229</v>
      </c>
      <c r="M288" s="384"/>
      <c r="N288" s="384"/>
      <c r="O288" s="384"/>
      <c r="P288" s="384"/>
      <c r="Q288" s="384"/>
      <c r="R288" s="384"/>
      <c r="S288" s="384"/>
      <c r="T288" s="384"/>
      <c r="U288" s="384"/>
      <c r="V288" s="384"/>
      <c r="W288" s="384"/>
      <c r="X288" s="384"/>
      <c r="Y288" s="384"/>
      <c r="Z288" s="384"/>
    </row>
    <row r="289" spans="1:69" ht="18.75" hidden="1" customHeight="1">
      <c r="A289" s="273">
        <v>780</v>
      </c>
      <c r="B289" s="375"/>
      <c r="C289" s="275">
        <v>5501</v>
      </c>
      <c r="D289" s="312" t="s">
        <v>319</v>
      </c>
      <c r="E289" s="96">
        <f t="shared" ref="E289:J292" si="64">SUMIF($C$603:$C$12272,$C289,E$603:E$12272)</f>
        <v>0</v>
      </c>
      <c r="F289" s="277">
        <f t="shared" si="64"/>
        <v>0</v>
      </c>
      <c r="G289" s="278">
        <f t="shared" si="64"/>
        <v>0</v>
      </c>
      <c r="H289" s="279">
        <f t="shared" si="64"/>
        <v>0</v>
      </c>
      <c r="I289" s="279">
        <f t="shared" si="64"/>
        <v>0</v>
      </c>
      <c r="J289" s="280">
        <f t="shared" si="64"/>
        <v>0</v>
      </c>
      <c r="K289" s="13" t="str">
        <f t="shared" si="52"/>
        <v/>
      </c>
      <c r="L289" s="272" t="s">
        <v>209</v>
      </c>
      <c r="M289" s="380"/>
      <c r="N289" s="380"/>
      <c r="O289" s="380"/>
      <c r="P289" s="380"/>
      <c r="Q289" s="380"/>
      <c r="R289" s="380"/>
      <c r="S289" s="380"/>
      <c r="T289" s="380"/>
      <c r="U289" s="380"/>
      <c r="V289" s="380"/>
      <c r="W289" s="380"/>
      <c r="X289" s="380"/>
      <c r="Y289" s="380"/>
      <c r="Z289" s="380"/>
    </row>
    <row r="290" spans="1:69" ht="18.75" hidden="1" customHeight="1">
      <c r="A290" s="273">
        <v>785</v>
      </c>
      <c r="B290" s="375"/>
      <c r="C290" s="290">
        <v>5502</v>
      </c>
      <c r="D290" s="291" t="s">
        <v>320</v>
      </c>
      <c r="E290" s="103">
        <f t="shared" si="64"/>
        <v>0</v>
      </c>
      <c r="F290" s="292">
        <f t="shared" si="64"/>
        <v>0</v>
      </c>
      <c r="G290" s="293">
        <f t="shared" si="64"/>
        <v>0</v>
      </c>
      <c r="H290" s="294">
        <f t="shared" si="64"/>
        <v>0</v>
      </c>
      <c r="I290" s="294">
        <f t="shared" si="64"/>
        <v>0</v>
      </c>
      <c r="J290" s="295">
        <f t="shared" si="64"/>
        <v>0</v>
      </c>
      <c r="K290" s="13" t="str">
        <f t="shared" si="52"/>
        <v/>
      </c>
      <c r="L290" s="272"/>
      <c r="M290" s="124"/>
      <c r="N290" s="124"/>
      <c r="O290" s="124"/>
      <c r="P290" s="124"/>
      <c r="Q290" s="124"/>
      <c r="R290" s="124"/>
      <c r="S290" s="124"/>
      <c r="T290" s="124"/>
      <c r="U290" s="124"/>
      <c r="V290" s="124"/>
      <c r="W290" s="124"/>
      <c r="X290" s="124"/>
      <c r="Y290" s="124"/>
      <c r="Z290" s="124"/>
    </row>
    <row r="291" spans="1:69" ht="18.75" hidden="1" customHeight="1">
      <c r="A291" s="273">
        <v>790</v>
      </c>
      <c r="B291" s="375"/>
      <c r="C291" s="290">
        <v>5503</v>
      </c>
      <c r="D291" s="376" t="s">
        <v>321</v>
      </c>
      <c r="E291" s="103">
        <f t="shared" si="64"/>
        <v>0</v>
      </c>
      <c r="F291" s="292">
        <f t="shared" si="64"/>
        <v>0</v>
      </c>
      <c r="G291" s="293">
        <f t="shared" si="64"/>
        <v>0</v>
      </c>
      <c r="H291" s="294">
        <f t="shared" si="64"/>
        <v>0</v>
      </c>
      <c r="I291" s="294">
        <f t="shared" si="64"/>
        <v>0</v>
      </c>
      <c r="J291" s="295">
        <f t="shared" si="64"/>
        <v>0</v>
      </c>
      <c r="K291" s="13" t="str">
        <f t="shared" si="52"/>
        <v/>
      </c>
      <c r="L291" s="272" t="s">
        <v>203</v>
      </c>
    </row>
    <row r="292" spans="1:69" ht="18.75" hidden="1" customHeight="1">
      <c r="A292" s="273">
        <v>795</v>
      </c>
      <c r="B292" s="375"/>
      <c r="C292" s="281">
        <v>5504</v>
      </c>
      <c r="D292" s="343" t="s">
        <v>322</v>
      </c>
      <c r="E292" s="128">
        <f t="shared" si="64"/>
        <v>0</v>
      </c>
      <c r="F292" s="283">
        <f t="shared" si="64"/>
        <v>0</v>
      </c>
      <c r="G292" s="284">
        <f t="shared" si="64"/>
        <v>0</v>
      </c>
      <c r="H292" s="285">
        <f t="shared" si="64"/>
        <v>0</v>
      </c>
      <c r="I292" s="285">
        <f t="shared" si="64"/>
        <v>0</v>
      </c>
      <c r="J292" s="286">
        <f t="shared" si="64"/>
        <v>0</v>
      </c>
      <c r="K292" s="13" t="str">
        <f t="shared" si="52"/>
        <v/>
      </c>
      <c r="L292" s="272" t="s">
        <v>209</v>
      </c>
    </row>
    <row r="293" spans="1:69" s="380" customFormat="1" ht="18.75" hidden="1" customHeight="1">
      <c r="A293" s="263">
        <v>805</v>
      </c>
      <c r="B293" s="378">
        <v>5700</v>
      </c>
      <c r="C293" s="389" t="s">
        <v>323</v>
      </c>
      <c r="D293" s="390"/>
      <c r="E293" s="310">
        <f t="shared" ref="E293:J293" si="65">SUMIF($B$603:$B$12272,$B293,E$603:E$12272)</f>
        <v>0</v>
      </c>
      <c r="F293" s="311">
        <f t="shared" si="65"/>
        <v>0</v>
      </c>
      <c r="G293" s="269">
        <f t="shared" si="65"/>
        <v>0</v>
      </c>
      <c r="H293" s="270">
        <f t="shared" si="65"/>
        <v>0</v>
      </c>
      <c r="I293" s="270">
        <f t="shared" si="65"/>
        <v>0</v>
      </c>
      <c r="J293" s="271">
        <f t="shared" si="65"/>
        <v>0</v>
      </c>
      <c r="K293" s="13" t="str">
        <f t="shared" si="52"/>
        <v/>
      </c>
      <c r="L293" s="272" t="s">
        <v>235</v>
      </c>
      <c r="M293" s="5"/>
      <c r="N293" s="5"/>
      <c r="O293" s="5"/>
      <c r="P293" s="5"/>
      <c r="Q293" s="5"/>
      <c r="R293" s="5"/>
      <c r="S293" s="5"/>
      <c r="T293" s="5"/>
      <c r="U293" s="5"/>
      <c r="V293" s="5"/>
      <c r="W293" s="5"/>
      <c r="X293" s="5"/>
      <c r="Y293" s="5"/>
      <c r="Z293" s="5"/>
    </row>
    <row r="294" spans="1:69" s="384" customFormat="1" ht="18.75" hidden="1" customHeight="1">
      <c r="A294" s="273">
        <v>810</v>
      </c>
      <c r="B294" s="381"/>
      <c r="C294" s="382">
        <v>5701</v>
      </c>
      <c r="D294" s="383" t="s">
        <v>324</v>
      </c>
      <c r="E294" s="96">
        <f t="shared" ref="E294:J296" si="66">SUMIF($C$603:$C$12272,$C294,E$603:E$12272)</f>
        <v>0</v>
      </c>
      <c r="F294" s="277">
        <f t="shared" si="66"/>
        <v>0</v>
      </c>
      <c r="G294" s="278">
        <f t="shared" si="66"/>
        <v>0</v>
      </c>
      <c r="H294" s="279">
        <f t="shared" si="66"/>
        <v>0</v>
      </c>
      <c r="I294" s="279">
        <f t="shared" si="66"/>
        <v>0</v>
      </c>
      <c r="J294" s="280">
        <f t="shared" si="66"/>
        <v>0</v>
      </c>
      <c r="K294" s="13" t="str">
        <f t="shared" si="52"/>
        <v/>
      </c>
      <c r="L294" s="272" t="s">
        <v>237</v>
      </c>
      <c r="M294" s="5"/>
      <c r="N294" s="5"/>
      <c r="O294" s="5"/>
      <c r="P294" s="5"/>
      <c r="Q294" s="5"/>
      <c r="R294" s="5"/>
      <c r="S294" s="5"/>
      <c r="T294" s="5"/>
      <c r="U294" s="5"/>
      <c r="V294" s="5"/>
      <c r="W294" s="5"/>
      <c r="X294" s="5"/>
      <c r="Y294" s="5"/>
      <c r="Z294" s="5"/>
    </row>
    <row r="295" spans="1:69" s="384" customFormat="1" ht="18.75" hidden="1" customHeight="1">
      <c r="A295" s="273">
        <v>815</v>
      </c>
      <c r="B295" s="381"/>
      <c r="C295" s="391">
        <v>5702</v>
      </c>
      <c r="D295" s="392" t="s">
        <v>325</v>
      </c>
      <c r="E295" s="111">
        <f t="shared" si="66"/>
        <v>0</v>
      </c>
      <c r="F295" s="315">
        <f t="shared" si="66"/>
        <v>0</v>
      </c>
      <c r="G295" s="316">
        <f t="shared" si="66"/>
        <v>0</v>
      </c>
      <c r="H295" s="317">
        <f t="shared" si="66"/>
        <v>0</v>
      </c>
      <c r="I295" s="317">
        <f t="shared" si="66"/>
        <v>0</v>
      </c>
      <c r="J295" s="318">
        <f t="shared" si="66"/>
        <v>0</v>
      </c>
      <c r="K295" s="13" t="str">
        <f t="shared" si="52"/>
        <v/>
      </c>
      <c r="L295" s="272" t="s">
        <v>239</v>
      </c>
      <c r="M295" s="380"/>
      <c r="N295" s="380"/>
      <c r="O295" s="380"/>
      <c r="P295" s="380"/>
      <c r="Q295" s="380"/>
      <c r="R295" s="380"/>
      <c r="S295" s="380"/>
      <c r="T295" s="380"/>
      <c r="U295" s="380"/>
      <c r="V295" s="380"/>
      <c r="W295" s="380"/>
      <c r="X295" s="380"/>
      <c r="Y295" s="380"/>
      <c r="Z295" s="380"/>
    </row>
    <row r="296" spans="1:69" s="173" customFormat="1" ht="18.75" hidden="1" customHeight="1">
      <c r="A296" s="393">
        <v>525</v>
      </c>
      <c r="B296" s="289"/>
      <c r="C296" s="394">
        <v>4071</v>
      </c>
      <c r="D296" s="395" t="s">
        <v>326</v>
      </c>
      <c r="E296" s="396">
        <f t="shared" si="66"/>
        <v>0</v>
      </c>
      <c r="F296" s="397">
        <f t="shared" si="66"/>
        <v>0</v>
      </c>
      <c r="G296" s="398">
        <f t="shared" si="66"/>
        <v>0</v>
      </c>
      <c r="H296" s="399">
        <f t="shared" si="66"/>
        <v>0</v>
      </c>
      <c r="I296" s="399">
        <f t="shared" si="66"/>
        <v>0</v>
      </c>
      <c r="J296" s="400">
        <f t="shared" si="66"/>
        <v>0</v>
      </c>
      <c r="K296" s="13" t="str">
        <f t="shared" si="52"/>
        <v/>
      </c>
      <c r="L296" s="272" t="s">
        <v>241</v>
      </c>
      <c r="M296" s="384"/>
      <c r="N296" s="384"/>
      <c r="O296" s="384"/>
      <c r="P296" s="384"/>
      <c r="Q296" s="384"/>
      <c r="R296" s="384"/>
      <c r="S296" s="384"/>
      <c r="T296" s="384"/>
      <c r="U296" s="384"/>
      <c r="V296" s="384"/>
      <c r="W296" s="384"/>
      <c r="X296" s="384"/>
      <c r="Y296" s="384"/>
      <c r="Z296" s="384"/>
      <c r="AA296" s="170"/>
      <c r="AB296" s="171"/>
      <c r="AC296" s="170"/>
      <c r="AD296" s="170"/>
      <c r="AE296" s="171"/>
      <c r="AF296" s="170"/>
      <c r="AG296" s="170"/>
      <c r="AH296" s="171"/>
      <c r="AI296" s="401"/>
      <c r="AJ296" s="401"/>
      <c r="AK296" s="402"/>
      <c r="AL296" s="170"/>
      <c r="AM296" s="170"/>
      <c r="AN296" s="171"/>
      <c r="AO296" s="170"/>
      <c r="AP296" s="170"/>
      <c r="AQ296" s="171"/>
      <c r="AR296" s="170"/>
      <c r="AS296" s="170"/>
      <c r="AT296" s="171"/>
      <c r="AU296" s="170"/>
      <c r="AV296" s="170"/>
      <c r="AW296" s="171"/>
      <c r="AX296" s="170"/>
      <c r="AY296" s="170"/>
      <c r="AZ296" s="172"/>
      <c r="BA296" s="170"/>
      <c r="BB296" s="170"/>
      <c r="BC296" s="171"/>
      <c r="BD296" s="170"/>
      <c r="BE296" s="170"/>
      <c r="BF296" s="171"/>
      <c r="BG296" s="170"/>
      <c r="BH296" s="171"/>
      <c r="BI296" s="172"/>
      <c r="BJ296" s="171"/>
      <c r="BK296" s="171"/>
      <c r="BL296" s="170"/>
      <c r="BM296" s="170"/>
      <c r="BN296" s="171"/>
      <c r="BO296" s="170"/>
      <c r="BQ296" s="170"/>
    </row>
    <row r="297" spans="1:69" s="124" customFormat="1" ht="18.75" hidden="1" customHeight="1">
      <c r="A297" s="263">
        <v>820</v>
      </c>
      <c r="B297" s="403">
        <v>98</v>
      </c>
      <c r="C297" s="404" t="s">
        <v>327</v>
      </c>
      <c r="D297" s="344"/>
      <c r="E297" s="310">
        <f t="shared" ref="E297:J297" si="67">SUMIF($B$603:$B$12272,$B297,E$603:E$12272)</f>
        <v>0</v>
      </c>
      <c r="F297" s="311">
        <f t="shared" si="67"/>
        <v>0</v>
      </c>
      <c r="G297" s="405">
        <f t="shared" si="67"/>
        <v>0</v>
      </c>
      <c r="H297" s="406">
        <f t="shared" si="67"/>
        <v>0</v>
      </c>
      <c r="I297" s="406">
        <f t="shared" si="67"/>
        <v>0</v>
      </c>
      <c r="J297" s="407">
        <f t="shared" si="67"/>
        <v>0</v>
      </c>
      <c r="K297" s="13" t="str">
        <f t="shared" si="52"/>
        <v/>
      </c>
      <c r="L297" s="272" t="s">
        <v>213</v>
      </c>
      <c r="M297" s="170"/>
      <c r="N297" s="170"/>
      <c r="O297" s="170"/>
      <c r="P297" s="170"/>
      <c r="Q297" s="170"/>
      <c r="R297" s="170"/>
      <c r="S297" s="170"/>
      <c r="T297" s="170"/>
      <c r="U297" s="170"/>
      <c r="V297" s="170"/>
      <c r="W297" s="170"/>
      <c r="X297" s="170"/>
      <c r="Y297" s="170"/>
      <c r="Z297" s="170"/>
    </row>
    <row r="298" spans="1:69" ht="8.25" hidden="1" customHeight="1">
      <c r="A298" s="273">
        <v>821</v>
      </c>
      <c r="B298" s="408"/>
      <c r="C298" s="409"/>
      <c r="D298" s="410"/>
      <c r="E298" s="192"/>
      <c r="F298" s="192"/>
      <c r="G298" s="193"/>
      <c r="H298" s="193"/>
      <c r="I298" s="193"/>
      <c r="J298" s="411"/>
      <c r="K298" s="13" t="str">
        <f t="shared" si="52"/>
        <v/>
      </c>
      <c r="L298" s="272"/>
      <c r="M298" s="384"/>
      <c r="N298" s="384"/>
      <c r="O298" s="384"/>
      <c r="P298" s="384"/>
      <c r="Q298" s="384"/>
      <c r="R298" s="384"/>
      <c r="S298" s="384"/>
      <c r="T298" s="384"/>
      <c r="U298" s="384"/>
      <c r="V298" s="384"/>
      <c r="W298" s="384"/>
      <c r="X298" s="384"/>
      <c r="Y298" s="384"/>
      <c r="Z298" s="384"/>
    </row>
    <row r="299" spans="1:69" ht="8.25" hidden="1" customHeight="1">
      <c r="A299" s="273">
        <v>822</v>
      </c>
      <c r="B299" s="412"/>
      <c r="C299" s="200"/>
      <c r="D299" s="410"/>
      <c r="E299" s="192"/>
      <c r="F299" s="192"/>
      <c r="G299" s="193"/>
      <c r="H299" s="193"/>
      <c r="I299" s="193"/>
      <c r="J299" s="411"/>
      <c r="K299" s="13" t="str">
        <f t="shared" si="52"/>
        <v/>
      </c>
      <c r="L299" s="333"/>
      <c r="M299" s="124"/>
      <c r="N299" s="124"/>
      <c r="O299" s="124"/>
      <c r="P299" s="124"/>
      <c r="Q299" s="124"/>
      <c r="R299" s="124"/>
      <c r="S299" s="124"/>
      <c r="T299" s="124"/>
      <c r="U299" s="124"/>
      <c r="V299" s="124"/>
      <c r="W299" s="124"/>
      <c r="X299" s="124"/>
      <c r="Y299" s="124"/>
      <c r="Z299" s="124"/>
    </row>
    <row r="300" spans="1:69" ht="8.25" hidden="1" customHeight="1">
      <c r="A300" s="273">
        <v>823</v>
      </c>
      <c r="B300" s="412"/>
      <c r="C300" s="200"/>
      <c r="D300" s="410"/>
      <c r="E300" s="192"/>
      <c r="F300" s="192"/>
      <c r="G300" s="193"/>
      <c r="H300" s="193"/>
      <c r="I300" s="193"/>
      <c r="J300" s="411"/>
      <c r="K300" s="13" t="str">
        <f t="shared" si="52"/>
        <v/>
      </c>
      <c r="L300" s="333"/>
    </row>
    <row r="301" spans="1:69" ht="20.25" customHeight="1" thickBot="1">
      <c r="A301" s="273">
        <v>825</v>
      </c>
      <c r="B301" s="413" t="s">
        <v>194</v>
      </c>
      <c r="C301" s="414" t="s">
        <v>195</v>
      </c>
      <c r="D301" s="415" t="s">
        <v>328</v>
      </c>
      <c r="E301" s="416">
        <f t="shared" ref="E301:J301" si="68">SUMIF($C$603:$C$12272,$C301,E$603:E$12272)</f>
        <v>0</v>
      </c>
      <c r="F301" s="417">
        <f t="shared" si="68"/>
        <v>0</v>
      </c>
      <c r="G301" s="418">
        <f t="shared" si="68"/>
        <v>0</v>
      </c>
      <c r="H301" s="419">
        <f t="shared" si="68"/>
        <v>0</v>
      </c>
      <c r="I301" s="419">
        <f t="shared" si="68"/>
        <v>0</v>
      </c>
      <c r="J301" s="420">
        <f t="shared" si="68"/>
        <v>0</v>
      </c>
      <c r="K301" s="13">
        <v>1</v>
      </c>
      <c r="L301" s="204"/>
    </row>
    <row r="302" spans="1:69" ht="16.5" customHeight="1" thickTop="1">
      <c r="A302" s="273"/>
      <c r="B302" s="189"/>
      <c r="C302" s="421"/>
      <c r="D302" s="214"/>
      <c r="E302" s="199"/>
      <c r="F302" s="199"/>
      <c r="G302" s="199"/>
      <c r="H302" s="199"/>
      <c r="I302" s="199"/>
      <c r="J302" s="199"/>
      <c r="K302" s="13">
        <v>1</v>
      </c>
      <c r="L302" s="204"/>
    </row>
    <row r="303" spans="1:69">
      <c r="A303" s="273"/>
      <c r="B303" s="199"/>
      <c r="C303" s="200"/>
      <c r="D303" s="201"/>
      <c r="E303" s="203"/>
      <c r="F303" s="203"/>
      <c r="G303" s="203"/>
      <c r="H303" s="203"/>
      <c r="I303" s="203"/>
      <c r="J303" s="203"/>
      <c r="K303" s="13">
        <v>1</v>
      </c>
      <c r="L303" s="204"/>
    </row>
    <row r="304" spans="1:69" hidden="1">
      <c r="A304" s="273"/>
      <c r="B304" s="422"/>
      <c r="C304" s="423"/>
      <c r="D304" s="424"/>
      <c r="E304" s="425"/>
      <c r="F304" s="425"/>
      <c r="G304" s="425"/>
      <c r="H304" s="425"/>
      <c r="I304" s="425"/>
      <c r="J304" s="425"/>
      <c r="K304" s="89" t="str">
        <f t="shared" ref="K304:K341" si="69">(IF($E$301&lt;&gt;0,$K$2,IF($F$301&lt;&gt;0,$K$2,"")))</f>
        <v/>
      </c>
      <c r="L304" s="204"/>
    </row>
    <row r="305" spans="1:12" hidden="1">
      <c r="A305" s="273"/>
      <c r="B305" s="199"/>
      <c r="C305" s="200"/>
      <c r="D305" s="201"/>
      <c r="E305" s="203"/>
      <c r="F305" s="203"/>
      <c r="G305" s="203"/>
      <c r="H305" s="203"/>
      <c r="I305" s="203"/>
      <c r="J305" s="203"/>
      <c r="K305" s="89" t="str">
        <f t="shared" si="69"/>
        <v/>
      </c>
      <c r="L305" s="204"/>
    </row>
    <row r="306" spans="1:12" ht="20.25" hidden="1" customHeight="1">
      <c r="A306" s="273"/>
      <c r="B306" s="205" t="str">
        <f>$B$7</f>
        <v>ОТЧЕТНИ ДАННИ ПО ЕБК ЗА СМЕТКИТЕ ЗА ЧУЖДИ СРЕДСТВА</v>
      </c>
      <c r="C306" s="206"/>
      <c r="D306" s="206"/>
      <c r="E306" s="203"/>
      <c r="F306" s="203"/>
      <c r="G306" s="203"/>
      <c r="H306" s="203"/>
      <c r="I306" s="203"/>
      <c r="J306" s="207"/>
      <c r="K306" s="89" t="str">
        <f t="shared" si="69"/>
        <v/>
      </c>
      <c r="L306" s="204"/>
    </row>
    <row r="307" spans="1:12" ht="18.75" hidden="1" customHeight="1">
      <c r="A307" s="273"/>
      <c r="B307" s="199"/>
      <c r="C307" s="200"/>
      <c r="D307" s="201"/>
      <c r="E307" s="208" t="s">
        <v>8</v>
      </c>
      <c r="F307" s="208" t="s">
        <v>9</v>
      </c>
      <c r="G307" s="203"/>
      <c r="H307" s="203"/>
      <c r="I307" s="203"/>
      <c r="J307" s="203"/>
      <c r="K307" s="89" t="str">
        <f t="shared" si="69"/>
        <v/>
      </c>
      <c r="L307" s="204"/>
    </row>
    <row r="308" spans="1:12" ht="27" hidden="1" customHeight="1">
      <c r="A308" s="273"/>
      <c r="B308" s="209" t="str">
        <f>$B$9</f>
        <v>КОМИСИЯ ЗА ФИНАНСОВ НАДЗОР</v>
      </c>
      <c r="C308" s="210"/>
      <c r="D308" s="211"/>
      <c r="E308" s="28">
        <f>$E$9</f>
        <v>42736</v>
      </c>
      <c r="F308" s="212">
        <f>$F$9</f>
        <v>43008</v>
      </c>
      <c r="G308" s="203"/>
      <c r="H308" s="203"/>
      <c r="I308" s="203"/>
      <c r="J308" s="203"/>
      <c r="K308" s="89" t="str">
        <f t="shared" si="69"/>
        <v/>
      </c>
      <c r="L308" s="204"/>
    </row>
    <row r="309" spans="1:12" hidden="1">
      <c r="A309" s="273"/>
      <c r="B309" s="213" t="str">
        <f>$B$10</f>
        <v xml:space="preserve">                                                            (наименование на разпоредителя с бюджет)</v>
      </c>
      <c r="C309" s="199"/>
      <c r="D309" s="214"/>
      <c r="E309" s="215"/>
      <c r="F309" s="215"/>
      <c r="G309" s="203"/>
      <c r="H309" s="203"/>
      <c r="I309" s="203"/>
      <c r="J309" s="203"/>
      <c r="K309" s="89" t="str">
        <f t="shared" si="69"/>
        <v/>
      </c>
      <c r="L309" s="204"/>
    </row>
    <row r="310" spans="1:12" ht="5.25" hidden="1" customHeight="1">
      <c r="A310" s="273"/>
      <c r="B310" s="213"/>
      <c r="C310" s="199"/>
      <c r="D310" s="214"/>
      <c r="E310" s="213"/>
      <c r="F310" s="199"/>
      <c r="G310" s="203"/>
      <c r="H310" s="203"/>
      <c r="I310" s="203"/>
      <c r="J310" s="203"/>
      <c r="K310" s="89" t="str">
        <f t="shared" si="69"/>
        <v/>
      </c>
      <c r="L310" s="204"/>
    </row>
    <row r="311" spans="1:12" ht="27" hidden="1" customHeight="1">
      <c r="A311" s="273"/>
      <c r="B311" s="36" t="str">
        <f>$B$12</f>
        <v>Комисия за финансов надзор</v>
      </c>
      <c r="C311" s="37"/>
      <c r="D311" s="38"/>
      <c r="E311" s="216" t="s">
        <v>197</v>
      </c>
      <c r="F311" s="217" t="str">
        <f>$F$12</f>
        <v>4700</v>
      </c>
      <c r="G311" s="203"/>
      <c r="H311" s="203"/>
      <c r="I311" s="203"/>
      <c r="J311" s="203"/>
      <c r="K311" s="89" t="str">
        <f t="shared" si="69"/>
        <v/>
      </c>
      <c r="L311" s="204"/>
    </row>
    <row r="312" spans="1:12" hidden="1">
      <c r="A312" s="273"/>
      <c r="B312" s="218" t="str">
        <f>$B$13</f>
        <v xml:space="preserve">                                             (наименование на първостепенния разпоредител с бюджет)</v>
      </c>
      <c r="C312" s="199"/>
      <c r="D312" s="214"/>
      <c r="E312" s="426"/>
      <c r="F312" s="203"/>
      <c r="G312" s="203"/>
      <c r="H312" s="203"/>
      <c r="I312" s="203"/>
      <c r="J312" s="203"/>
      <c r="K312" s="89" t="str">
        <f t="shared" si="69"/>
        <v/>
      </c>
      <c r="L312" s="239" t="s">
        <v>203</v>
      </c>
    </row>
    <row r="313" spans="1:12" ht="21.75" hidden="1" customHeight="1">
      <c r="A313" s="273"/>
      <c r="B313" s="213"/>
      <c r="C313" s="199"/>
      <c r="D313" s="427" t="s">
        <v>329</v>
      </c>
      <c r="E313" s="46">
        <f>$E$15</f>
        <v>33</v>
      </c>
      <c r="F313" s="428" t="str">
        <f>+$F$15</f>
        <v>Чужди средства</v>
      </c>
      <c r="G313" s="203"/>
      <c r="H313" s="193"/>
      <c r="I313" s="193"/>
      <c r="J313" s="193"/>
      <c r="K313" s="89" t="str">
        <f t="shared" si="69"/>
        <v/>
      </c>
      <c r="L313" s="272" t="s">
        <v>205</v>
      </c>
    </row>
    <row r="314" spans="1:12" hidden="1">
      <c r="A314" s="273"/>
      <c r="B314" s="199"/>
      <c r="C314" s="200"/>
      <c r="D314" s="201"/>
      <c r="E314" s="220"/>
      <c r="F314" s="203"/>
      <c r="G314" s="203"/>
      <c r="H314" s="203"/>
      <c r="I314" s="203"/>
      <c r="J314" s="203"/>
      <c r="K314" s="89" t="str">
        <f t="shared" si="69"/>
        <v/>
      </c>
      <c r="L314" s="272" t="s">
        <v>207</v>
      </c>
    </row>
    <row r="315" spans="1:12" ht="18.75" hidden="1" customHeight="1">
      <c r="A315" s="273"/>
      <c r="B315" s="215"/>
      <c r="C315" s="200"/>
      <c r="D315" s="429" t="s">
        <v>330</v>
      </c>
      <c r="E315" s="203"/>
      <c r="F315" s="426"/>
      <c r="G315" s="193"/>
      <c r="H315" s="193"/>
      <c r="I315" s="193"/>
      <c r="J315" s="193"/>
      <c r="K315" s="89" t="str">
        <f t="shared" si="69"/>
        <v/>
      </c>
      <c r="L315" s="272" t="s">
        <v>209</v>
      </c>
    </row>
    <row r="316" spans="1:12" ht="20.25" hidden="1" customHeight="1">
      <c r="A316" s="430"/>
      <c r="B316" s="431" t="s">
        <v>331</v>
      </c>
      <c r="C316" s="432" t="s">
        <v>332</v>
      </c>
      <c r="D316" s="433" t="s">
        <v>333</v>
      </c>
      <c r="E316" s="434" t="s">
        <v>334</v>
      </c>
      <c r="F316" s="435" t="s">
        <v>335</v>
      </c>
      <c r="G316" s="193"/>
      <c r="H316" s="193"/>
      <c r="I316" s="193"/>
      <c r="J316" s="193"/>
      <c r="K316" s="89" t="str">
        <f t="shared" si="69"/>
        <v/>
      </c>
      <c r="L316" s="272" t="s">
        <v>211</v>
      </c>
    </row>
    <row r="317" spans="1:12" ht="18.75" hidden="1" customHeight="1">
      <c r="A317" s="430">
        <v>905</v>
      </c>
      <c r="B317" s="436"/>
      <c r="C317" s="437" t="s">
        <v>336</v>
      </c>
      <c r="D317" s="438" t="s">
        <v>337</v>
      </c>
      <c r="E317" s="439">
        <f t="shared" ref="E317:F322" si="70">SUMIF($C$603:$C$12272,$C317,E$603:E$12272)</f>
        <v>0</v>
      </c>
      <c r="F317" s="440">
        <f t="shared" si="70"/>
        <v>0</v>
      </c>
      <c r="G317" s="193"/>
      <c r="H317" s="193"/>
      <c r="I317" s="193"/>
      <c r="J317" s="193"/>
      <c r="K317" s="89" t="str">
        <f t="shared" si="69"/>
        <v/>
      </c>
      <c r="L317" s="272" t="s">
        <v>213</v>
      </c>
    </row>
    <row r="318" spans="1:12" ht="18.75" hidden="1" customHeight="1">
      <c r="A318" s="430">
        <v>906</v>
      </c>
      <c r="B318" s="441"/>
      <c r="C318" s="442" t="s">
        <v>338</v>
      </c>
      <c r="D318" s="443" t="s">
        <v>339</v>
      </c>
      <c r="E318" s="444">
        <f t="shared" si="70"/>
        <v>0</v>
      </c>
      <c r="F318" s="445">
        <f t="shared" si="70"/>
        <v>0</v>
      </c>
      <c r="G318" s="193"/>
      <c r="H318" s="193"/>
      <c r="I318" s="193"/>
      <c r="J318" s="193"/>
      <c r="K318" s="89" t="str">
        <f t="shared" si="69"/>
        <v/>
      </c>
      <c r="L318" s="272" t="s">
        <v>215</v>
      </c>
    </row>
    <row r="319" spans="1:12" ht="18.75" hidden="1" customHeight="1">
      <c r="A319" s="430">
        <v>907</v>
      </c>
      <c r="B319" s="446"/>
      <c r="C319" s="447" t="s">
        <v>340</v>
      </c>
      <c r="D319" s="448" t="s">
        <v>341</v>
      </c>
      <c r="E319" s="449">
        <f t="shared" si="70"/>
        <v>0</v>
      </c>
      <c r="F319" s="450">
        <f t="shared" si="70"/>
        <v>0</v>
      </c>
      <c r="G319" s="193"/>
      <c r="H319" s="193"/>
      <c r="I319" s="193"/>
      <c r="J319" s="193"/>
      <c r="K319" s="89" t="str">
        <f t="shared" si="69"/>
        <v/>
      </c>
      <c r="L319" s="272" t="s">
        <v>217</v>
      </c>
    </row>
    <row r="320" spans="1:12" ht="18.75" hidden="1" customHeight="1">
      <c r="A320" s="430">
        <v>910</v>
      </c>
      <c r="B320" s="436"/>
      <c r="C320" s="437" t="s">
        <v>342</v>
      </c>
      <c r="D320" s="438" t="s">
        <v>343</v>
      </c>
      <c r="E320" s="439">
        <f t="shared" si="70"/>
        <v>0</v>
      </c>
      <c r="F320" s="440">
        <f t="shared" si="70"/>
        <v>0</v>
      </c>
      <c r="G320" s="193"/>
      <c r="H320" s="193"/>
      <c r="I320" s="193"/>
      <c r="J320" s="193"/>
      <c r="K320" s="89" t="str">
        <f t="shared" si="69"/>
        <v/>
      </c>
      <c r="L320" s="272" t="s">
        <v>219</v>
      </c>
    </row>
    <row r="321" spans="1:12" ht="18.75" hidden="1" customHeight="1">
      <c r="A321" s="430">
        <v>911</v>
      </c>
      <c r="B321" s="441"/>
      <c r="C321" s="442" t="s">
        <v>344</v>
      </c>
      <c r="D321" s="443" t="s">
        <v>339</v>
      </c>
      <c r="E321" s="444">
        <f t="shared" si="70"/>
        <v>0</v>
      </c>
      <c r="F321" s="445">
        <f t="shared" si="70"/>
        <v>0</v>
      </c>
      <c r="G321" s="193"/>
      <c r="H321" s="193"/>
      <c r="I321" s="193"/>
      <c r="J321" s="193"/>
      <c r="K321" s="89" t="str">
        <f t="shared" si="69"/>
        <v/>
      </c>
      <c r="L321" s="272" t="s">
        <v>209</v>
      </c>
    </row>
    <row r="322" spans="1:12" ht="18.75" hidden="1" customHeight="1">
      <c r="A322" s="430">
        <v>912</v>
      </c>
      <c r="B322" s="451"/>
      <c r="C322" s="452" t="s">
        <v>345</v>
      </c>
      <c r="D322" s="453" t="s">
        <v>346</v>
      </c>
      <c r="E322" s="454">
        <f t="shared" si="70"/>
        <v>0</v>
      </c>
      <c r="F322" s="455">
        <f t="shared" si="70"/>
        <v>0</v>
      </c>
      <c r="G322" s="193"/>
      <c r="H322" s="193"/>
      <c r="I322" s="193"/>
      <c r="J322" s="193"/>
      <c r="K322" s="89" t="str">
        <f t="shared" si="69"/>
        <v/>
      </c>
      <c r="L322" s="272" t="s">
        <v>222</v>
      </c>
    </row>
    <row r="323" spans="1:12" ht="18.75" hidden="1" customHeight="1">
      <c r="A323" s="430">
        <v>920</v>
      </c>
      <c r="B323" s="436"/>
      <c r="C323" s="437" t="s">
        <v>347</v>
      </c>
      <c r="D323" s="438" t="s">
        <v>348</v>
      </c>
      <c r="E323" s="456">
        <f>IF(ISERROR(E186/(E320+E332)),0,E186/(E320+E332))</f>
        <v>0</v>
      </c>
      <c r="F323" s="457">
        <f>IF(ISERROR(J186/(F320+F332)),0,F186/(F320+F332))</f>
        <v>0</v>
      </c>
      <c r="G323" s="193"/>
      <c r="H323" s="193"/>
      <c r="I323" s="193"/>
      <c r="J323" s="193"/>
      <c r="K323" s="89" t="str">
        <f t="shared" si="69"/>
        <v/>
      </c>
      <c r="L323" s="272" t="s">
        <v>213</v>
      </c>
    </row>
    <row r="324" spans="1:12" ht="18.75" hidden="1" customHeight="1">
      <c r="A324" s="430">
        <v>921</v>
      </c>
      <c r="B324" s="441"/>
      <c r="C324" s="458" t="s">
        <v>349</v>
      </c>
      <c r="D324" s="459" t="s">
        <v>350</v>
      </c>
      <c r="E324" s="460">
        <f>IF(ISERROR(E187/(E321+E332)),0,E187/(E321+E332))</f>
        <v>0</v>
      </c>
      <c r="F324" s="461">
        <f>IF(ISERROR(J187/(F321+F332)),0,F187/(F321+F332))</f>
        <v>0</v>
      </c>
      <c r="G324" s="193"/>
      <c r="H324" s="193"/>
      <c r="I324" s="193"/>
      <c r="J324" s="193"/>
      <c r="K324" s="89" t="str">
        <f t="shared" si="69"/>
        <v/>
      </c>
      <c r="L324" s="272" t="s">
        <v>224</v>
      </c>
    </row>
    <row r="325" spans="1:12" ht="18.75" hidden="1" customHeight="1">
      <c r="A325" s="430">
        <v>922</v>
      </c>
      <c r="B325" s="451"/>
      <c r="C325" s="447" t="s">
        <v>351</v>
      </c>
      <c r="D325" s="448" t="s">
        <v>352</v>
      </c>
      <c r="E325" s="462">
        <f>IF(ISERROR(E188/(E322)),0,E188/(E322))</f>
        <v>0</v>
      </c>
      <c r="F325" s="463">
        <f>IF(ISERROR(J188/(F322)),0,F188/(F322))</f>
        <v>0</v>
      </c>
      <c r="G325" s="193"/>
      <c r="H325" s="193"/>
      <c r="I325" s="193"/>
      <c r="J325" s="193"/>
      <c r="K325" s="89" t="str">
        <f t="shared" si="69"/>
        <v/>
      </c>
      <c r="L325" s="272" t="s">
        <v>353</v>
      </c>
    </row>
    <row r="326" spans="1:12" ht="18.75" hidden="1" customHeight="1">
      <c r="A326" s="430">
        <v>930</v>
      </c>
      <c r="B326" s="436"/>
      <c r="C326" s="437" t="s">
        <v>354</v>
      </c>
      <c r="D326" s="438" t="s">
        <v>355</v>
      </c>
      <c r="E326" s="439">
        <f t="shared" ref="E326:F329" si="71">SUMIF($C$603:$C$12272,$C326,E$603:E$12272)</f>
        <v>0</v>
      </c>
      <c r="F326" s="440">
        <f t="shared" si="71"/>
        <v>0</v>
      </c>
      <c r="G326" s="193"/>
      <c r="H326" s="193"/>
      <c r="I326" s="193"/>
      <c r="J326" s="193"/>
      <c r="K326" s="89" t="str">
        <f t="shared" si="69"/>
        <v/>
      </c>
      <c r="L326" s="272" t="s">
        <v>229</v>
      </c>
    </row>
    <row r="327" spans="1:12" ht="18.75" hidden="1" customHeight="1">
      <c r="A327" s="430">
        <v>931</v>
      </c>
      <c r="B327" s="441"/>
      <c r="C327" s="458" t="s">
        <v>356</v>
      </c>
      <c r="D327" s="459" t="s">
        <v>357</v>
      </c>
      <c r="E327" s="464">
        <f t="shared" si="71"/>
        <v>0</v>
      </c>
      <c r="F327" s="465">
        <f t="shared" si="71"/>
        <v>0</v>
      </c>
      <c r="G327" s="193"/>
      <c r="H327" s="193"/>
      <c r="I327" s="193"/>
      <c r="J327" s="193"/>
      <c r="K327" s="89" t="str">
        <f t="shared" si="69"/>
        <v/>
      </c>
      <c r="L327" s="272" t="s">
        <v>209</v>
      </c>
    </row>
    <row r="328" spans="1:12" ht="18.75" hidden="1" customHeight="1">
      <c r="A328" s="430">
        <v>932</v>
      </c>
      <c r="B328" s="451"/>
      <c r="C328" s="447" t="s">
        <v>358</v>
      </c>
      <c r="D328" s="448" t="s">
        <v>359</v>
      </c>
      <c r="E328" s="449">
        <f t="shared" si="71"/>
        <v>0</v>
      </c>
      <c r="F328" s="450">
        <f t="shared" si="71"/>
        <v>0</v>
      </c>
      <c r="G328" s="193"/>
      <c r="H328" s="193"/>
      <c r="I328" s="193"/>
      <c r="J328" s="193"/>
      <c r="K328" s="89" t="str">
        <f t="shared" si="69"/>
        <v/>
      </c>
      <c r="L328" s="272" t="s">
        <v>215</v>
      </c>
    </row>
    <row r="329" spans="1:12" ht="18.75" hidden="1" customHeight="1">
      <c r="A329" s="466">
        <v>935</v>
      </c>
      <c r="B329" s="436"/>
      <c r="C329" s="437" t="s">
        <v>360</v>
      </c>
      <c r="D329" s="438" t="s">
        <v>361</v>
      </c>
      <c r="E329" s="439">
        <f t="shared" si="71"/>
        <v>0</v>
      </c>
      <c r="F329" s="440">
        <f t="shared" si="71"/>
        <v>0</v>
      </c>
      <c r="G329" s="193"/>
      <c r="H329" s="193"/>
      <c r="I329" s="193"/>
      <c r="J329" s="193"/>
      <c r="K329" s="89" t="str">
        <f t="shared" si="69"/>
        <v/>
      </c>
      <c r="L329" s="272" t="s">
        <v>217</v>
      </c>
    </row>
    <row r="330" spans="1:12" ht="18.75" hidden="1" customHeight="1">
      <c r="A330" s="466">
        <v>940</v>
      </c>
      <c r="B330" s="436"/>
      <c r="C330" s="437" t="s">
        <v>362</v>
      </c>
      <c r="D330" s="438" t="s">
        <v>363</v>
      </c>
      <c r="E330" s="467"/>
      <c r="F330" s="468"/>
      <c r="G330" s="193"/>
      <c r="H330" s="193"/>
      <c r="I330" s="193"/>
      <c r="J330" s="193"/>
      <c r="K330" s="89" t="str">
        <f t="shared" si="69"/>
        <v/>
      </c>
      <c r="L330" s="272" t="s">
        <v>203</v>
      </c>
    </row>
    <row r="331" spans="1:12" ht="18.75" hidden="1" customHeight="1">
      <c r="A331" s="466">
        <v>950</v>
      </c>
      <c r="B331" s="436"/>
      <c r="C331" s="437" t="s">
        <v>364</v>
      </c>
      <c r="D331" s="438" t="s">
        <v>365</v>
      </c>
      <c r="E331" s="439">
        <f t="shared" ref="E331:F338" si="72">SUMIF($C$603:$C$12272,$C331,E$603:E$12272)</f>
        <v>0</v>
      </c>
      <c r="F331" s="440">
        <f t="shared" si="72"/>
        <v>0</v>
      </c>
      <c r="G331" s="193"/>
      <c r="H331" s="193"/>
      <c r="I331" s="193"/>
      <c r="J331" s="193"/>
      <c r="K331" s="89" t="str">
        <f t="shared" si="69"/>
        <v/>
      </c>
      <c r="L331" s="272" t="s">
        <v>209</v>
      </c>
    </row>
    <row r="332" spans="1:12" ht="18.75" hidden="1" customHeight="1">
      <c r="A332" s="430">
        <v>953</v>
      </c>
      <c r="B332" s="436"/>
      <c r="C332" s="437" t="s">
        <v>366</v>
      </c>
      <c r="D332" s="438" t="s">
        <v>367</v>
      </c>
      <c r="E332" s="439">
        <f t="shared" si="72"/>
        <v>0</v>
      </c>
      <c r="F332" s="440">
        <f t="shared" si="72"/>
        <v>0</v>
      </c>
      <c r="G332" s="193"/>
      <c r="H332" s="193"/>
      <c r="I332" s="193"/>
      <c r="J332" s="193"/>
      <c r="K332" s="89" t="str">
        <f t="shared" si="69"/>
        <v/>
      </c>
      <c r="L332" s="272" t="s">
        <v>219</v>
      </c>
    </row>
    <row r="333" spans="1:12" ht="18.75" hidden="1" customHeight="1">
      <c r="A333" s="430">
        <v>954</v>
      </c>
      <c r="B333" s="436"/>
      <c r="C333" s="437" t="s">
        <v>368</v>
      </c>
      <c r="D333" s="438" t="s">
        <v>369</v>
      </c>
      <c r="E333" s="439">
        <f t="shared" si="72"/>
        <v>0</v>
      </c>
      <c r="F333" s="440">
        <f t="shared" si="72"/>
        <v>0</v>
      </c>
      <c r="G333" s="193"/>
      <c r="H333" s="193"/>
      <c r="I333" s="193"/>
      <c r="J333" s="193"/>
      <c r="K333" s="89" t="str">
        <f t="shared" si="69"/>
        <v/>
      </c>
      <c r="L333" s="272" t="s">
        <v>229</v>
      </c>
    </row>
    <row r="334" spans="1:12" ht="18.75" hidden="1" customHeight="1">
      <c r="A334" s="469">
        <v>955</v>
      </c>
      <c r="B334" s="436"/>
      <c r="C334" s="437" t="s">
        <v>370</v>
      </c>
      <c r="D334" s="438" t="s">
        <v>371</v>
      </c>
      <c r="E334" s="439">
        <f t="shared" si="72"/>
        <v>0</v>
      </c>
      <c r="F334" s="440">
        <f t="shared" si="72"/>
        <v>0</v>
      </c>
      <c r="G334" s="193"/>
      <c r="H334" s="193"/>
      <c r="I334" s="193"/>
      <c r="J334" s="193"/>
      <c r="K334" s="89" t="str">
        <f t="shared" si="69"/>
        <v/>
      </c>
      <c r="L334" s="272" t="s">
        <v>213</v>
      </c>
    </row>
    <row r="335" spans="1:12" ht="18.75" hidden="1" customHeight="1">
      <c r="A335" s="469">
        <v>956</v>
      </c>
      <c r="B335" s="436"/>
      <c r="C335" s="437" t="s">
        <v>372</v>
      </c>
      <c r="D335" s="438" t="s">
        <v>373</v>
      </c>
      <c r="E335" s="439">
        <f t="shared" si="72"/>
        <v>0</v>
      </c>
      <c r="F335" s="440">
        <f t="shared" si="72"/>
        <v>0</v>
      </c>
      <c r="G335" s="193"/>
      <c r="H335" s="193"/>
      <c r="I335" s="193"/>
      <c r="J335" s="193"/>
      <c r="K335" s="89" t="str">
        <f t="shared" si="69"/>
        <v/>
      </c>
      <c r="L335" s="239"/>
    </row>
    <row r="336" spans="1:12" ht="18.75" hidden="1" customHeight="1">
      <c r="A336" s="470">
        <v>958</v>
      </c>
      <c r="B336" s="436"/>
      <c r="C336" s="437" t="s">
        <v>374</v>
      </c>
      <c r="D336" s="438" t="s">
        <v>375</v>
      </c>
      <c r="E336" s="439">
        <f t="shared" si="72"/>
        <v>0</v>
      </c>
      <c r="F336" s="440">
        <f t="shared" si="72"/>
        <v>0</v>
      </c>
      <c r="G336" s="193"/>
      <c r="H336" s="193"/>
      <c r="I336" s="193"/>
      <c r="J336" s="193"/>
      <c r="K336" s="89" t="str">
        <f t="shared" si="69"/>
        <v/>
      </c>
      <c r="L336" s="272" t="s">
        <v>211</v>
      </c>
    </row>
    <row r="337" spans="1:12" ht="18.75" hidden="1" customHeight="1">
      <c r="A337" s="470">
        <v>959</v>
      </c>
      <c r="B337" s="436"/>
      <c r="C337" s="437" t="s">
        <v>376</v>
      </c>
      <c r="D337" s="438" t="s">
        <v>377</v>
      </c>
      <c r="E337" s="439">
        <f t="shared" si="72"/>
        <v>0</v>
      </c>
      <c r="F337" s="440">
        <f t="shared" si="72"/>
        <v>0</v>
      </c>
      <c r="G337" s="193"/>
      <c r="H337" s="193"/>
      <c r="I337" s="193"/>
      <c r="J337" s="193"/>
      <c r="K337" s="89" t="str">
        <f t="shared" si="69"/>
        <v/>
      </c>
      <c r="L337" s="272" t="s">
        <v>353</v>
      </c>
    </row>
    <row r="338" spans="1:12" ht="18.75" hidden="1" customHeight="1">
      <c r="A338" s="470">
        <v>960</v>
      </c>
      <c r="B338" s="471"/>
      <c r="C338" s="472" t="s">
        <v>378</v>
      </c>
      <c r="D338" s="473" t="s">
        <v>379</v>
      </c>
      <c r="E338" s="474">
        <f t="shared" si="72"/>
        <v>0</v>
      </c>
      <c r="F338" s="475">
        <f t="shared" si="72"/>
        <v>0</v>
      </c>
      <c r="G338" s="193"/>
      <c r="H338" s="193"/>
      <c r="I338" s="193"/>
      <c r="J338" s="193"/>
      <c r="K338" s="89" t="str">
        <f t="shared" si="69"/>
        <v/>
      </c>
      <c r="L338" s="272" t="s">
        <v>219</v>
      </c>
    </row>
    <row r="339" spans="1:12" ht="31.5" hidden="1" customHeight="1">
      <c r="A339" s="470"/>
      <c r="B339" s="476" t="s">
        <v>380</v>
      </c>
      <c r="C339" s="477"/>
      <c r="D339" s="478"/>
      <c r="E339" s="479"/>
      <c r="F339" s="479"/>
      <c r="G339" s="193"/>
      <c r="H339" s="193"/>
      <c r="I339" s="193"/>
      <c r="J339" s="193"/>
      <c r="K339" s="89" t="str">
        <f t="shared" si="69"/>
        <v/>
      </c>
      <c r="L339" s="272" t="s">
        <v>213</v>
      </c>
    </row>
    <row r="340" spans="1:12" ht="36" hidden="1" customHeight="1">
      <c r="A340" s="470"/>
      <c r="B340" s="480" t="s">
        <v>381</v>
      </c>
      <c r="C340" s="480"/>
      <c r="D340" s="480"/>
      <c r="E340" s="479"/>
      <c r="F340" s="479"/>
      <c r="G340" s="479"/>
      <c r="H340" s="479"/>
      <c r="I340" s="479"/>
      <c r="J340" s="479"/>
      <c r="K340" s="89" t="str">
        <f t="shared" si="69"/>
        <v/>
      </c>
      <c r="L340" s="204"/>
    </row>
    <row r="341" spans="1:12" ht="18.75" hidden="1" customHeight="1">
      <c r="A341" s="470"/>
      <c r="B341" s="199"/>
      <c r="C341" s="199"/>
      <c r="D341" s="214"/>
      <c r="E341" s="203"/>
      <c r="F341" s="203"/>
      <c r="G341" s="203"/>
      <c r="H341" s="203"/>
      <c r="I341" s="203"/>
      <c r="J341" s="203"/>
      <c r="K341" s="89" t="str">
        <f t="shared" si="69"/>
        <v/>
      </c>
      <c r="L341" s="204"/>
    </row>
    <row r="342" spans="1:12" ht="18.75" customHeight="1">
      <c r="A342" s="470"/>
      <c r="B342" s="422"/>
      <c r="C342" s="422"/>
      <c r="D342" s="481"/>
      <c r="E342" s="425"/>
      <c r="F342" s="425"/>
      <c r="G342" s="425"/>
      <c r="H342" s="425"/>
      <c r="I342" s="425"/>
      <c r="J342" s="425"/>
      <c r="K342" s="482">
        <v>1</v>
      </c>
      <c r="L342" s="204"/>
    </row>
    <row r="343" spans="1:12" ht="19.5" customHeight="1">
      <c r="A343" s="470"/>
      <c r="B343" s="199"/>
      <c r="C343" s="200"/>
      <c r="D343" s="201"/>
      <c r="E343" s="203"/>
      <c r="F343" s="203"/>
      <c r="G343" s="203"/>
      <c r="H343" s="203"/>
      <c r="I343" s="203"/>
      <c r="J343" s="203"/>
      <c r="K343" s="13">
        <v>1</v>
      </c>
      <c r="L343" s="483"/>
    </row>
    <row r="344" spans="1:12" ht="21" customHeight="1">
      <c r="A344" s="470"/>
      <c r="B344" s="205" t="str">
        <f>$B$7</f>
        <v>ОТЧЕТНИ ДАННИ ПО ЕБК ЗА СМЕТКИТЕ ЗА ЧУЖДИ СРЕДСТВА</v>
      </c>
      <c r="C344" s="206"/>
      <c r="D344" s="206"/>
      <c r="E344" s="203"/>
      <c r="F344" s="203"/>
      <c r="G344" s="203"/>
      <c r="H344" s="203"/>
      <c r="I344" s="203"/>
      <c r="J344" s="207"/>
      <c r="K344" s="13">
        <v>1</v>
      </c>
      <c r="L344" s="483"/>
    </row>
    <row r="345" spans="1:12" ht="18.75" customHeight="1">
      <c r="A345" s="470"/>
      <c r="B345" s="199"/>
      <c r="C345" s="200"/>
      <c r="D345" s="201"/>
      <c r="E345" s="208" t="s">
        <v>8</v>
      </c>
      <c r="F345" s="208" t="s">
        <v>9</v>
      </c>
      <c r="G345" s="203"/>
      <c r="H345" s="203"/>
      <c r="I345" s="203"/>
      <c r="J345" s="203"/>
      <c r="K345" s="13">
        <v>1</v>
      </c>
      <c r="L345" s="483"/>
    </row>
    <row r="346" spans="1:12" ht="27" customHeight="1">
      <c r="A346" s="470"/>
      <c r="B346" s="209" t="str">
        <f>$B$9</f>
        <v>КОМИСИЯ ЗА ФИНАНСОВ НАДЗОР</v>
      </c>
      <c r="C346" s="210"/>
      <c r="D346" s="211"/>
      <c r="E346" s="28">
        <f>$E$9</f>
        <v>42736</v>
      </c>
      <c r="F346" s="484">
        <f>$F$9</f>
        <v>43008</v>
      </c>
      <c r="G346" s="203"/>
      <c r="H346" s="203"/>
      <c r="I346" s="203"/>
      <c r="J346" s="203"/>
      <c r="K346" s="13">
        <v>1</v>
      </c>
      <c r="L346" s="483"/>
    </row>
    <row r="347" spans="1:12">
      <c r="A347" s="470"/>
      <c r="B347" s="213" t="str">
        <f>$B$10</f>
        <v xml:space="preserve">                                                            (наименование на разпоредителя с бюджет)</v>
      </c>
      <c r="C347" s="199"/>
      <c r="D347" s="214"/>
      <c r="E347" s="203"/>
      <c r="F347" s="203"/>
      <c r="G347" s="203"/>
      <c r="H347" s="203"/>
      <c r="I347" s="203"/>
      <c r="J347" s="203"/>
      <c r="K347" s="13">
        <v>1</v>
      </c>
      <c r="L347" s="483"/>
    </row>
    <row r="348" spans="1:12" ht="5.25" customHeight="1">
      <c r="A348" s="470"/>
      <c r="B348" s="213"/>
      <c r="C348" s="199"/>
      <c r="D348" s="214"/>
      <c r="E348" s="426"/>
      <c r="F348" s="203"/>
      <c r="G348" s="203"/>
      <c r="H348" s="203"/>
      <c r="I348" s="203"/>
      <c r="J348" s="203"/>
      <c r="K348" s="13">
        <v>1</v>
      </c>
      <c r="L348" s="483"/>
    </row>
    <row r="349" spans="1:12" ht="27.75" customHeight="1">
      <c r="A349" s="470"/>
      <c r="B349" s="36" t="str">
        <f>$B$12</f>
        <v>Комисия за финансов надзор</v>
      </c>
      <c r="C349" s="37"/>
      <c r="D349" s="38"/>
      <c r="E349" s="485" t="s">
        <v>197</v>
      </c>
      <c r="F349" s="217" t="str">
        <f>$F$12</f>
        <v>4700</v>
      </c>
      <c r="G349" s="203"/>
      <c r="H349" s="203"/>
      <c r="I349" s="203"/>
      <c r="J349" s="203"/>
      <c r="K349" s="13">
        <v>1</v>
      </c>
      <c r="L349" s="483"/>
    </row>
    <row r="350" spans="1:12">
      <c r="A350" s="470"/>
      <c r="B350" s="486" t="str">
        <f>$B$13</f>
        <v xml:space="preserve">                                             (наименование на първостепенния разпоредител с бюджет)</v>
      </c>
      <c r="C350" s="487"/>
      <c r="D350" s="203"/>
      <c r="E350" s="426"/>
      <c r="F350" s="203"/>
      <c r="G350" s="203"/>
      <c r="H350" s="203"/>
      <c r="I350" s="203"/>
      <c r="J350" s="203"/>
      <c r="K350" s="13">
        <v>1</v>
      </c>
      <c r="L350" s="483"/>
    </row>
    <row r="351" spans="1:12" ht="21.75" customHeight="1">
      <c r="A351" s="470"/>
      <c r="B351" s="488"/>
      <c r="C351" s="488"/>
      <c r="D351" s="489" t="s">
        <v>17</v>
      </c>
      <c r="E351" s="223">
        <f>$E$15</f>
        <v>33</v>
      </c>
      <c r="F351" s="428" t="str">
        <f>+$F$15</f>
        <v>Чужди средства</v>
      </c>
      <c r="G351" s="203"/>
      <c r="H351" s="224"/>
      <c r="I351" s="203"/>
      <c r="J351" s="224"/>
      <c r="K351" s="13">
        <v>1</v>
      </c>
      <c r="L351" s="483"/>
    </row>
    <row r="352" spans="1:12" ht="16.5" thickBot="1">
      <c r="A352" s="470"/>
      <c r="B352" s="199"/>
      <c r="C352" s="200"/>
      <c r="D352" s="201"/>
      <c r="E352" s="490"/>
      <c r="F352" s="228"/>
      <c r="G352" s="228"/>
      <c r="H352" s="228"/>
      <c r="I352" s="228"/>
      <c r="J352" s="229" t="s">
        <v>18</v>
      </c>
      <c r="K352" s="13">
        <v>1</v>
      </c>
      <c r="L352" s="483"/>
    </row>
    <row r="353" spans="1:26" ht="22.5" customHeight="1" thickBot="1">
      <c r="A353" s="470"/>
      <c r="B353" s="491"/>
      <c r="C353" s="492"/>
      <c r="D353" s="493" t="s">
        <v>382</v>
      </c>
      <c r="E353" s="494" t="s">
        <v>20</v>
      </c>
      <c r="F353" s="495" t="s">
        <v>21</v>
      </c>
      <c r="G353" s="496"/>
      <c r="H353" s="497"/>
      <c r="I353" s="496"/>
      <c r="J353" s="498"/>
      <c r="K353" s="13">
        <v>1</v>
      </c>
      <c r="L353" s="483"/>
    </row>
    <row r="354" spans="1:26" ht="48" customHeight="1">
      <c r="A354" s="470"/>
      <c r="B354" s="499" t="s">
        <v>22</v>
      </c>
      <c r="C354" s="500" t="s">
        <v>23</v>
      </c>
      <c r="D354" s="501" t="s">
        <v>199</v>
      </c>
      <c r="E354" s="494">
        <f>$C$3</f>
        <v>2017</v>
      </c>
      <c r="F354" s="502" t="s">
        <v>25</v>
      </c>
      <c r="G354" s="503" t="s">
        <v>26</v>
      </c>
      <c r="H354" s="504" t="s">
        <v>27</v>
      </c>
      <c r="I354" s="505" t="s">
        <v>28</v>
      </c>
      <c r="J354" s="506" t="s">
        <v>29</v>
      </c>
      <c r="K354" s="13">
        <v>1</v>
      </c>
      <c r="L354" s="483"/>
    </row>
    <row r="355" spans="1:26" ht="18.75">
      <c r="A355" s="470">
        <v>1</v>
      </c>
      <c r="B355" s="507" t="s">
        <v>383</v>
      </c>
      <c r="C355" s="508"/>
      <c r="D355" s="509" t="s">
        <v>384</v>
      </c>
      <c r="E355" s="510" t="s">
        <v>31</v>
      </c>
      <c r="F355" s="510" t="s">
        <v>32</v>
      </c>
      <c r="G355" s="254" t="s">
        <v>33</v>
      </c>
      <c r="H355" s="255" t="s">
        <v>34</v>
      </c>
      <c r="I355" s="255" t="s">
        <v>35</v>
      </c>
      <c r="J355" s="256" t="s">
        <v>36</v>
      </c>
      <c r="K355" s="13">
        <v>1</v>
      </c>
      <c r="L355" s="483"/>
    </row>
    <row r="356" spans="1:26">
      <c r="A356" s="511">
        <v>2</v>
      </c>
      <c r="B356" s="512"/>
      <c r="C356" s="513"/>
      <c r="D356" s="514"/>
      <c r="E356" s="193"/>
      <c r="F356" s="193"/>
      <c r="G356" s="193"/>
      <c r="H356" s="411"/>
      <c r="I356" s="193"/>
      <c r="J356" s="411"/>
      <c r="K356" s="13">
        <v>1</v>
      </c>
      <c r="L356" s="483"/>
    </row>
    <row r="357" spans="1:26" s="124" customFormat="1" ht="18.75" hidden="1" customHeight="1">
      <c r="A357" s="353">
        <v>5</v>
      </c>
      <c r="B357" s="515">
        <v>3000</v>
      </c>
      <c r="C357" s="516" t="s">
        <v>385</v>
      </c>
      <c r="D357" s="517"/>
      <c r="E357" s="518">
        <f t="shared" ref="E357:J357" si="73">SUM(E358:E370)</f>
        <v>0</v>
      </c>
      <c r="F357" s="519">
        <f t="shared" si="73"/>
        <v>0</v>
      </c>
      <c r="G357" s="520">
        <f t="shared" si="73"/>
        <v>0</v>
      </c>
      <c r="H357" s="521">
        <f t="shared" si="73"/>
        <v>0</v>
      </c>
      <c r="I357" s="521">
        <f t="shared" si="73"/>
        <v>0</v>
      </c>
      <c r="J357" s="522">
        <f t="shared" si="73"/>
        <v>0</v>
      </c>
      <c r="K357" s="13" t="str">
        <f t="shared" ref="K357:K420" si="74">(IF($E357&lt;&gt;0,$K$2,IF($F357&lt;&gt;0,$K$2,IF($G357&lt;&gt;0,$K$2,IF($H357&lt;&gt;0,$K$2,IF($I357&lt;&gt;0,$K$2,IF($J357&lt;&gt;0,$K$2,"")))))))</f>
        <v/>
      </c>
      <c r="L357" s="523"/>
      <c r="M357" s="5"/>
      <c r="N357" s="5"/>
      <c r="O357" s="5"/>
      <c r="P357" s="5"/>
      <c r="Q357" s="5"/>
      <c r="R357" s="5"/>
      <c r="S357" s="5"/>
      <c r="T357" s="5"/>
      <c r="U357" s="5"/>
      <c r="V357" s="5"/>
      <c r="W357" s="5"/>
      <c r="X357" s="5"/>
      <c r="Y357" s="5"/>
      <c r="Z357" s="5"/>
    </row>
    <row r="358" spans="1:26" ht="18.75" hidden="1" customHeight="1">
      <c r="A358" s="470">
        <v>10</v>
      </c>
      <c r="B358" s="137"/>
      <c r="C358" s="93">
        <v>3020</v>
      </c>
      <c r="D358" s="94" t="s">
        <v>386</v>
      </c>
      <c r="E358" s="524"/>
      <c r="F358" s="525">
        <f t="shared" ref="F358:F370" si="75">G358+H358+I358+J358</f>
        <v>0</v>
      </c>
      <c r="G358" s="97"/>
      <c r="H358" s="98"/>
      <c r="I358" s="98"/>
      <c r="J358" s="99"/>
      <c r="K358" s="13" t="str">
        <f t="shared" si="74"/>
        <v/>
      </c>
      <c r="L358" s="523"/>
    </row>
    <row r="359" spans="1:26" ht="18.75" hidden="1" customHeight="1">
      <c r="A359" s="526">
        <v>20</v>
      </c>
      <c r="B359" s="137"/>
      <c r="C359" s="100">
        <v>3040</v>
      </c>
      <c r="D359" s="527" t="s">
        <v>387</v>
      </c>
      <c r="E359" s="528"/>
      <c r="F359" s="529">
        <f t="shared" si="75"/>
        <v>0</v>
      </c>
      <c r="G359" s="104"/>
      <c r="H359" s="105"/>
      <c r="I359" s="105"/>
      <c r="J359" s="106"/>
      <c r="K359" s="13" t="str">
        <f t="shared" si="74"/>
        <v/>
      </c>
      <c r="L359" s="523"/>
    </row>
    <row r="360" spans="1:26" ht="18.75" hidden="1" customHeight="1">
      <c r="A360" s="470">
        <v>25</v>
      </c>
      <c r="B360" s="137"/>
      <c r="C360" s="100">
        <v>3041</v>
      </c>
      <c r="D360" s="101" t="s">
        <v>388</v>
      </c>
      <c r="E360" s="528"/>
      <c r="F360" s="529">
        <f t="shared" si="75"/>
        <v>0</v>
      </c>
      <c r="G360" s="104"/>
      <c r="H360" s="105"/>
      <c r="I360" s="105"/>
      <c r="J360" s="106"/>
      <c r="K360" s="13" t="str">
        <f t="shared" si="74"/>
        <v/>
      </c>
      <c r="L360" s="523"/>
    </row>
    <row r="361" spans="1:26" ht="18.75" hidden="1" customHeight="1">
      <c r="A361" s="470">
        <v>30</v>
      </c>
      <c r="B361" s="92"/>
      <c r="C361" s="100">
        <v>3042</v>
      </c>
      <c r="D361" s="101" t="s">
        <v>389</v>
      </c>
      <c r="E361" s="528"/>
      <c r="F361" s="529">
        <f t="shared" si="75"/>
        <v>0</v>
      </c>
      <c r="G361" s="104"/>
      <c r="H361" s="105"/>
      <c r="I361" s="105"/>
      <c r="J361" s="106"/>
      <c r="K361" s="13" t="str">
        <f t="shared" si="74"/>
        <v/>
      </c>
      <c r="L361" s="523"/>
    </row>
    <row r="362" spans="1:26" ht="18.75" hidden="1" customHeight="1">
      <c r="A362" s="470">
        <v>35</v>
      </c>
      <c r="B362" s="92"/>
      <c r="C362" s="100">
        <v>3043</v>
      </c>
      <c r="D362" s="101" t="s">
        <v>390</v>
      </c>
      <c r="E362" s="528"/>
      <c r="F362" s="529">
        <f t="shared" si="75"/>
        <v>0</v>
      </c>
      <c r="G362" s="104"/>
      <c r="H362" s="105"/>
      <c r="I362" s="105"/>
      <c r="J362" s="106"/>
      <c r="K362" s="13" t="str">
        <f t="shared" si="74"/>
        <v/>
      </c>
      <c r="L362" s="523"/>
    </row>
    <row r="363" spans="1:26" ht="18.75" hidden="1" customHeight="1">
      <c r="A363" s="470">
        <v>36</v>
      </c>
      <c r="B363" s="92"/>
      <c r="C363" s="530">
        <v>3048</v>
      </c>
      <c r="D363" s="531" t="s">
        <v>391</v>
      </c>
      <c r="E363" s="532"/>
      <c r="F363" s="533">
        <f t="shared" si="75"/>
        <v>0</v>
      </c>
      <c r="G363" s="534"/>
      <c r="H363" s="535"/>
      <c r="I363" s="535"/>
      <c r="J363" s="536"/>
      <c r="K363" s="13" t="str">
        <f t="shared" si="74"/>
        <v/>
      </c>
      <c r="L363" s="523"/>
    </row>
    <row r="364" spans="1:26" ht="18.75" hidden="1" customHeight="1">
      <c r="A364" s="470">
        <v>45</v>
      </c>
      <c r="B364" s="92"/>
      <c r="C364" s="537">
        <v>3050</v>
      </c>
      <c r="D364" s="538" t="s">
        <v>392</v>
      </c>
      <c r="E364" s="539"/>
      <c r="F364" s="540">
        <f t="shared" si="75"/>
        <v>0</v>
      </c>
      <c r="G364" s="541"/>
      <c r="H364" s="542"/>
      <c r="I364" s="542"/>
      <c r="J364" s="543"/>
      <c r="K364" s="13" t="str">
        <f t="shared" si="74"/>
        <v/>
      </c>
      <c r="L364" s="523"/>
    </row>
    <row r="365" spans="1:26" ht="18.75" hidden="1" customHeight="1">
      <c r="A365" s="470">
        <v>50</v>
      </c>
      <c r="B365" s="92"/>
      <c r="C365" s="530">
        <v>3061</v>
      </c>
      <c r="D365" s="531" t="s">
        <v>393</v>
      </c>
      <c r="E365" s="532"/>
      <c r="F365" s="533">
        <f t="shared" si="75"/>
        <v>0</v>
      </c>
      <c r="G365" s="534"/>
      <c r="H365" s="535"/>
      <c r="I365" s="535"/>
      <c r="J365" s="536"/>
      <c r="K365" s="13" t="str">
        <f t="shared" si="74"/>
        <v/>
      </c>
      <c r="L365" s="523"/>
    </row>
    <row r="366" spans="1:26" ht="18.75" hidden="1" customHeight="1">
      <c r="A366" s="470">
        <v>60</v>
      </c>
      <c r="B366" s="92"/>
      <c r="C366" s="537">
        <v>3081</v>
      </c>
      <c r="D366" s="538" t="s">
        <v>394</v>
      </c>
      <c r="E366" s="539"/>
      <c r="F366" s="540">
        <f t="shared" si="75"/>
        <v>0</v>
      </c>
      <c r="G366" s="541"/>
      <c r="H366" s="542"/>
      <c r="I366" s="542"/>
      <c r="J366" s="543"/>
      <c r="K366" s="13" t="str">
        <f t="shared" si="74"/>
        <v/>
      </c>
      <c r="L366" s="523"/>
    </row>
    <row r="367" spans="1:26" ht="18.75" hidden="1" customHeight="1">
      <c r="A367" s="470"/>
      <c r="B367" s="92"/>
      <c r="C367" s="100" t="s">
        <v>395</v>
      </c>
      <c r="D367" s="101" t="s">
        <v>396</v>
      </c>
      <c r="E367" s="528"/>
      <c r="F367" s="529">
        <f t="shared" si="75"/>
        <v>0</v>
      </c>
      <c r="G367" s="104"/>
      <c r="H367" s="105"/>
      <c r="I367" s="105"/>
      <c r="J367" s="106"/>
      <c r="K367" s="13" t="str">
        <f t="shared" si="74"/>
        <v/>
      </c>
      <c r="L367" s="523"/>
    </row>
    <row r="368" spans="1:26" ht="18.75" hidden="1" customHeight="1">
      <c r="A368" s="470">
        <v>65</v>
      </c>
      <c r="B368" s="92"/>
      <c r="C368" s="100">
        <v>3083</v>
      </c>
      <c r="D368" s="101" t="s">
        <v>397</v>
      </c>
      <c r="E368" s="528"/>
      <c r="F368" s="529">
        <f t="shared" si="75"/>
        <v>0</v>
      </c>
      <c r="G368" s="104"/>
      <c r="H368" s="105"/>
      <c r="I368" s="105"/>
      <c r="J368" s="106"/>
      <c r="K368" s="13" t="str">
        <f t="shared" si="74"/>
        <v/>
      </c>
      <c r="L368" s="523"/>
    </row>
    <row r="369" spans="1:26" ht="18.75" hidden="1" customHeight="1">
      <c r="A369" s="470">
        <v>65</v>
      </c>
      <c r="B369" s="92"/>
      <c r="C369" s="100">
        <v>3089</v>
      </c>
      <c r="D369" s="544" t="s">
        <v>398</v>
      </c>
      <c r="E369" s="528"/>
      <c r="F369" s="529">
        <f t="shared" si="75"/>
        <v>0</v>
      </c>
      <c r="G369" s="104"/>
      <c r="H369" s="105"/>
      <c r="I369" s="105"/>
      <c r="J369" s="106"/>
      <c r="K369" s="13" t="str">
        <f t="shared" si="74"/>
        <v/>
      </c>
      <c r="L369" s="523"/>
    </row>
    <row r="370" spans="1:26" ht="18.75" hidden="1" customHeight="1">
      <c r="A370" s="470">
        <v>65</v>
      </c>
      <c r="B370" s="92"/>
      <c r="C370" s="135">
        <v>3090</v>
      </c>
      <c r="D370" s="126" t="s">
        <v>399</v>
      </c>
      <c r="E370" s="545"/>
      <c r="F370" s="546">
        <f t="shared" si="75"/>
        <v>0</v>
      </c>
      <c r="G370" s="129"/>
      <c r="H370" s="130"/>
      <c r="I370" s="130"/>
      <c r="J370" s="131"/>
      <c r="K370" s="13" t="str">
        <f t="shared" si="74"/>
        <v/>
      </c>
      <c r="L370" s="523"/>
    </row>
    <row r="371" spans="1:26" s="124" customFormat="1" ht="18.75" hidden="1" customHeight="1">
      <c r="A371" s="353">
        <v>70</v>
      </c>
      <c r="B371" s="547">
        <v>3100</v>
      </c>
      <c r="C371" s="548" t="s">
        <v>400</v>
      </c>
      <c r="D371" s="549"/>
      <c r="E371" s="518">
        <f t="shared" ref="E371:J371" si="76">SUM(E372:E378)</f>
        <v>0</v>
      </c>
      <c r="F371" s="519">
        <f t="shared" si="76"/>
        <v>0</v>
      </c>
      <c r="G371" s="550">
        <f t="shared" si="76"/>
        <v>0</v>
      </c>
      <c r="H371" s="521">
        <f t="shared" si="76"/>
        <v>0</v>
      </c>
      <c r="I371" s="551">
        <f t="shared" si="76"/>
        <v>0</v>
      </c>
      <c r="J371" s="522">
        <f t="shared" si="76"/>
        <v>0</v>
      </c>
      <c r="K371" s="13" t="str">
        <f t="shared" si="74"/>
        <v/>
      </c>
      <c r="L371" s="523"/>
      <c r="M371" s="5"/>
      <c r="N371" s="5"/>
      <c r="O371" s="5"/>
      <c r="P371" s="5"/>
      <c r="Q371" s="5"/>
      <c r="R371" s="5"/>
      <c r="S371" s="5"/>
      <c r="T371" s="5"/>
      <c r="U371" s="5"/>
      <c r="V371" s="5"/>
      <c r="W371" s="5"/>
      <c r="X371" s="5"/>
      <c r="Y371" s="5"/>
      <c r="Z371" s="5"/>
    </row>
    <row r="372" spans="1:26" ht="18.75" hidden="1" customHeight="1">
      <c r="A372" s="511">
        <v>75</v>
      </c>
      <c r="B372" s="92"/>
      <c r="C372" s="552">
        <v>3110</v>
      </c>
      <c r="D372" s="553" t="s">
        <v>401</v>
      </c>
      <c r="E372" s="554"/>
      <c r="F372" s="555">
        <f t="shared" ref="F372:F378" si="77">G372+H372+I372+J372</f>
        <v>0</v>
      </c>
      <c r="G372" s="556"/>
      <c r="H372" s="557"/>
      <c r="I372" s="557"/>
      <c r="J372" s="558"/>
      <c r="K372" s="13" t="str">
        <f t="shared" si="74"/>
        <v/>
      </c>
      <c r="L372" s="523"/>
    </row>
    <row r="373" spans="1:26" ht="18.75" hidden="1" customHeight="1">
      <c r="A373" s="273">
        <v>80</v>
      </c>
      <c r="B373" s="559"/>
      <c r="C373" s="537">
        <v>3111</v>
      </c>
      <c r="D373" s="560" t="s">
        <v>402</v>
      </c>
      <c r="E373" s="539"/>
      <c r="F373" s="540">
        <f t="shared" si="77"/>
        <v>0</v>
      </c>
      <c r="G373" s="541"/>
      <c r="H373" s="542"/>
      <c r="I373" s="542"/>
      <c r="J373" s="543"/>
      <c r="K373" s="13" t="str">
        <f t="shared" si="74"/>
        <v/>
      </c>
      <c r="L373" s="523"/>
      <c r="M373" s="124"/>
      <c r="N373" s="124"/>
      <c r="O373" s="124"/>
      <c r="P373" s="124"/>
      <c r="Q373" s="124"/>
      <c r="R373" s="124"/>
      <c r="S373" s="124"/>
      <c r="T373" s="124"/>
      <c r="U373" s="124"/>
      <c r="V373" s="124"/>
      <c r="W373" s="124"/>
      <c r="X373" s="124"/>
      <c r="Y373" s="124"/>
      <c r="Z373" s="124"/>
    </row>
    <row r="374" spans="1:26" ht="24" hidden="1" customHeight="1">
      <c r="A374" s="273">
        <v>85</v>
      </c>
      <c r="B374" s="559"/>
      <c r="C374" s="100">
        <v>3112</v>
      </c>
      <c r="D374" s="161" t="s">
        <v>403</v>
      </c>
      <c r="E374" s="528"/>
      <c r="F374" s="529">
        <f t="shared" si="77"/>
        <v>0</v>
      </c>
      <c r="G374" s="104"/>
      <c r="H374" s="105"/>
      <c r="I374" s="105"/>
      <c r="J374" s="106"/>
      <c r="K374" s="13" t="str">
        <f t="shared" si="74"/>
        <v/>
      </c>
      <c r="L374" s="523"/>
    </row>
    <row r="375" spans="1:26" ht="18.75" hidden="1" customHeight="1">
      <c r="A375" s="273">
        <v>90</v>
      </c>
      <c r="B375" s="559"/>
      <c r="C375" s="100">
        <v>3113</v>
      </c>
      <c r="D375" s="161" t="s">
        <v>404</v>
      </c>
      <c r="E375" s="528"/>
      <c r="F375" s="529">
        <f t="shared" si="77"/>
        <v>0</v>
      </c>
      <c r="G375" s="104"/>
      <c r="H375" s="105"/>
      <c r="I375" s="105"/>
      <c r="J375" s="106"/>
      <c r="K375" s="13" t="str">
        <f t="shared" si="74"/>
        <v/>
      </c>
      <c r="L375" s="523"/>
    </row>
    <row r="376" spans="1:26" ht="18.75" hidden="1" customHeight="1">
      <c r="A376" s="273">
        <v>91</v>
      </c>
      <c r="B376" s="559"/>
      <c r="C376" s="100">
        <v>3118</v>
      </c>
      <c r="D376" s="161" t="s">
        <v>405</v>
      </c>
      <c r="E376" s="528"/>
      <c r="F376" s="529">
        <f t="shared" si="77"/>
        <v>0</v>
      </c>
      <c r="G376" s="104"/>
      <c r="H376" s="105"/>
      <c r="I376" s="105"/>
      <c r="J376" s="106"/>
      <c r="K376" s="13" t="str">
        <f t="shared" si="74"/>
        <v/>
      </c>
      <c r="L376" s="523"/>
    </row>
    <row r="377" spans="1:26" ht="18.75" hidden="1" customHeight="1">
      <c r="A377" s="273"/>
      <c r="B377" s="559"/>
      <c r="C377" s="530">
        <v>3128</v>
      </c>
      <c r="D377" s="561" t="s">
        <v>406</v>
      </c>
      <c r="E377" s="562"/>
      <c r="F377" s="533">
        <f t="shared" si="77"/>
        <v>0</v>
      </c>
      <c r="G377" s="534"/>
      <c r="H377" s="535"/>
      <c r="I377" s="535"/>
      <c r="J377" s="536"/>
      <c r="K377" s="13" t="str">
        <f t="shared" si="74"/>
        <v/>
      </c>
      <c r="L377" s="523"/>
    </row>
    <row r="378" spans="1:26" ht="18.75" hidden="1" customHeight="1">
      <c r="A378" s="273">
        <v>100</v>
      </c>
      <c r="B378" s="92"/>
      <c r="C378" s="563">
        <v>3120</v>
      </c>
      <c r="D378" s="564" t="s">
        <v>407</v>
      </c>
      <c r="E378" s="565"/>
      <c r="F378" s="566">
        <f t="shared" si="77"/>
        <v>0</v>
      </c>
      <c r="G378" s="567"/>
      <c r="H378" s="568"/>
      <c r="I378" s="568"/>
      <c r="J378" s="569"/>
      <c r="K378" s="13" t="str">
        <f t="shared" si="74"/>
        <v/>
      </c>
      <c r="L378" s="523"/>
    </row>
    <row r="379" spans="1:26" s="124" customFormat="1" ht="18.75" hidden="1" customHeight="1">
      <c r="A379" s="263">
        <v>115</v>
      </c>
      <c r="B379" s="547">
        <v>3200</v>
      </c>
      <c r="C379" s="548" t="s">
        <v>408</v>
      </c>
      <c r="D379" s="549"/>
      <c r="E379" s="518">
        <f t="shared" ref="E379:J379" si="78">SUM(E380:E383)</f>
        <v>0</v>
      </c>
      <c r="F379" s="519">
        <f t="shared" si="78"/>
        <v>0</v>
      </c>
      <c r="G379" s="550">
        <f t="shared" si="78"/>
        <v>0</v>
      </c>
      <c r="H379" s="521">
        <f t="shared" si="78"/>
        <v>0</v>
      </c>
      <c r="I379" s="570">
        <f t="shared" si="78"/>
        <v>0</v>
      </c>
      <c r="J379" s="522">
        <f t="shared" si="78"/>
        <v>0</v>
      </c>
      <c r="K379" s="13" t="str">
        <f t="shared" si="74"/>
        <v/>
      </c>
      <c r="L379" s="523"/>
      <c r="M379" s="5"/>
      <c r="N379" s="5"/>
      <c r="O379" s="5"/>
      <c r="P379" s="5"/>
      <c r="Q379" s="5"/>
      <c r="R379" s="5"/>
      <c r="S379" s="5"/>
      <c r="T379" s="5"/>
      <c r="U379" s="5"/>
      <c r="V379" s="5"/>
      <c r="W379" s="5"/>
      <c r="X379" s="5"/>
      <c r="Y379" s="5"/>
      <c r="Z379" s="5"/>
    </row>
    <row r="380" spans="1:26" ht="18.75" hidden="1" customHeight="1">
      <c r="A380" s="263">
        <v>120</v>
      </c>
      <c r="B380" s="92"/>
      <c r="C380" s="93">
        <v>3210</v>
      </c>
      <c r="D380" s="177" t="s">
        <v>409</v>
      </c>
      <c r="E380" s="524"/>
      <c r="F380" s="525">
        <f>G380+H380+I380+J380</f>
        <v>0</v>
      </c>
      <c r="G380" s="97"/>
      <c r="H380" s="98"/>
      <c r="I380" s="98"/>
      <c r="J380" s="99"/>
      <c r="K380" s="13" t="str">
        <f t="shared" si="74"/>
        <v/>
      </c>
      <c r="L380" s="523"/>
    </row>
    <row r="381" spans="1:26" ht="18.75" hidden="1" customHeight="1">
      <c r="A381" s="273">
        <v>125</v>
      </c>
      <c r="B381" s="137"/>
      <c r="C381" s="530">
        <v>3220</v>
      </c>
      <c r="D381" s="561" t="s">
        <v>410</v>
      </c>
      <c r="E381" s="532"/>
      <c r="F381" s="533">
        <f>G381+H381+I381+J381</f>
        <v>0</v>
      </c>
      <c r="G381" s="534"/>
      <c r="H381" s="535"/>
      <c r="I381" s="535"/>
      <c r="J381" s="536"/>
      <c r="K381" s="13" t="str">
        <f t="shared" si="74"/>
        <v/>
      </c>
      <c r="L381" s="523"/>
      <c r="M381" s="124"/>
      <c r="N381" s="124"/>
      <c r="O381" s="124"/>
      <c r="P381" s="124"/>
      <c r="Q381" s="124"/>
      <c r="R381" s="124"/>
      <c r="S381" s="124"/>
      <c r="T381" s="124"/>
      <c r="U381" s="124"/>
      <c r="V381" s="124"/>
      <c r="W381" s="124"/>
      <c r="X381" s="124"/>
      <c r="Y381" s="124"/>
      <c r="Z381" s="124"/>
    </row>
    <row r="382" spans="1:26" ht="18.75" hidden="1" customHeight="1">
      <c r="A382" s="273">
        <v>130</v>
      </c>
      <c r="B382" s="92"/>
      <c r="C382" s="537">
        <v>3230</v>
      </c>
      <c r="D382" s="560" t="s">
        <v>411</v>
      </c>
      <c r="E382" s="539"/>
      <c r="F382" s="540">
        <f>G382+H382+I382+J382</f>
        <v>0</v>
      </c>
      <c r="G382" s="541"/>
      <c r="H382" s="542"/>
      <c r="I382" s="542"/>
      <c r="J382" s="543"/>
      <c r="K382" s="13" t="str">
        <f t="shared" si="74"/>
        <v/>
      </c>
      <c r="L382" s="523"/>
    </row>
    <row r="383" spans="1:26" ht="18.75" hidden="1" customHeight="1">
      <c r="A383" s="470">
        <v>135</v>
      </c>
      <c r="B383" s="92"/>
      <c r="C383" s="135">
        <v>3240</v>
      </c>
      <c r="D383" s="571" t="s">
        <v>412</v>
      </c>
      <c r="E383" s="545"/>
      <c r="F383" s="546">
        <f>G383+H383+I383+J383</f>
        <v>0</v>
      </c>
      <c r="G383" s="129"/>
      <c r="H383" s="130"/>
      <c r="I383" s="130"/>
      <c r="J383" s="131"/>
      <c r="K383" s="13" t="str">
        <f t="shared" si="74"/>
        <v/>
      </c>
      <c r="L383" s="523"/>
    </row>
    <row r="384" spans="1:26" s="124" customFormat="1" ht="18.75" hidden="1" customHeight="1">
      <c r="A384" s="353">
        <v>145</v>
      </c>
      <c r="B384" s="547">
        <v>6000</v>
      </c>
      <c r="C384" s="548" t="s">
        <v>413</v>
      </c>
      <c r="D384" s="549"/>
      <c r="E384" s="518">
        <f t="shared" ref="E384:J384" si="79">+E385+E386</f>
        <v>0</v>
      </c>
      <c r="F384" s="519">
        <f t="shared" si="79"/>
        <v>0</v>
      </c>
      <c r="G384" s="550">
        <f t="shared" si="79"/>
        <v>0</v>
      </c>
      <c r="H384" s="521">
        <f t="shared" si="79"/>
        <v>0</v>
      </c>
      <c r="I384" s="570">
        <f t="shared" si="79"/>
        <v>0</v>
      </c>
      <c r="J384" s="522">
        <f t="shared" si="79"/>
        <v>0</v>
      </c>
      <c r="K384" s="13" t="str">
        <f t="shared" si="74"/>
        <v/>
      </c>
      <c r="L384" s="523"/>
      <c r="M384" s="5"/>
      <c r="N384" s="5"/>
      <c r="O384" s="5"/>
      <c r="P384" s="5"/>
      <c r="Q384" s="5"/>
      <c r="R384" s="5"/>
      <c r="S384" s="5"/>
      <c r="T384" s="5"/>
      <c r="U384" s="5"/>
      <c r="V384" s="5"/>
      <c r="W384" s="5"/>
      <c r="X384" s="5"/>
      <c r="Y384" s="5"/>
      <c r="Z384" s="5"/>
    </row>
    <row r="385" spans="1:26" ht="18.75" hidden="1" customHeight="1">
      <c r="A385" s="470">
        <v>150</v>
      </c>
      <c r="B385" s="125"/>
      <c r="C385" s="93">
        <v>6001</v>
      </c>
      <c r="D385" s="94" t="s">
        <v>414</v>
      </c>
      <c r="E385" s="524"/>
      <c r="F385" s="525">
        <f>G385+H385+I385+J385</f>
        <v>0</v>
      </c>
      <c r="G385" s="97"/>
      <c r="H385" s="98"/>
      <c r="I385" s="98"/>
      <c r="J385" s="99"/>
      <c r="K385" s="13" t="str">
        <f t="shared" si="74"/>
        <v/>
      </c>
      <c r="L385" s="523"/>
    </row>
    <row r="386" spans="1:26" ht="18.75" hidden="1" customHeight="1">
      <c r="A386" s="470">
        <v>155</v>
      </c>
      <c r="B386" s="125"/>
      <c r="C386" s="135">
        <v>6002</v>
      </c>
      <c r="D386" s="143" t="s">
        <v>415</v>
      </c>
      <c r="E386" s="545"/>
      <c r="F386" s="546">
        <f>G386+H386+I386+J386</f>
        <v>0</v>
      </c>
      <c r="G386" s="129"/>
      <c r="H386" s="130"/>
      <c r="I386" s="130"/>
      <c r="J386" s="131"/>
      <c r="K386" s="13" t="str">
        <f t="shared" si="74"/>
        <v/>
      </c>
      <c r="L386" s="523"/>
      <c r="M386" s="124"/>
      <c r="N386" s="124"/>
      <c r="O386" s="124"/>
      <c r="P386" s="124"/>
      <c r="Q386" s="124"/>
      <c r="R386" s="124"/>
      <c r="S386" s="124"/>
      <c r="T386" s="124"/>
      <c r="U386" s="124"/>
      <c r="V386" s="124"/>
      <c r="W386" s="124"/>
      <c r="X386" s="124"/>
      <c r="Y386" s="124"/>
      <c r="Z386" s="124"/>
    </row>
    <row r="387" spans="1:26" s="124" customFormat="1" ht="18.75" hidden="1" customHeight="1">
      <c r="A387" s="353">
        <v>160</v>
      </c>
      <c r="B387" s="547">
        <v>6100</v>
      </c>
      <c r="C387" s="548" t="s">
        <v>416</v>
      </c>
      <c r="D387" s="549"/>
      <c r="E387" s="518">
        <f t="shared" ref="E387:J387" si="80">SUM(E388:E391)</f>
        <v>0</v>
      </c>
      <c r="F387" s="519">
        <f t="shared" si="80"/>
        <v>0</v>
      </c>
      <c r="G387" s="550">
        <f t="shared" si="80"/>
        <v>0</v>
      </c>
      <c r="H387" s="521">
        <f t="shared" si="80"/>
        <v>0</v>
      </c>
      <c r="I387" s="570">
        <f t="shared" si="80"/>
        <v>0</v>
      </c>
      <c r="J387" s="522">
        <f t="shared" si="80"/>
        <v>0</v>
      </c>
      <c r="K387" s="13" t="str">
        <f t="shared" si="74"/>
        <v/>
      </c>
      <c r="L387" s="523"/>
      <c r="M387" s="5"/>
      <c r="N387" s="5"/>
      <c r="O387" s="5"/>
      <c r="P387" s="5"/>
      <c r="Q387" s="5"/>
      <c r="R387" s="5"/>
      <c r="S387" s="5"/>
      <c r="T387" s="5"/>
      <c r="U387" s="5"/>
      <c r="V387" s="5"/>
      <c r="W387" s="5"/>
      <c r="X387" s="5"/>
      <c r="Y387" s="5"/>
      <c r="Z387" s="5"/>
    </row>
    <row r="388" spans="1:26" ht="18.75" hidden="1" customHeight="1">
      <c r="A388" s="470">
        <v>165</v>
      </c>
      <c r="B388" s="125"/>
      <c r="C388" s="93">
        <v>6101</v>
      </c>
      <c r="D388" s="94" t="s">
        <v>417</v>
      </c>
      <c r="E388" s="524"/>
      <c r="F388" s="525">
        <f>G388+H388+I388+J388</f>
        <v>0</v>
      </c>
      <c r="G388" s="97"/>
      <c r="H388" s="98"/>
      <c r="I388" s="98"/>
      <c r="J388" s="99"/>
      <c r="K388" s="13" t="str">
        <f t="shared" si="74"/>
        <v/>
      </c>
      <c r="L388" s="523"/>
    </row>
    <row r="389" spans="1:26" ht="18.75" hidden="1" customHeight="1">
      <c r="A389" s="470">
        <v>170</v>
      </c>
      <c r="B389" s="125"/>
      <c r="C389" s="100">
        <v>6102</v>
      </c>
      <c r="D389" s="141" t="s">
        <v>418</v>
      </c>
      <c r="E389" s="528"/>
      <c r="F389" s="529">
        <f>G389+H389+I389+J389</f>
        <v>0</v>
      </c>
      <c r="G389" s="104"/>
      <c r="H389" s="105"/>
      <c r="I389" s="105"/>
      <c r="J389" s="106"/>
      <c r="K389" s="13" t="str">
        <f t="shared" si="74"/>
        <v/>
      </c>
      <c r="L389" s="523"/>
      <c r="M389" s="124"/>
      <c r="N389" s="124"/>
      <c r="O389" s="124"/>
      <c r="P389" s="124"/>
      <c r="Q389" s="124"/>
      <c r="R389" s="124"/>
      <c r="S389" s="124"/>
      <c r="T389" s="124"/>
      <c r="U389" s="124"/>
      <c r="V389" s="124"/>
      <c r="W389" s="124"/>
      <c r="X389" s="124"/>
      <c r="Y389" s="124"/>
      <c r="Z389" s="124"/>
    </row>
    <row r="390" spans="1:26" ht="18.75" hidden="1" customHeight="1">
      <c r="A390" s="470">
        <v>180</v>
      </c>
      <c r="B390" s="137"/>
      <c r="C390" s="100">
        <v>6105</v>
      </c>
      <c r="D390" s="141" t="s">
        <v>419</v>
      </c>
      <c r="E390" s="572"/>
      <c r="F390" s="529">
        <f>G390+H390+I390+J390</f>
        <v>0</v>
      </c>
      <c r="G390" s="104"/>
      <c r="H390" s="105"/>
      <c r="I390" s="105"/>
      <c r="J390" s="106"/>
      <c r="K390" s="13" t="str">
        <f t="shared" si="74"/>
        <v/>
      </c>
      <c r="L390" s="523"/>
    </row>
    <row r="391" spans="1:26" ht="18.75" hidden="1" customHeight="1">
      <c r="A391" s="470">
        <v>180</v>
      </c>
      <c r="B391" s="137"/>
      <c r="C391" s="135">
        <v>6109</v>
      </c>
      <c r="D391" s="573" t="s">
        <v>420</v>
      </c>
      <c r="E391" s="574"/>
      <c r="F391" s="546">
        <f>G391+H391+I391+J391</f>
        <v>0</v>
      </c>
      <c r="G391" s="129"/>
      <c r="H391" s="130"/>
      <c r="I391" s="130"/>
      <c r="J391" s="131"/>
      <c r="K391" s="13" t="str">
        <f t="shared" si="74"/>
        <v/>
      </c>
      <c r="L391" s="523"/>
    </row>
    <row r="392" spans="1:26" s="124" customFormat="1" ht="18.75" hidden="1" customHeight="1">
      <c r="A392" s="263">
        <v>185</v>
      </c>
      <c r="B392" s="547">
        <v>6200</v>
      </c>
      <c r="C392" s="548" t="s">
        <v>421</v>
      </c>
      <c r="D392" s="549"/>
      <c r="E392" s="518">
        <f t="shared" ref="E392:J392" si="81">+E393+E394</f>
        <v>0</v>
      </c>
      <c r="F392" s="519">
        <f t="shared" si="81"/>
        <v>0</v>
      </c>
      <c r="G392" s="550">
        <f t="shared" si="81"/>
        <v>0</v>
      </c>
      <c r="H392" s="521">
        <f t="shared" si="81"/>
        <v>0</v>
      </c>
      <c r="I392" s="570">
        <f t="shared" si="81"/>
        <v>0</v>
      </c>
      <c r="J392" s="522">
        <f t="shared" si="81"/>
        <v>0</v>
      </c>
      <c r="K392" s="13" t="str">
        <f t="shared" si="74"/>
        <v/>
      </c>
      <c r="L392" s="523"/>
      <c r="M392" s="5"/>
      <c r="N392" s="5"/>
      <c r="O392" s="5"/>
      <c r="P392" s="5"/>
      <c r="Q392" s="5"/>
      <c r="R392" s="5"/>
      <c r="S392" s="5"/>
      <c r="T392" s="5"/>
      <c r="U392" s="5"/>
      <c r="V392" s="5"/>
      <c r="W392" s="5"/>
      <c r="X392" s="5"/>
      <c r="Y392" s="5"/>
      <c r="Z392" s="5"/>
    </row>
    <row r="393" spans="1:26" ht="18.75" hidden="1" customHeight="1">
      <c r="A393" s="273">
        <v>190</v>
      </c>
      <c r="B393" s="575"/>
      <c r="C393" s="93">
        <v>6201</v>
      </c>
      <c r="D393" s="576" t="s">
        <v>422</v>
      </c>
      <c r="E393" s="524"/>
      <c r="F393" s="525">
        <f>G393+H393+I393+J393</f>
        <v>0</v>
      </c>
      <c r="G393" s="97"/>
      <c r="H393" s="98"/>
      <c r="I393" s="98"/>
      <c r="J393" s="99"/>
      <c r="K393" s="13" t="str">
        <f t="shared" si="74"/>
        <v/>
      </c>
      <c r="L393" s="523"/>
    </row>
    <row r="394" spans="1:26" ht="18.75" hidden="1" customHeight="1">
      <c r="A394" s="273">
        <v>195</v>
      </c>
      <c r="B394" s="92"/>
      <c r="C394" s="135">
        <v>6202</v>
      </c>
      <c r="D394" s="577" t="s">
        <v>423</v>
      </c>
      <c r="E394" s="545"/>
      <c r="F394" s="546">
        <f>G394+H394+I394+J394</f>
        <v>0</v>
      </c>
      <c r="G394" s="129"/>
      <c r="H394" s="130"/>
      <c r="I394" s="130"/>
      <c r="J394" s="131"/>
      <c r="K394" s="13" t="str">
        <f t="shared" si="74"/>
        <v/>
      </c>
      <c r="L394" s="523"/>
      <c r="M394" s="124"/>
      <c r="N394" s="124"/>
      <c r="O394" s="124"/>
      <c r="P394" s="124"/>
      <c r="Q394" s="124"/>
      <c r="R394" s="124"/>
      <c r="S394" s="124"/>
      <c r="T394" s="124"/>
      <c r="U394" s="124"/>
      <c r="V394" s="124"/>
      <c r="W394" s="124"/>
      <c r="X394" s="124"/>
      <c r="Y394" s="124"/>
      <c r="Z394" s="124"/>
    </row>
    <row r="395" spans="1:26" s="124" customFormat="1" ht="18.75" hidden="1" customHeight="1">
      <c r="A395" s="263">
        <v>200</v>
      </c>
      <c r="B395" s="547">
        <v>6300</v>
      </c>
      <c r="C395" s="548" t="s">
        <v>424</v>
      </c>
      <c r="D395" s="549"/>
      <c r="E395" s="518">
        <f t="shared" ref="E395:J395" si="82">+E396+E397</f>
        <v>0</v>
      </c>
      <c r="F395" s="519">
        <f t="shared" si="82"/>
        <v>0</v>
      </c>
      <c r="G395" s="550">
        <f t="shared" si="82"/>
        <v>0</v>
      </c>
      <c r="H395" s="521">
        <f t="shared" si="82"/>
        <v>0</v>
      </c>
      <c r="I395" s="570">
        <f t="shared" si="82"/>
        <v>0</v>
      </c>
      <c r="J395" s="522">
        <f t="shared" si="82"/>
        <v>0</v>
      </c>
      <c r="K395" s="13" t="str">
        <f t="shared" si="74"/>
        <v/>
      </c>
      <c r="L395" s="523"/>
      <c r="M395" s="5"/>
      <c r="N395" s="5"/>
      <c r="O395" s="5"/>
      <c r="P395" s="5"/>
      <c r="Q395" s="5"/>
      <c r="R395" s="5"/>
      <c r="S395" s="5"/>
      <c r="T395" s="5"/>
      <c r="U395" s="5"/>
      <c r="V395" s="5"/>
      <c r="W395" s="5"/>
      <c r="X395" s="5"/>
      <c r="Y395" s="5"/>
      <c r="Z395" s="5"/>
    </row>
    <row r="396" spans="1:26" ht="18.75" hidden="1" customHeight="1">
      <c r="A396" s="273">
        <v>205</v>
      </c>
      <c r="B396" s="92"/>
      <c r="C396" s="93">
        <v>6301</v>
      </c>
      <c r="D396" s="576" t="s">
        <v>422</v>
      </c>
      <c r="E396" s="524"/>
      <c r="F396" s="525">
        <f>G396+H396+I396+J396</f>
        <v>0</v>
      </c>
      <c r="G396" s="97"/>
      <c r="H396" s="98"/>
      <c r="I396" s="98"/>
      <c r="J396" s="99"/>
      <c r="K396" s="13" t="str">
        <f t="shared" si="74"/>
        <v/>
      </c>
      <c r="L396" s="523"/>
    </row>
    <row r="397" spans="1:26" ht="18.75" hidden="1" customHeight="1">
      <c r="A397" s="470">
        <v>206</v>
      </c>
      <c r="B397" s="92"/>
      <c r="C397" s="135">
        <v>6302</v>
      </c>
      <c r="D397" s="577" t="s">
        <v>423</v>
      </c>
      <c r="E397" s="545"/>
      <c r="F397" s="546">
        <f>G397+H397+I397+J397</f>
        <v>0</v>
      </c>
      <c r="G397" s="129"/>
      <c r="H397" s="130"/>
      <c r="I397" s="130"/>
      <c r="J397" s="131"/>
      <c r="K397" s="13" t="str">
        <f t="shared" si="74"/>
        <v/>
      </c>
      <c r="L397" s="523"/>
      <c r="M397" s="124"/>
      <c r="N397" s="124"/>
      <c r="O397" s="124"/>
      <c r="P397" s="124"/>
      <c r="Q397" s="124"/>
      <c r="R397" s="124"/>
      <c r="S397" s="124"/>
      <c r="T397" s="124"/>
      <c r="U397" s="124"/>
      <c r="V397" s="124"/>
      <c r="W397" s="124"/>
      <c r="X397" s="124"/>
      <c r="Y397" s="124"/>
      <c r="Z397" s="124"/>
    </row>
    <row r="398" spans="1:26" s="579" customFormat="1" ht="18.75" hidden="1" customHeight="1">
      <c r="A398" s="578">
        <v>210</v>
      </c>
      <c r="B398" s="547">
        <v>6400</v>
      </c>
      <c r="C398" s="548" t="s">
        <v>425</v>
      </c>
      <c r="D398" s="549"/>
      <c r="E398" s="518">
        <f t="shared" ref="E398:J398" si="83">+E399+E400</f>
        <v>0</v>
      </c>
      <c r="F398" s="519">
        <f t="shared" si="83"/>
        <v>0</v>
      </c>
      <c r="G398" s="550">
        <f t="shared" si="83"/>
        <v>0</v>
      </c>
      <c r="H398" s="521">
        <f t="shared" si="83"/>
        <v>0</v>
      </c>
      <c r="I398" s="570">
        <f t="shared" si="83"/>
        <v>0</v>
      </c>
      <c r="J398" s="522">
        <f t="shared" si="83"/>
        <v>0</v>
      </c>
      <c r="K398" s="13" t="str">
        <f t="shared" si="74"/>
        <v/>
      </c>
      <c r="L398" s="523"/>
      <c r="M398" s="5"/>
      <c r="N398" s="5"/>
      <c r="O398" s="5"/>
      <c r="P398" s="5"/>
      <c r="Q398" s="5"/>
      <c r="R398" s="5"/>
      <c r="S398" s="5"/>
      <c r="T398" s="5"/>
      <c r="U398" s="5"/>
      <c r="V398" s="5"/>
      <c r="W398" s="5"/>
      <c r="X398" s="5"/>
      <c r="Y398" s="5"/>
      <c r="Z398" s="5"/>
    </row>
    <row r="399" spans="1:26" s="173" customFormat="1" ht="18.75" hidden="1" customHeight="1">
      <c r="A399" s="393">
        <v>211</v>
      </c>
      <c r="B399" s="137"/>
      <c r="C399" s="580">
        <v>6401</v>
      </c>
      <c r="D399" s="581" t="s">
        <v>422</v>
      </c>
      <c r="E399" s="524"/>
      <c r="F399" s="525">
        <f>G399+H399+I399+J399</f>
        <v>0</v>
      </c>
      <c r="G399" s="97"/>
      <c r="H399" s="98"/>
      <c r="I399" s="98"/>
      <c r="J399" s="99"/>
      <c r="K399" s="13" t="str">
        <f t="shared" si="74"/>
        <v/>
      </c>
      <c r="L399" s="523"/>
      <c r="M399" s="5"/>
      <c r="N399" s="5"/>
      <c r="O399" s="5"/>
      <c r="P399" s="5"/>
      <c r="Q399" s="5"/>
      <c r="R399" s="5"/>
      <c r="S399" s="5"/>
      <c r="T399" s="5"/>
      <c r="U399" s="5"/>
      <c r="V399" s="5"/>
      <c r="W399" s="5"/>
      <c r="X399" s="5"/>
      <c r="Y399" s="5"/>
      <c r="Z399" s="5"/>
    </row>
    <row r="400" spans="1:26" s="173" customFormat="1" ht="18.75" hidden="1" customHeight="1">
      <c r="A400" s="393">
        <v>212</v>
      </c>
      <c r="B400" s="137"/>
      <c r="C400" s="582">
        <v>6402</v>
      </c>
      <c r="D400" s="583" t="s">
        <v>423</v>
      </c>
      <c r="E400" s="545"/>
      <c r="F400" s="546">
        <f>G400+H400+I400+J400</f>
        <v>0</v>
      </c>
      <c r="G400" s="129"/>
      <c r="H400" s="130"/>
      <c r="I400" s="130"/>
      <c r="J400" s="131"/>
      <c r="K400" s="13" t="str">
        <f t="shared" si="74"/>
        <v/>
      </c>
      <c r="L400" s="523"/>
      <c r="M400" s="579"/>
      <c r="N400" s="579"/>
      <c r="O400" s="579"/>
      <c r="P400" s="579"/>
      <c r="Q400" s="579"/>
      <c r="R400" s="579"/>
      <c r="S400" s="579"/>
      <c r="T400" s="579"/>
      <c r="U400" s="579"/>
      <c r="V400" s="579"/>
      <c r="W400" s="579"/>
      <c r="X400" s="579"/>
      <c r="Y400" s="579"/>
      <c r="Z400" s="579"/>
    </row>
    <row r="401" spans="1:26" s="579" customFormat="1" ht="18.75" hidden="1" customHeight="1">
      <c r="A401" s="584">
        <v>213</v>
      </c>
      <c r="B401" s="547">
        <v>6500</v>
      </c>
      <c r="C401" s="548" t="s">
        <v>426</v>
      </c>
      <c r="D401" s="549"/>
      <c r="E401" s="585"/>
      <c r="F401" s="519">
        <f>G401+H401+I401+J401</f>
        <v>0</v>
      </c>
      <c r="G401" s="586"/>
      <c r="H401" s="587"/>
      <c r="I401" s="587"/>
      <c r="J401" s="588"/>
      <c r="K401" s="13" t="str">
        <f t="shared" si="74"/>
        <v/>
      </c>
      <c r="L401" s="523"/>
      <c r="M401" s="173"/>
      <c r="N401" s="173"/>
      <c r="O401" s="173"/>
      <c r="P401" s="173"/>
      <c r="Q401" s="173"/>
      <c r="R401" s="173"/>
      <c r="S401" s="173"/>
      <c r="T401" s="173"/>
      <c r="U401" s="173"/>
      <c r="V401" s="173"/>
      <c r="W401" s="173"/>
      <c r="X401" s="173"/>
      <c r="Y401" s="173"/>
      <c r="Z401" s="173"/>
    </row>
    <row r="402" spans="1:26" s="124" customFormat="1" ht="18.75" hidden="1" customHeight="1">
      <c r="A402" s="263">
        <v>215</v>
      </c>
      <c r="B402" s="547">
        <v>6600</v>
      </c>
      <c r="C402" s="548" t="s">
        <v>427</v>
      </c>
      <c r="D402" s="549"/>
      <c r="E402" s="518">
        <f t="shared" ref="E402:J402" si="84">+E403+E404</f>
        <v>0</v>
      </c>
      <c r="F402" s="519">
        <f t="shared" si="84"/>
        <v>0</v>
      </c>
      <c r="G402" s="550">
        <f t="shared" si="84"/>
        <v>0</v>
      </c>
      <c r="H402" s="521">
        <f t="shared" si="84"/>
        <v>0</v>
      </c>
      <c r="I402" s="570">
        <f t="shared" si="84"/>
        <v>0</v>
      </c>
      <c r="J402" s="522">
        <f t="shared" si="84"/>
        <v>0</v>
      </c>
      <c r="K402" s="589" t="str">
        <f>(IF($E402&lt;&gt;0,$K$2,IF($F402&lt;&gt;0,$K$2,IF($F403&lt;&gt;0,$K$2,IF($F404&lt;&gt;0,$K$2,"")))))</f>
        <v/>
      </c>
      <c r="L402" s="523"/>
      <c r="M402" s="173"/>
      <c r="N402" s="173"/>
      <c r="O402" s="173"/>
      <c r="P402" s="173"/>
      <c r="Q402" s="173"/>
      <c r="R402" s="173"/>
      <c r="S402" s="173"/>
      <c r="T402" s="173"/>
      <c r="U402" s="173"/>
      <c r="V402" s="173"/>
      <c r="W402" s="173"/>
      <c r="X402" s="173"/>
      <c r="Y402" s="173"/>
      <c r="Z402" s="173"/>
    </row>
    <row r="403" spans="1:26" ht="18.75" hidden="1" customHeight="1">
      <c r="A403" s="430">
        <v>220</v>
      </c>
      <c r="B403" s="92"/>
      <c r="C403" s="93">
        <v>6601</v>
      </c>
      <c r="D403" s="94" t="s">
        <v>428</v>
      </c>
      <c r="E403" s="524"/>
      <c r="F403" s="525">
        <f>G403+H403+I403+J403</f>
        <v>0</v>
      </c>
      <c r="G403" s="97"/>
      <c r="H403" s="98"/>
      <c r="I403" s="98"/>
      <c r="J403" s="99"/>
      <c r="K403" s="13" t="str">
        <f t="shared" si="74"/>
        <v/>
      </c>
      <c r="L403" s="523"/>
      <c r="M403" s="579"/>
      <c r="N403" s="579"/>
      <c r="O403" s="579"/>
      <c r="P403" s="579"/>
      <c r="Q403" s="579"/>
      <c r="R403" s="579"/>
      <c r="S403" s="579"/>
      <c r="T403" s="579"/>
      <c r="U403" s="579"/>
      <c r="V403" s="579"/>
      <c r="W403" s="579"/>
      <c r="X403" s="579"/>
      <c r="Y403" s="579"/>
      <c r="Z403" s="579"/>
    </row>
    <row r="404" spans="1:26" ht="18.75" hidden="1" customHeight="1">
      <c r="A404" s="273">
        <v>225</v>
      </c>
      <c r="B404" s="92"/>
      <c r="C404" s="135">
        <v>6602</v>
      </c>
      <c r="D404" s="143" t="s">
        <v>429</v>
      </c>
      <c r="E404" s="545"/>
      <c r="F404" s="546">
        <f>G404+H404+I404+J404</f>
        <v>0</v>
      </c>
      <c r="G404" s="129"/>
      <c r="H404" s="130"/>
      <c r="I404" s="130"/>
      <c r="J404" s="131"/>
      <c r="K404" s="13" t="str">
        <f t="shared" si="74"/>
        <v/>
      </c>
      <c r="L404" s="523"/>
      <c r="M404" s="124"/>
      <c r="N404" s="124"/>
      <c r="O404" s="124"/>
      <c r="P404" s="124"/>
      <c r="Q404" s="124"/>
      <c r="R404" s="124"/>
      <c r="S404" s="124"/>
      <c r="T404" s="124"/>
      <c r="U404" s="124"/>
      <c r="V404" s="124"/>
      <c r="W404" s="124"/>
      <c r="X404" s="124"/>
      <c r="Y404" s="124"/>
      <c r="Z404" s="124"/>
    </row>
    <row r="405" spans="1:26" s="124" customFormat="1" ht="18.75" hidden="1" customHeight="1">
      <c r="A405" s="263">
        <v>215</v>
      </c>
      <c r="B405" s="547">
        <v>6700</v>
      </c>
      <c r="C405" s="548" t="s">
        <v>430</v>
      </c>
      <c r="D405" s="549"/>
      <c r="E405" s="518">
        <f t="shared" ref="E405:J405" si="85">+E406+E407</f>
        <v>0</v>
      </c>
      <c r="F405" s="519">
        <f t="shared" si="85"/>
        <v>0</v>
      </c>
      <c r="G405" s="550">
        <f t="shared" si="85"/>
        <v>0</v>
      </c>
      <c r="H405" s="521">
        <f t="shared" si="85"/>
        <v>0</v>
      </c>
      <c r="I405" s="570">
        <f t="shared" si="85"/>
        <v>0</v>
      </c>
      <c r="J405" s="522">
        <f t="shared" si="85"/>
        <v>0</v>
      </c>
      <c r="K405" s="13" t="str">
        <f t="shared" si="74"/>
        <v/>
      </c>
      <c r="L405" s="523"/>
      <c r="M405" s="5"/>
      <c r="N405" s="5"/>
      <c r="O405" s="5"/>
      <c r="P405" s="5"/>
      <c r="Q405" s="5"/>
      <c r="R405" s="5"/>
      <c r="S405" s="5"/>
      <c r="T405" s="5"/>
      <c r="U405" s="5"/>
      <c r="V405" s="5"/>
      <c r="W405" s="5"/>
      <c r="X405" s="5"/>
      <c r="Y405" s="5"/>
      <c r="Z405" s="5"/>
    </row>
    <row r="406" spans="1:26" ht="18.75" hidden="1" customHeight="1">
      <c r="A406" s="430">
        <v>220</v>
      </c>
      <c r="B406" s="92"/>
      <c r="C406" s="93">
        <v>6701</v>
      </c>
      <c r="D406" s="94" t="s">
        <v>431</v>
      </c>
      <c r="E406" s="524"/>
      <c r="F406" s="525">
        <f>G406+H406+I406+J406</f>
        <v>0</v>
      </c>
      <c r="G406" s="97"/>
      <c r="H406" s="98"/>
      <c r="I406" s="98"/>
      <c r="J406" s="99"/>
      <c r="K406" s="13" t="str">
        <f t="shared" si="74"/>
        <v/>
      </c>
      <c r="L406" s="523"/>
    </row>
    <row r="407" spans="1:26" ht="18.75" hidden="1" customHeight="1">
      <c r="A407" s="273">
        <v>225</v>
      </c>
      <c r="B407" s="92"/>
      <c r="C407" s="135">
        <v>6702</v>
      </c>
      <c r="D407" s="143" t="s">
        <v>432</v>
      </c>
      <c r="E407" s="545"/>
      <c r="F407" s="546">
        <f>G407+H407+I407+J407</f>
        <v>0</v>
      </c>
      <c r="G407" s="129"/>
      <c r="H407" s="130"/>
      <c r="I407" s="130"/>
      <c r="J407" s="131"/>
      <c r="K407" s="13" t="str">
        <f t="shared" si="74"/>
        <v/>
      </c>
      <c r="L407" s="523"/>
      <c r="M407" s="124"/>
      <c r="N407" s="124"/>
      <c r="O407" s="124"/>
      <c r="P407" s="124"/>
      <c r="Q407" s="124"/>
      <c r="R407" s="124"/>
      <c r="S407" s="124"/>
      <c r="T407" s="124"/>
      <c r="U407" s="124"/>
      <c r="V407" s="124"/>
      <c r="W407" s="124"/>
      <c r="X407" s="124"/>
      <c r="Y407" s="124"/>
      <c r="Z407" s="124"/>
    </row>
    <row r="408" spans="1:26" s="124" customFormat="1" ht="18.75" hidden="1" customHeight="1">
      <c r="A408" s="263">
        <v>230</v>
      </c>
      <c r="B408" s="547">
        <v>6900</v>
      </c>
      <c r="C408" s="548" t="s">
        <v>433</v>
      </c>
      <c r="D408" s="549"/>
      <c r="E408" s="518">
        <f t="shared" ref="E408:J408" si="86">SUM(E409:E414)</f>
        <v>0</v>
      </c>
      <c r="F408" s="519">
        <f t="shared" si="86"/>
        <v>0</v>
      </c>
      <c r="G408" s="550">
        <f t="shared" si="86"/>
        <v>0</v>
      </c>
      <c r="H408" s="521">
        <f t="shared" si="86"/>
        <v>0</v>
      </c>
      <c r="I408" s="570">
        <f t="shared" si="86"/>
        <v>0</v>
      </c>
      <c r="J408" s="522">
        <f t="shared" si="86"/>
        <v>0</v>
      </c>
      <c r="K408" s="589" t="str">
        <f>(IF($E408&lt;&gt;0,$K$2,IF($F408&lt;&gt;0,$K$2,IF($F409&lt;&gt;0,$K$2,IF($F410&lt;&gt;0,$K$2,IF($F411&lt;&gt;0,$K$2,IF($F412&lt;&gt;0,$K$2,IF($F413&lt;&gt;0,$K$2,IF($F414&lt;&gt;0,$K$2,"")))))))))</f>
        <v/>
      </c>
      <c r="L408" s="523"/>
      <c r="M408" s="5"/>
      <c r="N408" s="5"/>
      <c r="O408" s="5"/>
      <c r="P408" s="5"/>
      <c r="Q408" s="5"/>
      <c r="R408" s="5"/>
      <c r="S408" s="5"/>
      <c r="T408" s="5"/>
      <c r="U408" s="5"/>
      <c r="V408" s="5"/>
      <c r="W408" s="5"/>
      <c r="X408" s="5"/>
      <c r="Y408" s="5"/>
      <c r="Z408" s="5"/>
    </row>
    <row r="409" spans="1:26" ht="18.75" hidden="1" customHeight="1">
      <c r="A409" s="273">
        <v>235</v>
      </c>
      <c r="B409" s="160"/>
      <c r="C409" s="590">
        <v>6901</v>
      </c>
      <c r="D409" s="94" t="s">
        <v>434</v>
      </c>
      <c r="E409" s="591"/>
      <c r="F409" s="525">
        <f t="shared" ref="F409:F414" si="87">G409+H409+I409+J409</f>
        <v>0</v>
      </c>
      <c r="G409" s="592">
        <v>0</v>
      </c>
      <c r="H409" s="593">
        <v>0</v>
      </c>
      <c r="I409" s="593">
        <v>0</v>
      </c>
      <c r="J409" s="99"/>
      <c r="K409" s="13" t="str">
        <f t="shared" si="74"/>
        <v/>
      </c>
      <c r="L409" s="523"/>
    </row>
    <row r="410" spans="1:26" ht="18.75" hidden="1" customHeight="1">
      <c r="A410" s="273">
        <v>240</v>
      </c>
      <c r="B410" s="160"/>
      <c r="C410" s="100">
        <v>6905</v>
      </c>
      <c r="D410" s="141" t="s">
        <v>435</v>
      </c>
      <c r="E410" s="572"/>
      <c r="F410" s="529">
        <f t="shared" si="87"/>
        <v>0</v>
      </c>
      <c r="G410" s="594">
        <v>0</v>
      </c>
      <c r="H410" s="595">
        <v>0</v>
      </c>
      <c r="I410" s="595">
        <v>0</v>
      </c>
      <c r="J410" s="106"/>
      <c r="K410" s="13" t="str">
        <f t="shared" si="74"/>
        <v/>
      </c>
      <c r="L410" s="523"/>
      <c r="M410" s="124"/>
      <c r="N410" s="124"/>
      <c r="O410" s="124"/>
      <c r="P410" s="124"/>
      <c r="Q410" s="124"/>
      <c r="R410" s="124"/>
      <c r="S410" s="124"/>
      <c r="T410" s="124"/>
      <c r="U410" s="124"/>
      <c r="V410" s="124"/>
      <c r="W410" s="124"/>
      <c r="X410" s="124"/>
      <c r="Y410" s="124"/>
      <c r="Z410" s="124"/>
    </row>
    <row r="411" spans="1:26" ht="18.75" hidden="1" customHeight="1">
      <c r="A411" s="273">
        <v>240</v>
      </c>
      <c r="B411" s="160"/>
      <c r="C411" s="100">
        <v>6906</v>
      </c>
      <c r="D411" s="141" t="s">
        <v>436</v>
      </c>
      <c r="E411" s="572"/>
      <c r="F411" s="529">
        <f t="shared" si="87"/>
        <v>0</v>
      </c>
      <c r="G411" s="594">
        <v>0</v>
      </c>
      <c r="H411" s="595">
        <v>0</v>
      </c>
      <c r="I411" s="595">
        <v>0</v>
      </c>
      <c r="J411" s="106"/>
      <c r="K411" s="13" t="str">
        <f t="shared" si="74"/>
        <v/>
      </c>
      <c r="L411" s="523"/>
    </row>
    <row r="412" spans="1:26" ht="18.75" hidden="1" customHeight="1">
      <c r="A412" s="273">
        <v>245</v>
      </c>
      <c r="B412" s="160"/>
      <c r="C412" s="100">
        <v>6907</v>
      </c>
      <c r="D412" s="141" t="s">
        <v>437</v>
      </c>
      <c r="E412" s="572"/>
      <c r="F412" s="529">
        <f t="shared" si="87"/>
        <v>0</v>
      </c>
      <c r="G412" s="594">
        <v>0</v>
      </c>
      <c r="H412" s="595">
        <v>0</v>
      </c>
      <c r="I412" s="595">
        <v>0</v>
      </c>
      <c r="J412" s="106"/>
      <c r="K412" s="13" t="str">
        <f t="shared" si="74"/>
        <v/>
      </c>
      <c r="L412" s="523"/>
    </row>
    <row r="413" spans="1:26" ht="18.75" hidden="1" customHeight="1">
      <c r="A413" s="273">
        <v>250</v>
      </c>
      <c r="B413" s="160"/>
      <c r="C413" s="100">
        <v>6908</v>
      </c>
      <c r="D413" s="141" t="s">
        <v>438</v>
      </c>
      <c r="E413" s="572"/>
      <c r="F413" s="529">
        <f t="shared" si="87"/>
        <v>0</v>
      </c>
      <c r="G413" s="594">
        <v>0</v>
      </c>
      <c r="H413" s="595">
        <v>0</v>
      </c>
      <c r="I413" s="595">
        <v>0</v>
      </c>
      <c r="J413" s="106"/>
      <c r="K413" s="13" t="str">
        <f t="shared" si="74"/>
        <v/>
      </c>
      <c r="L413" s="523"/>
    </row>
    <row r="414" spans="1:26" ht="18.75" hidden="1" customHeight="1">
      <c r="A414" s="273">
        <v>255</v>
      </c>
      <c r="B414" s="160"/>
      <c r="C414" s="135">
        <v>6909</v>
      </c>
      <c r="D414" s="143" t="s">
        <v>439</v>
      </c>
      <c r="E414" s="545"/>
      <c r="F414" s="546">
        <f t="shared" si="87"/>
        <v>0</v>
      </c>
      <c r="G414" s="596">
        <v>0</v>
      </c>
      <c r="H414" s="597">
        <v>0</v>
      </c>
      <c r="I414" s="597">
        <v>0</v>
      </c>
      <c r="J414" s="131"/>
      <c r="K414" s="13" t="str">
        <f t="shared" si="74"/>
        <v/>
      </c>
      <c r="L414" s="523"/>
    </row>
    <row r="415" spans="1:26" ht="20.25" customHeight="1" thickBot="1">
      <c r="A415" s="470">
        <v>260</v>
      </c>
      <c r="B415" s="598" t="s">
        <v>194</v>
      </c>
      <c r="C415" s="599" t="s">
        <v>195</v>
      </c>
      <c r="D415" s="600" t="s">
        <v>440</v>
      </c>
      <c r="E415" s="601">
        <f t="shared" ref="E415:J415" si="88">SUM(E357,E371,E379,E384,E387,E392,E395,E398,E401,E402,E405,E408)</f>
        <v>0</v>
      </c>
      <c r="F415" s="601">
        <f t="shared" si="88"/>
        <v>0</v>
      </c>
      <c r="G415" s="602">
        <f t="shared" si="88"/>
        <v>0</v>
      </c>
      <c r="H415" s="603">
        <f t="shared" si="88"/>
        <v>0</v>
      </c>
      <c r="I415" s="603">
        <f t="shared" si="88"/>
        <v>0</v>
      </c>
      <c r="J415" s="604">
        <f t="shared" si="88"/>
        <v>0</v>
      </c>
      <c r="K415" s="13">
        <v>1</v>
      </c>
      <c r="L415" s="483"/>
    </row>
    <row r="416" spans="1:26" ht="16.5" hidden="1" thickTop="1">
      <c r="A416" s="470">
        <v>261</v>
      </c>
      <c r="B416" s="605" t="s">
        <v>441</v>
      </c>
      <c r="C416" s="606"/>
      <c r="D416" s="607" t="s">
        <v>442</v>
      </c>
      <c r="E416" s="608"/>
      <c r="F416" s="609"/>
      <c r="G416" s="610"/>
      <c r="H416" s="611"/>
      <c r="I416" s="610"/>
      <c r="J416" s="612"/>
      <c r="K416" s="13" t="str">
        <f t="shared" si="74"/>
        <v/>
      </c>
      <c r="L416" s="483"/>
    </row>
    <row r="417" spans="1:26" ht="16.5" hidden="1" thickTop="1">
      <c r="A417" s="470">
        <v>262</v>
      </c>
      <c r="B417" s="613"/>
      <c r="C417" s="614"/>
      <c r="D417" s="615"/>
      <c r="E417" s="616"/>
      <c r="F417" s="617"/>
      <c r="G417" s="618"/>
      <c r="H417" s="619"/>
      <c r="I417" s="618"/>
      <c r="J417" s="620"/>
      <c r="K417" s="13" t="str">
        <f t="shared" si="74"/>
        <v/>
      </c>
      <c r="L417" s="621"/>
    </row>
    <row r="418" spans="1:26" s="124" customFormat="1" ht="18" hidden="1" customHeight="1">
      <c r="A418" s="353">
        <v>265</v>
      </c>
      <c r="B418" s="547">
        <v>7400</v>
      </c>
      <c r="C418" s="548" t="s">
        <v>443</v>
      </c>
      <c r="D418" s="549"/>
      <c r="E418" s="585"/>
      <c r="F418" s="519">
        <f>G418+H418+I418+J418</f>
        <v>0</v>
      </c>
      <c r="G418" s="586"/>
      <c r="H418" s="587"/>
      <c r="I418" s="587"/>
      <c r="J418" s="588"/>
      <c r="K418" s="13" t="str">
        <f t="shared" si="74"/>
        <v/>
      </c>
      <c r="L418" s="523"/>
      <c r="M418" s="5"/>
      <c r="N418" s="5"/>
      <c r="O418" s="5"/>
      <c r="P418" s="5"/>
      <c r="Q418" s="5"/>
      <c r="R418" s="5"/>
      <c r="S418" s="5"/>
      <c r="T418" s="5"/>
      <c r="U418" s="5"/>
      <c r="V418" s="5"/>
      <c r="W418" s="5"/>
      <c r="X418" s="5"/>
      <c r="Y418" s="5"/>
      <c r="Z418" s="5"/>
    </row>
    <row r="419" spans="1:26" s="124" customFormat="1" ht="18" hidden="1" customHeight="1">
      <c r="A419" s="353">
        <v>275</v>
      </c>
      <c r="B419" s="547">
        <v>7500</v>
      </c>
      <c r="C419" s="548" t="s">
        <v>444</v>
      </c>
      <c r="D419" s="549"/>
      <c r="E419" s="585"/>
      <c r="F419" s="519">
        <f>G419+H419+I419+J419</f>
        <v>0</v>
      </c>
      <c r="G419" s="586"/>
      <c r="H419" s="587"/>
      <c r="I419" s="587"/>
      <c r="J419" s="588"/>
      <c r="K419" s="13" t="str">
        <f t="shared" si="74"/>
        <v/>
      </c>
      <c r="L419" s="523"/>
      <c r="M419" s="5"/>
      <c r="N419" s="5"/>
      <c r="O419" s="5"/>
      <c r="P419" s="5"/>
      <c r="Q419" s="5"/>
      <c r="R419" s="5"/>
      <c r="S419" s="5"/>
      <c r="T419" s="5"/>
      <c r="U419" s="5"/>
      <c r="V419" s="5"/>
      <c r="W419" s="5"/>
      <c r="X419" s="5"/>
      <c r="Y419" s="5"/>
      <c r="Z419" s="5"/>
    </row>
    <row r="420" spans="1:26" s="124" customFormat="1" ht="18" hidden="1" customHeight="1">
      <c r="A420" s="263">
        <v>285</v>
      </c>
      <c r="B420" s="547">
        <v>7600</v>
      </c>
      <c r="C420" s="548" t="s">
        <v>445</v>
      </c>
      <c r="D420" s="549"/>
      <c r="E420" s="585"/>
      <c r="F420" s="519">
        <f>G420+H420+I420+J420</f>
        <v>0</v>
      </c>
      <c r="G420" s="586"/>
      <c r="H420" s="587"/>
      <c r="I420" s="587"/>
      <c r="J420" s="588"/>
      <c r="K420" s="13" t="str">
        <f t="shared" si="74"/>
        <v/>
      </c>
      <c r="L420" s="523"/>
    </row>
    <row r="421" spans="1:26" s="124" customFormat="1" ht="18" hidden="1" customHeight="1">
      <c r="A421" s="263">
        <v>295</v>
      </c>
      <c r="B421" s="547">
        <v>7700</v>
      </c>
      <c r="C421" s="548" t="s">
        <v>446</v>
      </c>
      <c r="D421" s="549"/>
      <c r="E421" s="585"/>
      <c r="F421" s="519">
        <f>G421+H421+I421+J421</f>
        <v>0</v>
      </c>
      <c r="G421" s="586"/>
      <c r="H421" s="587"/>
      <c r="I421" s="587"/>
      <c r="J421" s="588"/>
      <c r="K421" s="13" t="str">
        <f>(IF($E421&lt;&gt;0,$K$2,IF($F421&lt;&gt;0,$K$2,IF($G421&lt;&gt;0,$K$2,IF($H421&lt;&gt;0,$K$2,IF($I421&lt;&gt;0,$K$2,IF($J421&lt;&gt;0,$K$2,"")))))))</f>
        <v/>
      </c>
      <c r="L421" s="523"/>
    </row>
    <row r="422" spans="1:26" s="124" customFormat="1" ht="18.75" hidden="1" customHeight="1">
      <c r="A422" s="263">
        <v>215</v>
      </c>
      <c r="B422" s="547">
        <v>7800</v>
      </c>
      <c r="C422" s="548" t="s">
        <v>447</v>
      </c>
      <c r="D422" s="549"/>
      <c r="E422" s="518">
        <f t="shared" ref="E422:J422" si="89">+E423+E424</f>
        <v>0</v>
      </c>
      <c r="F422" s="519">
        <f t="shared" si="89"/>
        <v>0</v>
      </c>
      <c r="G422" s="550">
        <f t="shared" si="89"/>
        <v>0</v>
      </c>
      <c r="H422" s="521">
        <f t="shared" si="89"/>
        <v>0</v>
      </c>
      <c r="I422" s="570">
        <f t="shared" si="89"/>
        <v>0</v>
      </c>
      <c r="J422" s="522">
        <f t="shared" si="89"/>
        <v>0</v>
      </c>
      <c r="K422" s="13" t="str">
        <f>(IF($E422&lt;&gt;0,$K$2,IF($F422&lt;&gt;0,$K$2,IF($G422&lt;&gt;0,$K$2,IF($H422&lt;&gt;0,$K$2,IF($I422&lt;&gt;0,$K$2,IF($J422&lt;&gt;0,$K$2,"")))))))</f>
        <v/>
      </c>
      <c r="L422" s="523"/>
    </row>
    <row r="423" spans="1:26" ht="18" hidden="1" customHeight="1">
      <c r="A423" s="430">
        <v>220</v>
      </c>
      <c r="B423" s="92"/>
      <c r="C423" s="93">
        <v>7833</v>
      </c>
      <c r="D423" s="94" t="s">
        <v>448</v>
      </c>
      <c r="E423" s="524"/>
      <c r="F423" s="525">
        <f>G423+H423+I423+J423</f>
        <v>0</v>
      </c>
      <c r="G423" s="97"/>
      <c r="H423" s="98"/>
      <c r="I423" s="98"/>
      <c r="J423" s="99"/>
      <c r="K423" s="13" t="str">
        <f>(IF($E423&lt;&gt;0,$K$2,IF($F423&lt;&gt;0,$K$2,IF($G423&lt;&gt;0,$K$2,IF($H423&lt;&gt;0,$K$2,IF($I423&lt;&gt;0,$K$2,IF($J423&lt;&gt;0,$K$2,"")))))))</f>
        <v/>
      </c>
      <c r="L423" s="523"/>
      <c r="M423" s="124"/>
      <c r="N423" s="124"/>
      <c r="O423" s="124"/>
      <c r="P423" s="124"/>
      <c r="Q423" s="124"/>
      <c r="R423" s="124"/>
      <c r="S423" s="124"/>
      <c r="T423" s="124"/>
      <c r="U423" s="124"/>
      <c r="V423" s="124"/>
      <c r="W423" s="124"/>
      <c r="X423" s="124"/>
      <c r="Y423" s="124"/>
      <c r="Z423" s="124"/>
    </row>
    <row r="424" spans="1:26" ht="16.5" hidden="1" thickTop="1">
      <c r="A424" s="273">
        <v>225</v>
      </c>
      <c r="B424" s="92"/>
      <c r="C424" s="108">
        <v>7888</v>
      </c>
      <c r="D424" s="142" t="s">
        <v>449</v>
      </c>
      <c r="E424" s="622"/>
      <c r="F424" s="623">
        <f>G424+H424+I424+J424</f>
        <v>0</v>
      </c>
      <c r="G424" s="129"/>
      <c r="H424" s="130"/>
      <c r="I424" s="130"/>
      <c r="J424" s="131"/>
      <c r="K424" s="13" t="str">
        <f>(IF($E424&lt;&gt;0,$K$2,IF($F424&lt;&gt;0,$K$2,IF($G424&lt;&gt;0,$K$2,IF($H424&lt;&gt;0,$K$2,IF($I424&lt;&gt;0,$K$2,IF($J424&lt;&gt;0,$K$2,"")))))))</f>
        <v/>
      </c>
      <c r="L424" s="523"/>
      <c r="M424" s="124"/>
      <c r="N424" s="124"/>
      <c r="O424" s="124"/>
      <c r="P424" s="124"/>
      <c r="Q424" s="124"/>
      <c r="R424" s="124"/>
      <c r="S424" s="124"/>
      <c r="T424" s="124"/>
      <c r="U424" s="124"/>
      <c r="V424" s="124"/>
      <c r="W424" s="124"/>
      <c r="X424" s="124"/>
      <c r="Y424" s="124"/>
      <c r="Z424" s="124"/>
    </row>
    <row r="425" spans="1:26" ht="20.25" customHeight="1" thickTop="1" thickBot="1">
      <c r="A425" s="273">
        <v>315</v>
      </c>
      <c r="B425" s="624" t="s">
        <v>194</v>
      </c>
      <c r="C425" s="625" t="s">
        <v>195</v>
      </c>
      <c r="D425" s="626" t="s">
        <v>450</v>
      </c>
      <c r="E425" s="601">
        <f t="shared" ref="E425:J425" si="90">SUM(E418,E419,E420,E421,E422)</f>
        <v>0</v>
      </c>
      <c r="F425" s="601">
        <f t="shared" si="90"/>
        <v>0</v>
      </c>
      <c r="G425" s="627">
        <f t="shared" si="90"/>
        <v>0</v>
      </c>
      <c r="H425" s="628">
        <f t="shared" si="90"/>
        <v>0</v>
      </c>
      <c r="I425" s="628">
        <f t="shared" si="90"/>
        <v>0</v>
      </c>
      <c r="J425" s="629">
        <f t="shared" si="90"/>
        <v>0</v>
      </c>
      <c r="K425" s="13">
        <v>1</v>
      </c>
      <c r="L425" s="483"/>
    </row>
    <row r="426" spans="1:26" ht="15" customHeight="1" thickTop="1">
      <c r="A426" s="273"/>
      <c r="B426" s="199"/>
      <c r="C426" s="199"/>
      <c r="D426" s="214"/>
      <c r="E426" s="199"/>
      <c r="F426" s="199"/>
      <c r="G426" s="199"/>
      <c r="H426" s="199"/>
      <c r="I426" s="199"/>
      <c r="J426" s="199"/>
      <c r="K426" s="13">
        <v>1</v>
      </c>
      <c r="L426" s="483"/>
    </row>
    <row r="427" spans="1:26">
      <c r="A427" s="273"/>
      <c r="B427" s="630"/>
      <c r="C427" s="630"/>
      <c r="D427" s="631"/>
      <c r="E427" s="632"/>
      <c r="F427" s="632"/>
      <c r="G427" s="632"/>
      <c r="H427" s="632"/>
      <c r="I427" s="632"/>
      <c r="J427" s="632"/>
      <c r="K427" s="13">
        <v>1</v>
      </c>
      <c r="L427" s="483"/>
    </row>
    <row r="428" spans="1:26">
      <c r="A428" s="273"/>
      <c r="B428" s="199"/>
      <c r="C428" s="200"/>
      <c r="D428" s="201"/>
      <c r="E428" s="203"/>
      <c r="F428" s="203"/>
      <c r="G428" s="203"/>
      <c r="H428" s="203"/>
      <c r="I428" s="203"/>
      <c r="J428" s="203"/>
      <c r="K428" s="13">
        <v>1</v>
      </c>
      <c r="L428" s="633"/>
    </row>
    <row r="429" spans="1:26" ht="21" customHeight="1">
      <c r="A429" s="273"/>
      <c r="B429" s="634" t="str">
        <f>$B$7</f>
        <v>ОТЧЕТНИ ДАННИ ПО ЕБК ЗА СМЕТКИТЕ ЗА ЧУЖДИ СРЕДСТВА</v>
      </c>
      <c r="C429" s="635"/>
      <c r="D429" s="635"/>
      <c r="E429" s="203"/>
      <c r="F429" s="203"/>
      <c r="G429" s="203"/>
      <c r="H429" s="203"/>
      <c r="I429" s="203"/>
      <c r="J429" s="224"/>
      <c r="K429" s="13">
        <v>1</v>
      </c>
      <c r="L429" s="633"/>
    </row>
    <row r="430" spans="1:26" ht="18.75" customHeight="1">
      <c r="A430" s="273"/>
      <c r="B430" s="199"/>
      <c r="C430" s="200"/>
      <c r="D430" s="201"/>
      <c r="E430" s="208" t="s">
        <v>8</v>
      </c>
      <c r="F430" s="208" t="s">
        <v>9</v>
      </c>
      <c r="G430" s="203"/>
      <c r="H430" s="203"/>
      <c r="I430" s="203"/>
      <c r="J430" s="203"/>
      <c r="K430" s="13">
        <v>1</v>
      </c>
      <c r="L430" s="633"/>
    </row>
    <row r="431" spans="1:26" ht="27" customHeight="1">
      <c r="A431" s="273"/>
      <c r="B431" s="209" t="str">
        <f>$B$9</f>
        <v>КОМИСИЯ ЗА ФИНАНСОВ НАДЗОР</v>
      </c>
      <c r="C431" s="210"/>
      <c r="D431" s="211"/>
      <c r="E431" s="28">
        <f>$E$9</f>
        <v>42736</v>
      </c>
      <c r="F431" s="484">
        <f>$F$9</f>
        <v>43008</v>
      </c>
      <c r="G431" s="203"/>
      <c r="H431" s="203"/>
      <c r="I431" s="203"/>
      <c r="J431" s="203"/>
      <c r="K431" s="13">
        <v>1</v>
      </c>
      <c r="L431" s="633"/>
    </row>
    <row r="432" spans="1:26">
      <c r="A432" s="273"/>
      <c r="B432" s="213" t="str">
        <f>$B$10</f>
        <v xml:space="preserve">                                                            (наименование на разпоредителя с бюджет)</v>
      </c>
      <c r="C432" s="199"/>
      <c r="D432" s="214"/>
      <c r="E432" s="203"/>
      <c r="F432" s="203"/>
      <c r="G432" s="203"/>
      <c r="H432" s="203"/>
      <c r="I432" s="203"/>
      <c r="J432" s="203"/>
      <c r="K432" s="13">
        <v>1</v>
      </c>
      <c r="L432" s="633"/>
    </row>
    <row r="433" spans="1:12" ht="5.25" customHeight="1">
      <c r="A433" s="273"/>
      <c r="B433" s="213"/>
      <c r="C433" s="199"/>
      <c r="D433" s="214"/>
      <c r="E433" s="426"/>
      <c r="F433" s="203"/>
      <c r="G433" s="203"/>
      <c r="H433" s="203"/>
      <c r="I433" s="203"/>
      <c r="J433" s="203"/>
      <c r="K433" s="13">
        <v>1</v>
      </c>
      <c r="L433" s="633"/>
    </row>
    <row r="434" spans="1:12" ht="27.75" customHeight="1">
      <c r="A434" s="273"/>
      <c r="B434" s="36" t="str">
        <f>$B$12</f>
        <v>Комисия за финансов надзор</v>
      </c>
      <c r="C434" s="37"/>
      <c r="D434" s="38"/>
      <c r="E434" s="485" t="s">
        <v>197</v>
      </c>
      <c r="F434" s="217" t="str">
        <f>$F$12</f>
        <v>4700</v>
      </c>
      <c r="G434" s="203"/>
      <c r="H434" s="203"/>
      <c r="I434" s="203"/>
      <c r="J434" s="203"/>
      <c r="K434" s="13">
        <v>1</v>
      </c>
      <c r="L434" s="633"/>
    </row>
    <row r="435" spans="1:12">
      <c r="A435" s="273"/>
      <c r="B435" s="486" t="str">
        <f>$B$13</f>
        <v xml:space="preserve">                                             (наименование на първостепенния разпоредител с бюджет)</v>
      </c>
      <c r="C435" s="487"/>
      <c r="D435" s="203"/>
      <c r="E435" s="426"/>
      <c r="F435" s="203"/>
      <c r="G435" s="203"/>
      <c r="H435" s="203"/>
      <c r="I435" s="203"/>
      <c r="J435" s="203"/>
      <c r="K435" s="13">
        <v>1</v>
      </c>
      <c r="L435" s="633"/>
    </row>
    <row r="436" spans="1:12" ht="19.5">
      <c r="A436" s="273"/>
      <c r="B436" s="203"/>
      <c r="C436" s="203"/>
      <c r="D436" s="636" t="s">
        <v>17</v>
      </c>
      <c r="E436" s="223">
        <f>$E$15</f>
        <v>33</v>
      </c>
      <c r="F436" s="47" t="str">
        <f>+$F$15</f>
        <v>Чужди средства</v>
      </c>
      <c r="G436" s="203"/>
      <c r="H436" s="203"/>
      <c r="I436" s="203"/>
      <c r="J436" s="203"/>
      <c r="K436" s="13">
        <v>1</v>
      </c>
      <c r="L436" s="633"/>
    </row>
    <row r="437" spans="1:12" ht="21" customHeight="1">
      <c r="A437" s="273"/>
      <c r="B437" s="203"/>
      <c r="C437" s="203"/>
      <c r="D437" s="203"/>
      <c r="E437" s="203"/>
      <c r="F437" s="203"/>
      <c r="G437" s="203"/>
      <c r="H437" s="203"/>
      <c r="I437" s="203"/>
      <c r="J437" s="203"/>
      <c r="K437" s="13">
        <v>1</v>
      </c>
      <c r="L437" s="633"/>
    </row>
    <row r="438" spans="1:12" ht="22.5" customHeight="1" thickBot="1">
      <c r="A438" s="273"/>
      <c r="B438" s="637"/>
      <c r="C438" s="200"/>
      <c r="D438" s="638"/>
      <c r="E438" s="203"/>
      <c r="F438" s="228"/>
      <c r="G438" s="228"/>
      <c r="H438" s="228"/>
      <c r="I438" s="228"/>
      <c r="J438" s="229" t="s">
        <v>18</v>
      </c>
      <c r="K438" s="13">
        <v>1</v>
      </c>
      <c r="L438" s="633"/>
    </row>
    <row r="439" spans="1:12" ht="48" customHeight="1">
      <c r="A439" s="273"/>
      <c r="B439" s="639"/>
      <c r="C439" s="639"/>
      <c r="D439" s="640" t="s">
        <v>451</v>
      </c>
      <c r="E439" s="641" t="s">
        <v>452</v>
      </c>
      <c r="F439" s="642" t="s">
        <v>453</v>
      </c>
      <c r="G439" s="643" t="s">
        <v>26</v>
      </c>
      <c r="H439" s="644" t="s">
        <v>27</v>
      </c>
      <c r="I439" s="645" t="s">
        <v>28</v>
      </c>
      <c r="J439" s="646" t="s">
        <v>29</v>
      </c>
      <c r="K439" s="13">
        <v>1</v>
      </c>
      <c r="L439" s="633"/>
    </row>
    <row r="440" spans="1:12" ht="19.5" thickBot="1">
      <c r="A440" s="273"/>
      <c r="B440" s="647"/>
      <c r="C440" s="648"/>
      <c r="D440" s="649" t="s">
        <v>454</v>
      </c>
      <c r="E440" s="650" t="s">
        <v>31</v>
      </c>
      <c r="F440" s="651" t="s">
        <v>455</v>
      </c>
      <c r="G440" s="652" t="s">
        <v>33</v>
      </c>
      <c r="H440" s="653" t="s">
        <v>34</v>
      </c>
      <c r="I440" s="653" t="s">
        <v>35</v>
      </c>
      <c r="J440" s="654" t="s">
        <v>36</v>
      </c>
      <c r="K440" s="13">
        <v>1</v>
      </c>
      <c r="L440" s="633"/>
    </row>
    <row r="441" spans="1:12" ht="21" customHeight="1" thickTop="1">
      <c r="A441" s="273"/>
      <c r="B441" s="200"/>
      <c r="C441" s="655"/>
      <c r="D441" s="656" t="s">
        <v>456</v>
      </c>
      <c r="E441" s="657">
        <f t="shared" ref="E441:J441" si="91">+E168-E301+E415+E425</f>
        <v>0</v>
      </c>
      <c r="F441" s="657">
        <f t="shared" si="91"/>
        <v>0</v>
      </c>
      <c r="G441" s="658">
        <f t="shared" si="91"/>
        <v>0</v>
      </c>
      <c r="H441" s="659">
        <f t="shared" si="91"/>
        <v>0</v>
      </c>
      <c r="I441" s="659">
        <f t="shared" si="91"/>
        <v>0</v>
      </c>
      <c r="J441" s="660">
        <f t="shared" si="91"/>
        <v>0</v>
      </c>
      <c r="K441" s="13">
        <v>1</v>
      </c>
      <c r="L441" s="633"/>
    </row>
    <row r="442" spans="1:12" ht="16.5" thickBot="1">
      <c r="A442" s="273"/>
      <c r="B442" s="200"/>
      <c r="C442" s="661"/>
      <c r="D442" s="662" t="s">
        <v>457</v>
      </c>
      <c r="E442" s="663">
        <f t="shared" ref="E442:J443" si="92">+E593</f>
        <v>0</v>
      </c>
      <c r="F442" s="663">
        <f t="shared" si="92"/>
        <v>0</v>
      </c>
      <c r="G442" s="664">
        <f t="shared" si="92"/>
        <v>0</v>
      </c>
      <c r="H442" s="665">
        <f t="shared" si="92"/>
        <v>0</v>
      </c>
      <c r="I442" s="665">
        <f t="shared" si="92"/>
        <v>0</v>
      </c>
      <c r="J442" s="666">
        <f t="shared" si="92"/>
        <v>0</v>
      </c>
      <c r="K442" s="13">
        <v>1</v>
      </c>
      <c r="L442" s="633"/>
    </row>
    <row r="443" spans="1:12" ht="18.75" customHeight="1" thickTop="1">
      <c r="A443" s="273"/>
      <c r="B443" s="200"/>
      <c r="C443" s="661"/>
      <c r="D443" s="667">
        <f>+IF(+SUM(E443:J443)=0,0,"Контрола: дефицит/излишък = финансиране с обратен знак (V. + VІ. = 0)")</f>
        <v>0</v>
      </c>
      <c r="E443" s="668">
        <f t="shared" si="92"/>
        <v>0</v>
      </c>
      <c r="F443" s="669">
        <f t="shared" si="92"/>
        <v>0</v>
      </c>
      <c r="G443" s="670">
        <f t="shared" si="92"/>
        <v>0</v>
      </c>
      <c r="H443" s="670">
        <f t="shared" si="92"/>
        <v>0</v>
      </c>
      <c r="I443" s="670">
        <f t="shared" si="92"/>
        <v>0</v>
      </c>
      <c r="J443" s="670">
        <f t="shared" si="92"/>
        <v>0</v>
      </c>
      <c r="K443" s="13">
        <v>1</v>
      </c>
      <c r="L443" s="633"/>
    </row>
    <row r="444" spans="1:12">
      <c r="A444" s="273"/>
      <c r="B444" s="671"/>
      <c r="C444" s="671"/>
      <c r="D444" s="672"/>
      <c r="E444" s="673"/>
      <c r="F444" s="673"/>
      <c r="G444" s="673"/>
      <c r="H444" s="673"/>
      <c r="I444" s="673"/>
      <c r="J444" s="673"/>
      <c r="K444" s="13">
        <v>1</v>
      </c>
      <c r="L444" s="633"/>
    </row>
    <row r="445" spans="1:12" ht="20.25" customHeight="1">
      <c r="A445" s="273"/>
      <c r="B445" s="205" t="str">
        <f>$B$7</f>
        <v>ОТЧЕТНИ ДАННИ ПО ЕБК ЗА СМЕТКИТЕ ЗА ЧУЖДИ СРЕДСТВА</v>
      </c>
      <c r="C445" s="206"/>
      <c r="D445" s="206"/>
      <c r="E445" s="203"/>
      <c r="F445" s="203"/>
      <c r="G445" s="203"/>
      <c r="H445" s="203"/>
      <c r="I445" s="203"/>
      <c r="J445" s="207"/>
      <c r="K445" s="13">
        <v>1</v>
      </c>
      <c r="L445" s="633"/>
    </row>
    <row r="446" spans="1:12" ht="18.75" customHeight="1">
      <c r="A446" s="273"/>
      <c r="B446" s="199"/>
      <c r="C446" s="200"/>
      <c r="D446" s="201"/>
      <c r="E446" s="208" t="s">
        <v>8</v>
      </c>
      <c r="F446" s="208" t="s">
        <v>9</v>
      </c>
      <c r="G446" s="203"/>
      <c r="H446" s="203"/>
      <c r="I446" s="203"/>
      <c r="J446" s="203"/>
      <c r="K446" s="13">
        <v>1</v>
      </c>
      <c r="L446" s="633"/>
    </row>
    <row r="447" spans="1:12" ht="27" customHeight="1">
      <c r="A447" s="273"/>
      <c r="B447" s="209" t="str">
        <f>$B$9</f>
        <v>КОМИСИЯ ЗА ФИНАНСОВ НАДЗОР</v>
      </c>
      <c r="C447" s="210"/>
      <c r="D447" s="211"/>
      <c r="E447" s="28">
        <f>$E$9</f>
        <v>42736</v>
      </c>
      <c r="F447" s="484">
        <f>$F$9</f>
        <v>43008</v>
      </c>
      <c r="G447" s="203"/>
      <c r="H447" s="203"/>
      <c r="I447" s="203"/>
      <c r="J447" s="203"/>
      <c r="K447" s="13">
        <v>1</v>
      </c>
      <c r="L447" s="633"/>
    </row>
    <row r="448" spans="1:12">
      <c r="A448" s="273"/>
      <c r="B448" s="213" t="str">
        <f>$B$10</f>
        <v xml:space="preserve">                                                            (наименование на разпоредителя с бюджет)</v>
      </c>
      <c r="C448" s="199"/>
      <c r="D448" s="214"/>
      <c r="E448" s="203"/>
      <c r="F448" s="203"/>
      <c r="G448" s="203"/>
      <c r="H448" s="203"/>
      <c r="I448" s="203"/>
      <c r="J448" s="203"/>
      <c r="K448" s="13">
        <v>1</v>
      </c>
      <c r="L448" s="633"/>
    </row>
    <row r="449" spans="1:26" ht="5.25" customHeight="1">
      <c r="A449" s="273"/>
      <c r="B449" s="213"/>
      <c r="C449" s="199"/>
      <c r="D449" s="214"/>
      <c r="E449" s="426"/>
      <c r="F449" s="203"/>
      <c r="G449" s="203"/>
      <c r="H449" s="203"/>
      <c r="I449" s="203"/>
      <c r="J449" s="203"/>
      <c r="K449" s="13">
        <v>1</v>
      </c>
      <c r="L449" s="633"/>
    </row>
    <row r="450" spans="1:26" ht="27" customHeight="1">
      <c r="A450" s="273"/>
      <c r="B450" s="36" t="str">
        <f>$B$12</f>
        <v>Комисия за финансов надзор</v>
      </c>
      <c r="C450" s="37"/>
      <c r="D450" s="38"/>
      <c r="E450" s="485" t="s">
        <v>197</v>
      </c>
      <c r="F450" s="217" t="str">
        <f>$F$12</f>
        <v>4700</v>
      </c>
      <c r="G450" s="203"/>
      <c r="H450" s="203"/>
      <c r="I450" s="203"/>
      <c r="J450" s="203"/>
      <c r="K450" s="13">
        <v>1</v>
      </c>
      <c r="L450" s="633"/>
    </row>
    <row r="451" spans="1:26">
      <c r="A451" s="273"/>
      <c r="B451" s="203"/>
      <c r="C451" s="487"/>
      <c r="D451" s="203"/>
      <c r="E451" s="426"/>
      <c r="F451" s="203"/>
      <c r="G451" s="203"/>
      <c r="H451" s="203"/>
      <c r="I451" s="203"/>
      <c r="J451" s="203"/>
      <c r="K451" s="13">
        <v>1</v>
      </c>
      <c r="L451" s="633"/>
    </row>
    <row r="452" spans="1:26" ht="19.5">
      <c r="A452" s="273"/>
      <c r="B452" s="221"/>
      <c r="C452" s="203"/>
      <c r="D452" s="636" t="s">
        <v>17</v>
      </c>
      <c r="E452" s="223">
        <f>$E$15</f>
        <v>33</v>
      </c>
      <c r="F452" s="47" t="str">
        <f>+$F$15</f>
        <v>Чужди средства</v>
      </c>
      <c r="G452" s="203"/>
      <c r="H452" s="224"/>
      <c r="I452" s="203"/>
      <c r="J452" s="224"/>
      <c r="K452" s="13">
        <v>1</v>
      </c>
      <c r="L452" s="633"/>
    </row>
    <row r="453" spans="1:26" ht="14.25" customHeight="1" thickBot="1">
      <c r="A453" s="273"/>
      <c r="B453" s="199"/>
      <c r="C453" s="200"/>
      <c r="D453" s="201"/>
      <c r="E453" s="203"/>
      <c r="F453" s="228"/>
      <c r="G453" s="228"/>
      <c r="H453" s="228"/>
      <c r="I453" s="228"/>
      <c r="J453" s="229" t="s">
        <v>18</v>
      </c>
      <c r="K453" s="13">
        <v>1</v>
      </c>
      <c r="L453" s="633"/>
    </row>
    <row r="454" spans="1:26" ht="22.5" customHeight="1">
      <c r="A454" s="273"/>
      <c r="B454" s="674" t="s">
        <v>458</v>
      </c>
      <c r="C454" s="675"/>
      <c r="D454" s="676"/>
      <c r="E454" s="677" t="s">
        <v>20</v>
      </c>
      <c r="F454" s="678" t="s">
        <v>21</v>
      </c>
      <c r="G454" s="679"/>
      <c r="H454" s="680"/>
      <c r="I454" s="679"/>
      <c r="J454" s="681"/>
      <c r="K454" s="13">
        <v>1</v>
      </c>
      <c r="L454" s="633"/>
    </row>
    <row r="455" spans="1:26" ht="60" customHeight="1">
      <c r="A455" s="273"/>
      <c r="B455" s="682" t="s">
        <v>22</v>
      </c>
      <c r="C455" s="683" t="s">
        <v>23</v>
      </c>
      <c r="D455" s="684" t="s">
        <v>199</v>
      </c>
      <c r="E455" s="685">
        <f>$C$3</f>
        <v>2017</v>
      </c>
      <c r="F455" s="686" t="s">
        <v>25</v>
      </c>
      <c r="G455" s="687" t="s">
        <v>26</v>
      </c>
      <c r="H455" s="688" t="s">
        <v>27</v>
      </c>
      <c r="I455" s="689" t="s">
        <v>28</v>
      </c>
      <c r="J455" s="690" t="s">
        <v>29</v>
      </c>
      <c r="K455" s="13">
        <v>1</v>
      </c>
      <c r="L455" s="633"/>
    </row>
    <row r="456" spans="1:26" ht="18.75">
      <c r="A456" s="273">
        <v>1</v>
      </c>
      <c r="B456" s="691"/>
      <c r="C456" s="692"/>
      <c r="D456" s="693" t="s">
        <v>459</v>
      </c>
      <c r="E456" s="650" t="s">
        <v>31</v>
      </c>
      <c r="F456" s="650" t="s">
        <v>32</v>
      </c>
      <c r="G456" s="652" t="s">
        <v>33</v>
      </c>
      <c r="H456" s="653" t="s">
        <v>34</v>
      </c>
      <c r="I456" s="653" t="s">
        <v>35</v>
      </c>
      <c r="J456" s="654" t="s">
        <v>36</v>
      </c>
      <c r="K456" s="13">
        <v>1</v>
      </c>
      <c r="L456" s="633"/>
    </row>
    <row r="457" spans="1:26" s="124" customFormat="1" ht="18.75" hidden="1" customHeight="1">
      <c r="A457" s="263">
        <v>5</v>
      </c>
      <c r="B457" s="694">
        <v>7000</v>
      </c>
      <c r="C457" s="695" t="s">
        <v>460</v>
      </c>
      <c r="D457" s="696"/>
      <c r="E457" s="697">
        <f t="shared" ref="E457:J457" si="93">SUM(E458:E460)</f>
        <v>0</v>
      </c>
      <c r="F457" s="698">
        <f t="shared" si="93"/>
        <v>0</v>
      </c>
      <c r="G457" s="699">
        <f t="shared" si="93"/>
        <v>0</v>
      </c>
      <c r="H457" s="700">
        <f t="shared" si="93"/>
        <v>0</v>
      </c>
      <c r="I457" s="701">
        <f t="shared" si="93"/>
        <v>0</v>
      </c>
      <c r="J457" s="702">
        <f t="shared" si="93"/>
        <v>0</v>
      </c>
      <c r="K457" s="13" t="str">
        <f t="shared" ref="K457:K520" si="94">(IF($E457&lt;&gt;0,$K$2,IF($F457&lt;&gt;0,$K$2,IF($G457&lt;&gt;0,$K$2,IF($H457&lt;&gt;0,$K$2,IF($I457&lt;&gt;0,$K$2,IF($J457&lt;&gt;0,$K$2,"")))))))</f>
        <v/>
      </c>
      <c r="L457" s="703"/>
      <c r="M457" s="5"/>
      <c r="N457" s="5"/>
      <c r="O457" s="5"/>
      <c r="P457" s="5"/>
      <c r="Q457" s="5"/>
      <c r="R457" s="5"/>
      <c r="S457" s="5"/>
      <c r="T457" s="5"/>
      <c r="U457" s="5"/>
      <c r="V457" s="5"/>
      <c r="W457" s="5"/>
      <c r="X457" s="5"/>
      <c r="Y457" s="5"/>
      <c r="Z457" s="5"/>
    </row>
    <row r="458" spans="1:26" ht="18.75" hidden="1" customHeight="1">
      <c r="A458" s="273">
        <v>10</v>
      </c>
      <c r="B458" s="704"/>
      <c r="C458" s="93">
        <v>7001</v>
      </c>
      <c r="D458" s="705" t="s">
        <v>461</v>
      </c>
      <c r="E458" s="524"/>
      <c r="F458" s="525">
        <f>G458+H458+I458+J458</f>
        <v>0</v>
      </c>
      <c r="G458" s="97"/>
      <c r="H458" s="98"/>
      <c r="I458" s="98"/>
      <c r="J458" s="99"/>
      <c r="K458" s="13" t="str">
        <f t="shared" si="94"/>
        <v/>
      </c>
      <c r="L458" s="703"/>
    </row>
    <row r="459" spans="1:26" ht="18.75" hidden="1" customHeight="1">
      <c r="A459" s="466">
        <v>20</v>
      </c>
      <c r="B459" s="704"/>
      <c r="C459" s="100">
        <v>7003</v>
      </c>
      <c r="D459" s="141" t="s">
        <v>462</v>
      </c>
      <c r="E459" s="528"/>
      <c r="F459" s="529">
        <f>G459+H459+I459+J459</f>
        <v>0</v>
      </c>
      <c r="G459" s="104"/>
      <c r="H459" s="105"/>
      <c r="I459" s="105"/>
      <c r="J459" s="106"/>
      <c r="K459" s="13" t="str">
        <f t="shared" si="94"/>
        <v/>
      </c>
      <c r="L459" s="703"/>
      <c r="M459" s="124"/>
      <c r="N459" s="124"/>
      <c r="O459" s="124"/>
      <c r="P459" s="124"/>
      <c r="Q459" s="124"/>
      <c r="R459" s="124"/>
      <c r="S459" s="124"/>
      <c r="T459" s="124"/>
      <c r="U459" s="124"/>
      <c r="V459" s="124"/>
      <c r="W459" s="124"/>
      <c r="X459" s="124"/>
      <c r="Y459" s="124"/>
      <c r="Z459" s="124"/>
    </row>
    <row r="460" spans="1:26" ht="18.75" hidden="1" customHeight="1">
      <c r="A460" s="466">
        <v>25</v>
      </c>
      <c r="B460" s="704"/>
      <c r="C460" s="135">
        <v>7010</v>
      </c>
      <c r="D460" s="145" t="s">
        <v>463</v>
      </c>
      <c r="E460" s="545"/>
      <c r="F460" s="546">
        <f>G460+H460+I460+J460</f>
        <v>0</v>
      </c>
      <c r="G460" s="129"/>
      <c r="H460" s="130"/>
      <c r="I460" s="130"/>
      <c r="J460" s="131"/>
      <c r="K460" s="13" t="str">
        <f t="shared" si="94"/>
        <v/>
      </c>
      <c r="L460" s="703"/>
    </row>
    <row r="461" spans="1:26" s="124" customFormat="1" ht="18.75" hidden="1" customHeight="1">
      <c r="A461" s="263">
        <v>30</v>
      </c>
      <c r="B461" s="694">
        <v>7100</v>
      </c>
      <c r="C461" s="706" t="s">
        <v>464</v>
      </c>
      <c r="D461" s="706"/>
      <c r="E461" s="697">
        <f t="shared" ref="E461:J461" si="95">+E462+E463</f>
        <v>0</v>
      </c>
      <c r="F461" s="698">
        <f t="shared" si="95"/>
        <v>0</v>
      </c>
      <c r="G461" s="707">
        <f t="shared" si="95"/>
        <v>0</v>
      </c>
      <c r="H461" s="700">
        <f t="shared" si="95"/>
        <v>0</v>
      </c>
      <c r="I461" s="700">
        <f t="shared" si="95"/>
        <v>0</v>
      </c>
      <c r="J461" s="702">
        <f t="shared" si="95"/>
        <v>0</v>
      </c>
      <c r="K461" s="13" t="str">
        <f t="shared" si="94"/>
        <v/>
      </c>
      <c r="L461" s="703"/>
      <c r="M461" s="5"/>
      <c r="N461" s="5"/>
      <c r="O461" s="5"/>
      <c r="P461" s="5"/>
      <c r="Q461" s="5"/>
      <c r="R461" s="5"/>
      <c r="S461" s="5"/>
      <c r="T461" s="5"/>
      <c r="U461" s="5"/>
      <c r="V461" s="5"/>
      <c r="W461" s="5"/>
      <c r="X461" s="5"/>
      <c r="Y461" s="5"/>
      <c r="Z461" s="5"/>
    </row>
    <row r="462" spans="1:26" ht="18.75" hidden="1" customHeight="1">
      <c r="A462" s="273">
        <v>35</v>
      </c>
      <c r="B462" s="704"/>
      <c r="C462" s="93">
        <v>7101</v>
      </c>
      <c r="D462" s="708" t="s">
        <v>465</v>
      </c>
      <c r="E462" s="524"/>
      <c r="F462" s="525">
        <f>G462+H462+I462+J462</f>
        <v>0</v>
      </c>
      <c r="G462" s="97"/>
      <c r="H462" s="98"/>
      <c r="I462" s="98"/>
      <c r="J462" s="99"/>
      <c r="K462" s="13" t="str">
        <f t="shared" si="94"/>
        <v/>
      </c>
      <c r="L462" s="703"/>
    </row>
    <row r="463" spans="1:26" ht="18.75" hidden="1" customHeight="1">
      <c r="A463" s="273">
        <v>40</v>
      </c>
      <c r="B463" s="704"/>
      <c r="C463" s="135">
        <v>7102</v>
      </c>
      <c r="D463" s="145" t="s">
        <v>466</v>
      </c>
      <c r="E463" s="545"/>
      <c r="F463" s="546">
        <f>G463+H463+I463+J463</f>
        <v>0</v>
      </c>
      <c r="G463" s="129"/>
      <c r="H463" s="130"/>
      <c r="I463" s="130"/>
      <c r="J463" s="131"/>
      <c r="K463" s="13" t="str">
        <f t="shared" si="94"/>
        <v/>
      </c>
      <c r="L463" s="703"/>
      <c r="M463" s="124"/>
      <c r="N463" s="124"/>
      <c r="O463" s="124"/>
      <c r="P463" s="124"/>
      <c r="Q463" s="124"/>
      <c r="R463" s="124"/>
      <c r="S463" s="124"/>
      <c r="T463" s="124"/>
      <c r="U463" s="124"/>
      <c r="V463" s="124"/>
      <c r="W463" s="124"/>
      <c r="X463" s="124"/>
      <c r="Y463" s="124"/>
      <c r="Z463" s="124"/>
    </row>
    <row r="464" spans="1:26" s="124" customFormat="1" ht="18.75" hidden="1" customHeight="1">
      <c r="A464" s="263">
        <v>45</v>
      </c>
      <c r="B464" s="694">
        <v>7200</v>
      </c>
      <c r="C464" s="706" t="s">
        <v>467</v>
      </c>
      <c r="D464" s="706"/>
      <c r="E464" s="697">
        <f t="shared" ref="E464:J464" si="96">+E465+E466</f>
        <v>0</v>
      </c>
      <c r="F464" s="698">
        <f t="shared" si="96"/>
        <v>0</v>
      </c>
      <c r="G464" s="707">
        <f t="shared" si="96"/>
        <v>0</v>
      </c>
      <c r="H464" s="700">
        <f t="shared" si="96"/>
        <v>0</v>
      </c>
      <c r="I464" s="700">
        <f t="shared" si="96"/>
        <v>0</v>
      </c>
      <c r="J464" s="702">
        <f t="shared" si="96"/>
        <v>0</v>
      </c>
      <c r="K464" s="13" t="str">
        <f t="shared" si="94"/>
        <v/>
      </c>
      <c r="L464" s="703"/>
      <c r="M464" s="5"/>
      <c r="N464" s="5"/>
      <c r="O464" s="5"/>
      <c r="P464" s="5"/>
      <c r="Q464" s="5"/>
      <c r="R464" s="5"/>
      <c r="S464" s="5"/>
      <c r="T464" s="5"/>
      <c r="U464" s="5"/>
      <c r="V464" s="5"/>
      <c r="W464" s="5"/>
      <c r="X464" s="5"/>
      <c r="Y464" s="5"/>
      <c r="Z464" s="5"/>
    </row>
    <row r="465" spans="1:245" ht="18.75" hidden="1" customHeight="1">
      <c r="A465" s="273">
        <v>50</v>
      </c>
      <c r="B465" s="704"/>
      <c r="C465" s="709">
        <v>7201</v>
      </c>
      <c r="D465" s="710" t="s">
        <v>468</v>
      </c>
      <c r="E465" s="711"/>
      <c r="F465" s="712">
        <f>G465+H465+I465+J465</f>
        <v>0</v>
      </c>
      <c r="G465" s="713"/>
      <c r="H465" s="714"/>
      <c r="I465" s="714"/>
      <c r="J465" s="715"/>
      <c r="K465" s="13" t="str">
        <f t="shared" si="94"/>
        <v/>
      </c>
      <c r="L465" s="703"/>
    </row>
    <row r="466" spans="1:245" ht="18.75" hidden="1" customHeight="1">
      <c r="A466" s="273">
        <v>55</v>
      </c>
      <c r="B466" s="704"/>
      <c r="C466" s="108">
        <v>7202</v>
      </c>
      <c r="D466" s="716" t="s">
        <v>469</v>
      </c>
      <c r="E466" s="622"/>
      <c r="F466" s="623">
        <f>G466+H466+I466+J466</f>
        <v>0</v>
      </c>
      <c r="G466" s="112"/>
      <c r="H466" s="113"/>
      <c r="I466" s="113"/>
      <c r="J466" s="114"/>
      <c r="K466" s="13" t="str">
        <f t="shared" si="94"/>
        <v/>
      </c>
      <c r="L466" s="703"/>
      <c r="M466" s="124"/>
      <c r="N466" s="124"/>
      <c r="O466" s="124"/>
      <c r="P466" s="124"/>
      <c r="Q466" s="124"/>
      <c r="R466" s="124"/>
      <c r="S466" s="124"/>
      <c r="T466" s="124"/>
      <c r="U466" s="124"/>
      <c r="V466" s="124"/>
      <c r="W466" s="124"/>
      <c r="X466" s="124"/>
      <c r="Y466" s="124"/>
      <c r="Z466" s="124"/>
    </row>
    <row r="467" spans="1:245" s="124" customFormat="1" ht="18.75" hidden="1" customHeight="1">
      <c r="A467" s="263">
        <v>60</v>
      </c>
      <c r="B467" s="694">
        <v>7300</v>
      </c>
      <c r="C467" s="695" t="s">
        <v>470</v>
      </c>
      <c r="D467" s="696"/>
      <c r="E467" s="697">
        <f t="shared" ref="E467:J467" si="97">SUM(E468:E473)</f>
        <v>0</v>
      </c>
      <c r="F467" s="698">
        <f t="shared" si="97"/>
        <v>0</v>
      </c>
      <c r="G467" s="707">
        <f t="shared" si="97"/>
        <v>0</v>
      </c>
      <c r="H467" s="717">
        <f t="shared" si="97"/>
        <v>0</v>
      </c>
      <c r="I467" s="700">
        <f t="shared" si="97"/>
        <v>0</v>
      </c>
      <c r="J467" s="718">
        <f t="shared" si="97"/>
        <v>0</v>
      </c>
      <c r="K467" s="13" t="str">
        <f t="shared" si="94"/>
        <v/>
      </c>
      <c r="L467" s="703"/>
      <c r="M467" s="5"/>
      <c r="N467" s="5"/>
      <c r="O467" s="5"/>
      <c r="P467" s="5"/>
      <c r="Q467" s="5"/>
      <c r="R467" s="5"/>
      <c r="S467" s="5"/>
      <c r="T467" s="5"/>
      <c r="U467" s="5"/>
      <c r="V467" s="5"/>
      <c r="W467" s="5"/>
      <c r="X467" s="5"/>
      <c r="Y467" s="5"/>
      <c r="Z467" s="5"/>
    </row>
    <row r="468" spans="1:245" ht="18.75" hidden="1" customHeight="1">
      <c r="A468" s="273">
        <v>65</v>
      </c>
      <c r="B468" s="92"/>
      <c r="C468" s="709">
        <v>7320</v>
      </c>
      <c r="D468" s="719" t="s">
        <v>471</v>
      </c>
      <c r="E468" s="720"/>
      <c r="F468" s="712">
        <f t="shared" ref="F468:F473" si="98">G468+H468+I468+J468</f>
        <v>0</v>
      </c>
      <c r="G468" s="713"/>
      <c r="H468" s="98"/>
      <c r="I468" s="98"/>
      <c r="J468" s="99"/>
      <c r="K468" s="13" t="str">
        <f t="shared" si="94"/>
        <v/>
      </c>
      <c r="L468" s="703"/>
    </row>
    <row r="469" spans="1:245" ht="31.5" hidden="1">
      <c r="A469" s="273">
        <v>85</v>
      </c>
      <c r="B469" s="92"/>
      <c r="C469" s="108">
        <v>7369</v>
      </c>
      <c r="D469" s="721" t="s">
        <v>472</v>
      </c>
      <c r="E469" s="722"/>
      <c r="F469" s="623">
        <f t="shared" si="98"/>
        <v>0</v>
      </c>
      <c r="G469" s="112"/>
      <c r="H469" s="535"/>
      <c r="I469" s="535"/>
      <c r="J469" s="536"/>
      <c r="K469" s="13" t="str">
        <f t="shared" si="94"/>
        <v/>
      </c>
      <c r="L469" s="703"/>
      <c r="M469" s="124"/>
      <c r="N469" s="124"/>
      <c r="O469" s="124"/>
      <c r="P469" s="124"/>
      <c r="Q469" s="124"/>
      <c r="R469" s="124"/>
      <c r="S469" s="124"/>
      <c r="T469" s="124"/>
      <c r="U469" s="124"/>
      <c r="V469" s="124"/>
      <c r="W469" s="124"/>
      <c r="X469" s="124"/>
      <c r="Y469" s="124"/>
      <c r="Z469" s="124"/>
    </row>
    <row r="470" spans="1:245" ht="31.5" hidden="1">
      <c r="A470" s="273">
        <v>90</v>
      </c>
      <c r="B470" s="92"/>
      <c r="C470" s="723">
        <v>7370</v>
      </c>
      <c r="D470" s="724" t="s">
        <v>473</v>
      </c>
      <c r="E470" s="725"/>
      <c r="F470" s="726">
        <f t="shared" si="98"/>
        <v>0</v>
      </c>
      <c r="G470" s="727"/>
      <c r="H470" s="728"/>
      <c r="I470" s="728"/>
      <c r="J470" s="729"/>
      <c r="K470" s="13" t="str">
        <f t="shared" si="94"/>
        <v/>
      </c>
      <c r="L470" s="703"/>
    </row>
    <row r="471" spans="1:245" ht="18.75" hidden="1" customHeight="1">
      <c r="A471" s="273">
        <v>95</v>
      </c>
      <c r="B471" s="92"/>
      <c r="C471" s="709">
        <v>7391</v>
      </c>
      <c r="D471" s="730" t="s">
        <v>474</v>
      </c>
      <c r="E471" s="711"/>
      <c r="F471" s="712">
        <f t="shared" si="98"/>
        <v>0</v>
      </c>
      <c r="G471" s="713"/>
      <c r="H471" s="542"/>
      <c r="I471" s="542"/>
      <c r="J471" s="543"/>
      <c r="K471" s="13" t="str">
        <f t="shared" si="94"/>
        <v/>
      </c>
      <c r="L471" s="703"/>
    </row>
    <row r="472" spans="1:245" ht="18.75" hidden="1" customHeight="1">
      <c r="A472" s="273">
        <v>100</v>
      </c>
      <c r="B472" s="92"/>
      <c r="C472" s="100">
        <v>7392</v>
      </c>
      <c r="D472" s="731" t="s">
        <v>475</v>
      </c>
      <c r="E472" s="528"/>
      <c r="F472" s="529">
        <f t="shared" si="98"/>
        <v>0</v>
      </c>
      <c r="G472" s="104"/>
      <c r="H472" s="105"/>
      <c r="I472" s="105"/>
      <c r="J472" s="106"/>
      <c r="K472" s="13" t="str">
        <f t="shared" si="94"/>
        <v/>
      </c>
      <c r="L472" s="703"/>
    </row>
    <row r="473" spans="1:245" ht="18.75" hidden="1" customHeight="1">
      <c r="A473" s="273">
        <v>105</v>
      </c>
      <c r="B473" s="92"/>
      <c r="C473" s="108">
        <v>7393</v>
      </c>
      <c r="D473" s="138" t="s">
        <v>476</v>
      </c>
      <c r="E473" s="622"/>
      <c r="F473" s="623">
        <f t="shared" si="98"/>
        <v>0</v>
      </c>
      <c r="G473" s="112"/>
      <c r="H473" s="130"/>
      <c r="I473" s="130"/>
      <c r="J473" s="131"/>
      <c r="K473" s="13" t="str">
        <f t="shared" si="94"/>
        <v/>
      </c>
      <c r="L473" s="703"/>
    </row>
    <row r="474" spans="1:245" s="579" customFormat="1" ht="18.75" hidden="1" customHeight="1">
      <c r="A474" s="578">
        <v>110</v>
      </c>
      <c r="B474" s="694">
        <v>7900</v>
      </c>
      <c r="C474" s="732" t="s">
        <v>477</v>
      </c>
      <c r="D474" s="733"/>
      <c r="E474" s="734">
        <f t="shared" ref="E474:J474" si="99">+E475+E476</f>
        <v>0</v>
      </c>
      <c r="F474" s="735">
        <f t="shared" si="99"/>
        <v>0</v>
      </c>
      <c r="G474" s="736">
        <f t="shared" si="99"/>
        <v>0</v>
      </c>
      <c r="H474" s="737">
        <f t="shared" si="99"/>
        <v>0</v>
      </c>
      <c r="I474" s="737">
        <f t="shared" si="99"/>
        <v>0</v>
      </c>
      <c r="J474" s="738">
        <f t="shared" si="99"/>
        <v>0</v>
      </c>
      <c r="K474" s="13" t="str">
        <f t="shared" si="94"/>
        <v/>
      </c>
      <c r="L474" s="703"/>
      <c r="M474" s="5"/>
      <c r="N474" s="5"/>
      <c r="O474" s="5"/>
      <c r="P474" s="5"/>
      <c r="Q474" s="5"/>
      <c r="R474" s="5"/>
      <c r="S474" s="5"/>
      <c r="T474" s="5"/>
      <c r="U474" s="5"/>
      <c r="V474" s="5"/>
      <c r="W474" s="5"/>
      <c r="X474" s="5"/>
      <c r="Y474" s="5"/>
      <c r="Z474" s="5"/>
      <c r="AA474" s="739"/>
      <c r="AB474" s="740"/>
      <c r="AC474" s="740"/>
      <c r="AD474" s="741"/>
      <c r="AE474" s="740"/>
      <c r="AF474" s="740"/>
      <c r="AG474" s="741"/>
      <c r="AH474" s="742"/>
      <c r="AI474" s="742"/>
      <c r="AJ474" s="743"/>
      <c r="AK474" s="742"/>
      <c r="AL474" s="742"/>
      <c r="AM474" s="743"/>
      <c r="AN474" s="742"/>
      <c r="AO474" s="742"/>
      <c r="AP474" s="744"/>
      <c r="AQ474" s="742"/>
      <c r="AR474" s="742"/>
      <c r="AS474" s="743"/>
      <c r="AT474" s="742"/>
      <c r="AU474" s="742"/>
      <c r="AV474" s="743"/>
      <c r="AW474" s="742"/>
      <c r="AX474" s="743"/>
      <c r="AY474" s="744"/>
      <c r="AZ474" s="743"/>
      <c r="BA474" s="743"/>
      <c r="BB474" s="742"/>
      <c r="BC474" s="742"/>
      <c r="BD474" s="743"/>
      <c r="BE474" s="742"/>
      <c r="BG474" s="742"/>
    </row>
    <row r="475" spans="1:245" s="752" customFormat="1" ht="18.75" hidden="1" customHeight="1">
      <c r="A475" s="745">
        <v>115</v>
      </c>
      <c r="B475" s="92"/>
      <c r="C475" s="746">
        <v>7901</v>
      </c>
      <c r="D475" s="747" t="s">
        <v>478</v>
      </c>
      <c r="E475" s="711"/>
      <c r="F475" s="712">
        <f>G475+H475+I475+J475</f>
        <v>0</v>
      </c>
      <c r="G475" s="713"/>
      <c r="H475" s="98"/>
      <c r="I475" s="98"/>
      <c r="J475" s="99"/>
      <c r="K475" s="13" t="str">
        <f t="shared" si="94"/>
        <v/>
      </c>
      <c r="L475" s="703"/>
      <c r="M475" s="5"/>
      <c r="N475" s="5"/>
      <c r="O475" s="5"/>
      <c r="P475" s="5"/>
      <c r="Q475" s="5"/>
      <c r="R475" s="5"/>
      <c r="S475" s="5"/>
      <c r="T475" s="5"/>
      <c r="U475" s="5"/>
      <c r="V475" s="5"/>
      <c r="W475" s="5"/>
      <c r="X475" s="5"/>
      <c r="Y475" s="5"/>
      <c r="Z475" s="5"/>
      <c r="AA475" s="748"/>
      <c r="AB475" s="748"/>
      <c r="AC475" s="749"/>
      <c r="AD475" s="748"/>
      <c r="AE475" s="748"/>
      <c r="AF475" s="749"/>
      <c r="AG475" s="748"/>
      <c r="AH475" s="748"/>
      <c r="AI475" s="749"/>
      <c r="AJ475" s="748"/>
      <c r="AK475" s="748"/>
      <c r="AL475" s="749"/>
      <c r="AM475" s="748"/>
      <c r="AN475" s="748"/>
      <c r="AO475" s="750"/>
      <c r="AP475" s="748"/>
      <c r="AQ475" s="748"/>
      <c r="AR475" s="749"/>
      <c r="AS475" s="748"/>
      <c r="AT475" s="748"/>
      <c r="AU475" s="749"/>
      <c r="AV475" s="748"/>
      <c r="AW475" s="749"/>
      <c r="AX475" s="750"/>
      <c r="AY475" s="749"/>
      <c r="AZ475" s="749"/>
      <c r="BA475" s="748"/>
      <c r="BB475" s="748"/>
      <c r="BC475" s="749"/>
      <c r="BD475" s="748"/>
      <c r="BE475" s="751"/>
      <c r="BF475" s="748"/>
      <c r="BG475" s="751"/>
      <c r="BH475" s="751"/>
      <c r="BI475" s="751"/>
      <c r="BJ475" s="751"/>
      <c r="BK475" s="751"/>
      <c r="BL475" s="751"/>
      <c r="BM475" s="751"/>
      <c r="BN475" s="751"/>
      <c r="BO475" s="751"/>
      <c r="BP475" s="751"/>
      <c r="BQ475" s="751"/>
      <c r="BR475" s="751"/>
      <c r="BS475" s="751"/>
      <c r="BT475" s="751"/>
      <c r="BU475" s="751"/>
      <c r="BV475" s="751"/>
      <c r="BW475" s="751"/>
      <c r="BX475" s="751"/>
      <c r="BY475" s="751"/>
      <c r="BZ475" s="751"/>
      <c r="CA475" s="751"/>
      <c r="CB475" s="751"/>
      <c r="CC475" s="751"/>
      <c r="CD475" s="751"/>
      <c r="CE475" s="751"/>
      <c r="CF475" s="751"/>
      <c r="CG475" s="751"/>
      <c r="CH475" s="751"/>
      <c r="CI475" s="751"/>
      <c r="CJ475" s="751"/>
      <c r="CK475" s="751"/>
      <c r="CL475" s="751"/>
      <c r="CM475" s="751"/>
      <c r="CN475" s="751"/>
      <c r="CO475" s="751"/>
      <c r="CP475" s="751"/>
      <c r="CQ475" s="751"/>
      <c r="CR475" s="751"/>
      <c r="CS475" s="751"/>
      <c r="CT475" s="751"/>
      <c r="CU475" s="751"/>
      <c r="CV475" s="751"/>
      <c r="CW475" s="751"/>
      <c r="CX475" s="751"/>
      <c r="CY475" s="751"/>
      <c r="CZ475" s="751"/>
      <c r="DA475" s="751"/>
      <c r="DB475" s="751"/>
      <c r="DC475" s="751"/>
      <c r="DD475" s="751"/>
      <c r="DE475" s="751"/>
      <c r="DF475" s="751"/>
      <c r="DG475" s="751"/>
      <c r="DH475" s="751"/>
      <c r="DI475" s="751"/>
      <c r="DJ475" s="751"/>
      <c r="DK475" s="751"/>
      <c r="DL475" s="751"/>
      <c r="DM475" s="751"/>
      <c r="DN475" s="751"/>
      <c r="DO475" s="751"/>
      <c r="DP475" s="751"/>
      <c r="DQ475" s="751"/>
      <c r="DR475" s="751"/>
      <c r="DS475" s="751"/>
      <c r="DT475" s="751"/>
      <c r="DU475" s="751"/>
      <c r="DV475" s="751"/>
      <c r="DW475" s="751"/>
      <c r="DX475" s="751"/>
      <c r="DY475" s="751"/>
      <c r="DZ475" s="751"/>
      <c r="EA475" s="751"/>
      <c r="EB475" s="751"/>
      <c r="EC475" s="751"/>
      <c r="ED475" s="751"/>
      <c r="EE475" s="751"/>
      <c r="EF475" s="751"/>
      <c r="EG475" s="751"/>
      <c r="EH475" s="751"/>
      <c r="EI475" s="751"/>
      <c r="EJ475" s="751"/>
      <c r="EK475" s="751"/>
      <c r="EL475" s="751"/>
      <c r="EM475" s="751"/>
      <c r="EN475" s="751"/>
      <c r="EO475" s="751"/>
      <c r="EP475" s="751"/>
      <c r="EQ475" s="751"/>
      <c r="ER475" s="751"/>
      <c r="ES475" s="751"/>
      <c r="ET475" s="751"/>
      <c r="EU475" s="751"/>
      <c r="EV475" s="751"/>
      <c r="EW475" s="751"/>
      <c r="EX475" s="751"/>
      <c r="EY475" s="751"/>
      <c r="EZ475" s="751"/>
      <c r="FA475" s="751"/>
      <c r="FB475" s="751"/>
      <c r="FC475" s="751"/>
      <c r="FD475" s="751"/>
      <c r="FE475" s="751"/>
      <c r="FF475" s="751"/>
      <c r="FG475" s="751"/>
      <c r="FH475" s="751"/>
      <c r="FI475" s="751"/>
      <c r="FJ475" s="751"/>
      <c r="FK475" s="751"/>
      <c r="FL475" s="751"/>
      <c r="FM475" s="751"/>
      <c r="FN475" s="751"/>
      <c r="FO475" s="751"/>
      <c r="FP475" s="751"/>
      <c r="FQ475" s="751"/>
      <c r="FR475" s="751"/>
      <c r="FS475" s="751"/>
      <c r="FT475" s="751"/>
      <c r="FU475" s="751"/>
      <c r="FV475" s="751"/>
      <c r="FW475" s="751"/>
      <c r="FX475" s="751"/>
      <c r="FY475" s="751"/>
      <c r="FZ475" s="751"/>
      <c r="GA475" s="751"/>
      <c r="GB475" s="751"/>
      <c r="GC475" s="751"/>
      <c r="GD475" s="751"/>
      <c r="GE475" s="751"/>
      <c r="GF475" s="751"/>
      <c r="GG475" s="751"/>
      <c r="GH475" s="751"/>
      <c r="GI475" s="751"/>
      <c r="GJ475" s="751"/>
      <c r="GK475" s="751"/>
      <c r="GL475" s="751"/>
      <c r="GM475" s="751"/>
      <c r="GN475" s="751"/>
      <c r="GO475" s="751"/>
      <c r="GP475" s="751"/>
      <c r="GQ475" s="751"/>
      <c r="GR475" s="751"/>
      <c r="GS475" s="751"/>
      <c r="GT475" s="751"/>
      <c r="GU475" s="751"/>
      <c r="GV475" s="751"/>
      <c r="GW475" s="751"/>
      <c r="GX475" s="751"/>
      <c r="GY475" s="751"/>
      <c r="GZ475" s="751"/>
      <c r="HA475" s="751"/>
      <c r="HB475" s="751"/>
      <c r="HC475" s="751"/>
      <c r="HD475" s="751"/>
      <c r="HE475" s="751"/>
      <c r="HF475" s="751"/>
      <c r="HG475" s="751"/>
      <c r="HH475" s="751"/>
      <c r="HI475" s="751"/>
      <c r="HJ475" s="751"/>
      <c r="HK475" s="751"/>
      <c r="HL475" s="751"/>
      <c r="HM475" s="751"/>
      <c r="HN475" s="751"/>
      <c r="HO475" s="751"/>
      <c r="HP475" s="751"/>
      <c r="HQ475" s="751"/>
      <c r="HR475" s="751"/>
      <c r="HS475" s="751"/>
      <c r="HT475" s="751"/>
      <c r="HU475" s="751"/>
      <c r="HV475" s="751"/>
      <c r="HW475" s="751"/>
      <c r="HX475" s="751"/>
      <c r="HY475" s="751"/>
      <c r="HZ475" s="751"/>
      <c r="IA475" s="751"/>
      <c r="IB475" s="751"/>
      <c r="IC475" s="751"/>
      <c r="ID475" s="751"/>
      <c r="IE475" s="751"/>
      <c r="IF475" s="751"/>
      <c r="IG475" s="751"/>
      <c r="IH475" s="751"/>
      <c r="II475" s="751"/>
      <c r="IJ475" s="751"/>
      <c r="IK475" s="751"/>
    </row>
    <row r="476" spans="1:245" s="752" customFormat="1" ht="18.75" hidden="1" customHeight="1">
      <c r="A476" s="745">
        <v>120</v>
      </c>
      <c r="B476" s="92"/>
      <c r="C476" s="753">
        <v>7902</v>
      </c>
      <c r="D476" s="754" t="s">
        <v>479</v>
      </c>
      <c r="E476" s="622"/>
      <c r="F476" s="623">
        <f>G476+H476+I476+J476</f>
        <v>0</v>
      </c>
      <c r="G476" s="112"/>
      <c r="H476" s="130"/>
      <c r="I476" s="130"/>
      <c r="J476" s="131"/>
      <c r="K476" s="13" t="str">
        <f t="shared" si="94"/>
        <v/>
      </c>
      <c r="L476" s="703"/>
      <c r="M476" s="740"/>
      <c r="N476" s="740"/>
      <c r="O476" s="740"/>
      <c r="P476" s="740"/>
      <c r="Q476" s="740"/>
      <c r="R476" s="740"/>
      <c r="S476" s="740"/>
      <c r="T476" s="740"/>
      <c r="U476" s="740"/>
      <c r="V476" s="740"/>
      <c r="W476" s="740"/>
      <c r="X476" s="740"/>
      <c r="Y476" s="740"/>
      <c r="Z476" s="740"/>
      <c r="AA476" s="748"/>
      <c r="AB476" s="748"/>
      <c r="AC476" s="749"/>
      <c r="AD476" s="748"/>
      <c r="AE476" s="748"/>
      <c r="AF476" s="749"/>
      <c r="AG476" s="748"/>
      <c r="AH476" s="748"/>
      <c r="AI476" s="749"/>
      <c r="AJ476" s="748"/>
      <c r="AK476" s="748"/>
      <c r="AL476" s="749"/>
      <c r="AM476" s="748"/>
      <c r="AN476" s="748"/>
      <c r="AO476" s="750"/>
      <c r="AP476" s="748"/>
      <c r="AQ476" s="748"/>
      <c r="AR476" s="749"/>
      <c r="AS476" s="748"/>
      <c r="AT476" s="748"/>
      <c r="AU476" s="749"/>
      <c r="AV476" s="748"/>
      <c r="AW476" s="749"/>
      <c r="AX476" s="750"/>
      <c r="AY476" s="749"/>
      <c r="AZ476" s="749"/>
      <c r="BA476" s="748"/>
      <c r="BB476" s="748"/>
      <c r="BC476" s="749"/>
      <c r="BD476" s="748"/>
      <c r="BE476" s="751"/>
      <c r="BF476" s="748"/>
      <c r="BG476" s="751"/>
      <c r="BH476" s="751"/>
      <c r="BI476" s="751"/>
      <c r="BJ476" s="751"/>
      <c r="BK476" s="751"/>
      <c r="BL476" s="751"/>
      <c r="BM476" s="751"/>
      <c r="BN476" s="751"/>
      <c r="BO476" s="751"/>
      <c r="BP476" s="751"/>
      <c r="BQ476" s="751"/>
      <c r="BR476" s="751"/>
      <c r="BS476" s="751"/>
      <c r="BT476" s="751"/>
      <c r="BU476" s="751"/>
      <c r="BV476" s="751"/>
      <c r="BW476" s="751"/>
      <c r="BX476" s="751"/>
      <c r="BY476" s="751"/>
      <c r="BZ476" s="751"/>
      <c r="CA476" s="751"/>
      <c r="CB476" s="751"/>
      <c r="CC476" s="751"/>
      <c r="CD476" s="751"/>
      <c r="CE476" s="751"/>
      <c r="CF476" s="751"/>
      <c r="CG476" s="751"/>
      <c r="CH476" s="751"/>
      <c r="CI476" s="751"/>
      <c r="CJ476" s="751"/>
      <c r="CK476" s="751"/>
      <c r="CL476" s="751"/>
      <c r="CM476" s="751"/>
      <c r="CN476" s="751"/>
      <c r="CO476" s="751"/>
      <c r="CP476" s="751"/>
      <c r="CQ476" s="751"/>
      <c r="CR476" s="751"/>
      <c r="CS476" s="751"/>
      <c r="CT476" s="751"/>
      <c r="CU476" s="751"/>
      <c r="CV476" s="751"/>
      <c r="CW476" s="751"/>
      <c r="CX476" s="751"/>
      <c r="CY476" s="751"/>
      <c r="CZ476" s="751"/>
      <c r="DA476" s="751"/>
      <c r="DB476" s="751"/>
      <c r="DC476" s="751"/>
      <c r="DD476" s="751"/>
      <c r="DE476" s="751"/>
      <c r="DF476" s="751"/>
      <c r="DG476" s="751"/>
      <c r="DH476" s="751"/>
      <c r="DI476" s="751"/>
      <c r="DJ476" s="751"/>
      <c r="DK476" s="751"/>
      <c r="DL476" s="751"/>
      <c r="DM476" s="751"/>
      <c r="DN476" s="751"/>
      <c r="DO476" s="751"/>
      <c r="DP476" s="751"/>
      <c r="DQ476" s="751"/>
      <c r="DR476" s="751"/>
      <c r="DS476" s="751"/>
      <c r="DT476" s="751"/>
      <c r="DU476" s="751"/>
      <c r="DV476" s="751"/>
      <c r="DW476" s="751"/>
      <c r="DX476" s="751"/>
      <c r="DY476" s="751"/>
      <c r="DZ476" s="751"/>
      <c r="EA476" s="751"/>
      <c r="EB476" s="751"/>
      <c r="EC476" s="751"/>
      <c r="ED476" s="751"/>
      <c r="EE476" s="751"/>
      <c r="EF476" s="751"/>
      <c r="EG476" s="751"/>
      <c r="EH476" s="751"/>
      <c r="EI476" s="751"/>
      <c r="EJ476" s="751"/>
      <c r="EK476" s="751"/>
      <c r="EL476" s="751"/>
      <c r="EM476" s="751"/>
      <c r="EN476" s="751"/>
      <c r="EO476" s="751"/>
      <c r="EP476" s="751"/>
      <c r="EQ476" s="751"/>
      <c r="ER476" s="751"/>
      <c r="ES476" s="751"/>
      <c r="ET476" s="751"/>
      <c r="EU476" s="751"/>
      <c r="EV476" s="751"/>
      <c r="EW476" s="751"/>
      <c r="EX476" s="751"/>
      <c r="EY476" s="751"/>
      <c r="EZ476" s="751"/>
      <c r="FA476" s="751"/>
      <c r="FB476" s="751"/>
      <c r="FC476" s="751"/>
      <c r="FD476" s="751"/>
      <c r="FE476" s="751"/>
      <c r="FF476" s="751"/>
      <c r="FG476" s="751"/>
      <c r="FH476" s="751"/>
      <c r="FI476" s="751"/>
      <c r="FJ476" s="751"/>
      <c r="FK476" s="751"/>
      <c r="FL476" s="751"/>
      <c r="FM476" s="751"/>
      <c r="FN476" s="751"/>
      <c r="FO476" s="751"/>
      <c r="FP476" s="751"/>
      <c r="FQ476" s="751"/>
      <c r="FR476" s="751"/>
      <c r="FS476" s="751"/>
      <c r="FT476" s="751"/>
      <c r="FU476" s="751"/>
      <c r="FV476" s="751"/>
      <c r="FW476" s="751"/>
      <c r="FX476" s="751"/>
      <c r="FY476" s="751"/>
      <c r="FZ476" s="751"/>
      <c r="GA476" s="751"/>
      <c r="GB476" s="751"/>
      <c r="GC476" s="751"/>
      <c r="GD476" s="751"/>
      <c r="GE476" s="751"/>
      <c r="GF476" s="751"/>
      <c r="GG476" s="751"/>
      <c r="GH476" s="751"/>
      <c r="GI476" s="751"/>
      <c r="GJ476" s="751"/>
      <c r="GK476" s="751"/>
      <c r="GL476" s="751"/>
      <c r="GM476" s="751"/>
      <c r="GN476" s="751"/>
      <c r="GO476" s="751"/>
      <c r="GP476" s="751"/>
      <c r="GQ476" s="751"/>
      <c r="GR476" s="751"/>
      <c r="GS476" s="751"/>
      <c r="GT476" s="751"/>
      <c r="GU476" s="751"/>
      <c r="GV476" s="751"/>
      <c r="GW476" s="751"/>
      <c r="GX476" s="751"/>
      <c r="GY476" s="751"/>
      <c r="GZ476" s="751"/>
      <c r="HA476" s="751"/>
      <c r="HB476" s="751"/>
      <c r="HC476" s="751"/>
      <c r="HD476" s="751"/>
      <c r="HE476" s="751"/>
      <c r="HF476" s="751"/>
      <c r="HG476" s="751"/>
      <c r="HH476" s="751"/>
      <c r="HI476" s="751"/>
      <c r="HJ476" s="751"/>
      <c r="HK476" s="751"/>
      <c r="HL476" s="751"/>
      <c r="HM476" s="751"/>
      <c r="HN476" s="751"/>
      <c r="HO476" s="751"/>
      <c r="HP476" s="751"/>
      <c r="HQ476" s="751"/>
      <c r="HR476" s="751"/>
      <c r="HS476" s="751"/>
      <c r="HT476" s="751"/>
      <c r="HU476" s="751"/>
      <c r="HV476" s="751"/>
      <c r="HW476" s="751"/>
      <c r="HX476" s="751"/>
      <c r="HY476" s="751"/>
      <c r="HZ476" s="751"/>
      <c r="IA476" s="751"/>
      <c r="IB476" s="751"/>
      <c r="IC476" s="751"/>
      <c r="ID476" s="751"/>
      <c r="IE476" s="751"/>
      <c r="IF476" s="751"/>
      <c r="IG476" s="751"/>
      <c r="IH476" s="751"/>
      <c r="II476" s="751"/>
      <c r="IJ476" s="751"/>
      <c r="IK476" s="751"/>
    </row>
    <row r="477" spans="1:245" s="124" customFormat="1" ht="18.75" hidden="1" customHeight="1">
      <c r="A477" s="263">
        <v>125</v>
      </c>
      <c r="B477" s="694">
        <v>8000</v>
      </c>
      <c r="C477" s="755" t="s">
        <v>480</v>
      </c>
      <c r="D477" s="755"/>
      <c r="E477" s="697">
        <f t="shared" ref="E477:J477" si="100">SUM(E478:E492)</f>
        <v>0</v>
      </c>
      <c r="F477" s="698">
        <f t="shared" si="100"/>
        <v>0</v>
      </c>
      <c r="G477" s="707">
        <f t="shared" si="100"/>
        <v>0</v>
      </c>
      <c r="H477" s="700">
        <f t="shared" si="100"/>
        <v>0</v>
      </c>
      <c r="I477" s="700">
        <f t="shared" si="100"/>
        <v>0</v>
      </c>
      <c r="J477" s="702">
        <f t="shared" si="100"/>
        <v>0</v>
      </c>
      <c r="K477" s="13" t="str">
        <f t="shared" si="94"/>
        <v/>
      </c>
      <c r="L477" s="703"/>
      <c r="M477" s="750"/>
      <c r="N477" s="750"/>
      <c r="O477" s="750"/>
      <c r="P477" s="750"/>
      <c r="Q477" s="750"/>
      <c r="R477" s="750"/>
      <c r="S477" s="750"/>
      <c r="T477" s="750"/>
      <c r="U477" s="750"/>
      <c r="V477" s="750"/>
      <c r="W477" s="750"/>
      <c r="X477" s="750"/>
      <c r="Y477" s="750"/>
      <c r="Z477" s="750"/>
    </row>
    <row r="478" spans="1:245" ht="18.75" hidden="1" customHeight="1">
      <c r="A478" s="273">
        <v>130</v>
      </c>
      <c r="B478" s="125"/>
      <c r="C478" s="709">
        <v>8011</v>
      </c>
      <c r="D478" s="756" t="s">
        <v>481</v>
      </c>
      <c r="E478" s="711"/>
      <c r="F478" s="712">
        <f t="shared" ref="F478:F492" si="101">G478+H478+I478+J478</f>
        <v>0</v>
      </c>
      <c r="G478" s="713"/>
      <c r="H478" s="714"/>
      <c r="I478" s="714"/>
      <c r="J478" s="715"/>
      <c r="K478" s="13" t="str">
        <f t="shared" si="94"/>
        <v/>
      </c>
      <c r="L478" s="703"/>
      <c r="M478" s="750"/>
      <c r="N478" s="750"/>
      <c r="O478" s="750"/>
      <c r="P478" s="750"/>
      <c r="Q478" s="750"/>
      <c r="R478" s="750"/>
      <c r="S478" s="750"/>
      <c r="T478" s="750"/>
      <c r="U478" s="750"/>
      <c r="V478" s="750"/>
      <c r="W478" s="750"/>
      <c r="X478" s="750"/>
      <c r="Y478" s="750"/>
      <c r="Z478" s="750"/>
    </row>
    <row r="479" spans="1:245" ht="18.75" hidden="1" customHeight="1">
      <c r="A479" s="273">
        <v>135</v>
      </c>
      <c r="B479" s="125"/>
      <c r="C479" s="100">
        <v>8012</v>
      </c>
      <c r="D479" s="101" t="s">
        <v>482</v>
      </c>
      <c r="E479" s="528"/>
      <c r="F479" s="529">
        <f t="shared" si="101"/>
        <v>0</v>
      </c>
      <c r="G479" s="104"/>
      <c r="H479" s="105"/>
      <c r="I479" s="105"/>
      <c r="J479" s="106"/>
      <c r="K479" s="13" t="str">
        <f t="shared" si="94"/>
        <v/>
      </c>
      <c r="L479" s="703"/>
      <c r="M479" s="124"/>
      <c r="N479" s="124"/>
      <c r="O479" s="124"/>
      <c r="P479" s="124"/>
      <c r="Q479" s="124"/>
      <c r="R479" s="124"/>
      <c r="S479" s="124"/>
      <c r="T479" s="124"/>
      <c r="U479" s="124"/>
      <c r="V479" s="124"/>
      <c r="W479" s="124"/>
      <c r="X479" s="124"/>
      <c r="Y479" s="124"/>
      <c r="Z479" s="124"/>
    </row>
    <row r="480" spans="1:245" ht="18.75" hidden="1" customHeight="1">
      <c r="A480" s="273">
        <v>140</v>
      </c>
      <c r="B480" s="125"/>
      <c r="C480" s="100">
        <v>8017</v>
      </c>
      <c r="D480" s="101" t="s">
        <v>483</v>
      </c>
      <c r="E480" s="528"/>
      <c r="F480" s="529">
        <f t="shared" si="101"/>
        <v>0</v>
      </c>
      <c r="G480" s="104"/>
      <c r="H480" s="105"/>
      <c r="I480" s="105"/>
      <c r="J480" s="106"/>
      <c r="K480" s="13" t="str">
        <f t="shared" si="94"/>
        <v/>
      </c>
      <c r="L480" s="703"/>
    </row>
    <row r="481" spans="1:26" ht="18.75" hidden="1" customHeight="1">
      <c r="A481" s="273">
        <v>145</v>
      </c>
      <c r="B481" s="125"/>
      <c r="C481" s="108">
        <v>8018</v>
      </c>
      <c r="D481" s="138" t="s">
        <v>484</v>
      </c>
      <c r="E481" s="622"/>
      <c r="F481" s="623">
        <f t="shared" si="101"/>
        <v>0</v>
      </c>
      <c r="G481" s="112"/>
      <c r="H481" s="535"/>
      <c r="I481" s="535"/>
      <c r="J481" s="536"/>
      <c r="K481" s="13" t="str">
        <f t="shared" si="94"/>
        <v/>
      </c>
      <c r="L481" s="703"/>
    </row>
    <row r="482" spans="1:26" ht="18.75" hidden="1" customHeight="1">
      <c r="A482" s="273">
        <v>150</v>
      </c>
      <c r="B482" s="125"/>
      <c r="C482" s="537">
        <v>8031</v>
      </c>
      <c r="D482" s="538" t="s">
        <v>485</v>
      </c>
      <c r="E482" s="539"/>
      <c r="F482" s="540">
        <f t="shared" si="101"/>
        <v>0</v>
      </c>
      <c r="G482" s="541"/>
      <c r="H482" s="542"/>
      <c r="I482" s="542"/>
      <c r="J482" s="543"/>
      <c r="K482" s="13" t="str">
        <f t="shared" si="94"/>
        <v/>
      </c>
      <c r="L482" s="703"/>
    </row>
    <row r="483" spans="1:26" ht="18.75" hidden="1" customHeight="1">
      <c r="A483" s="273">
        <v>155</v>
      </c>
      <c r="B483" s="125"/>
      <c r="C483" s="100">
        <v>8032</v>
      </c>
      <c r="D483" s="101" t="s">
        <v>486</v>
      </c>
      <c r="E483" s="528"/>
      <c r="F483" s="529">
        <f t="shared" si="101"/>
        <v>0</v>
      </c>
      <c r="G483" s="104"/>
      <c r="H483" s="105"/>
      <c r="I483" s="105"/>
      <c r="J483" s="106"/>
      <c r="K483" s="13" t="str">
        <f t="shared" si="94"/>
        <v/>
      </c>
      <c r="L483" s="703"/>
    </row>
    <row r="484" spans="1:26" ht="18.75" hidden="1" customHeight="1">
      <c r="A484" s="273">
        <v>175</v>
      </c>
      <c r="B484" s="125"/>
      <c r="C484" s="100">
        <v>8037</v>
      </c>
      <c r="D484" s="101" t="s">
        <v>487</v>
      </c>
      <c r="E484" s="528"/>
      <c r="F484" s="529">
        <f t="shared" si="101"/>
        <v>0</v>
      </c>
      <c r="G484" s="104"/>
      <c r="H484" s="105"/>
      <c r="I484" s="105"/>
      <c r="J484" s="106"/>
      <c r="K484" s="13" t="str">
        <f t="shared" si="94"/>
        <v/>
      </c>
      <c r="L484" s="703"/>
    </row>
    <row r="485" spans="1:26" ht="18.75" hidden="1" customHeight="1">
      <c r="A485" s="273">
        <v>180</v>
      </c>
      <c r="B485" s="125"/>
      <c r="C485" s="530">
        <v>8038</v>
      </c>
      <c r="D485" s="531" t="s">
        <v>488</v>
      </c>
      <c r="E485" s="532"/>
      <c r="F485" s="533">
        <f t="shared" si="101"/>
        <v>0</v>
      </c>
      <c r="G485" s="534"/>
      <c r="H485" s="535"/>
      <c r="I485" s="535"/>
      <c r="J485" s="536"/>
      <c r="K485" s="13" t="str">
        <f t="shared" si="94"/>
        <v/>
      </c>
      <c r="L485" s="703"/>
    </row>
    <row r="486" spans="1:26" ht="18.75" hidden="1" customHeight="1">
      <c r="A486" s="273">
        <v>185</v>
      </c>
      <c r="B486" s="125"/>
      <c r="C486" s="537">
        <v>8051</v>
      </c>
      <c r="D486" s="560" t="s">
        <v>489</v>
      </c>
      <c r="E486" s="539"/>
      <c r="F486" s="540">
        <f t="shared" si="101"/>
        <v>0</v>
      </c>
      <c r="G486" s="541"/>
      <c r="H486" s="542"/>
      <c r="I486" s="542"/>
      <c r="J486" s="543"/>
      <c r="K486" s="13" t="str">
        <f t="shared" si="94"/>
        <v/>
      </c>
      <c r="L486" s="703"/>
    </row>
    <row r="487" spans="1:26" ht="18.75" hidden="1" customHeight="1">
      <c r="A487" s="273">
        <v>190</v>
      </c>
      <c r="B487" s="125"/>
      <c r="C487" s="100">
        <v>8052</v>
      </c>
      <c r="D487" s="161" t="s">
        <v>490</v>
      </c>
      <c r="E487" s="528"/>
      <c r="F487" s="529">
        <f t="shared" si="101"/>
        <v>0</v>
      </c>
      <c r="G487" s="104"/>
      <c r="H487" s="105"/>
      <c r="I487" s="105"/>
      <c r="J487" s="106"/>
      <c r="K487" s="13" t="str">
        <f t="shared" si="94"/>
        <v/>
      </c>
      <c r="L487" s="703"/>
    </row>
    <row r="488" spans="1:26" ht="18.75" hidden="1" customHeight="1">
      <c r="A488" s="273">
        <v>195</v>
      </c>
      <c r="B488" s="125"/>
      <c r="C488" s="100">
        <v>8057</v>
      </c>
      <c r="D488" s="161" t="s">
        <v>491</v>
      </c>
      <c r="E488" s="528"/>
      <c r="F488" s="529">
        <f t="shared" si="101"/>
        <v>0</v>
      </c>
      <c r="G488" s="104"/>
      <c r="H488" s="105"/>
      <c r="I488" s="105"/>
      <c r="J488" s="106"/>
      <c r="K488" s="13" t="str">
        <f t="shared" si="94"/>
        <v/>
      </c>
      <c r="L488" s="703"/>
    </row>
    <row r="489" spans="1:26" ht="18.75" hidden="1" customHeight="1">
      <c r="A489" s="273">
        <v>200</v>
      </c>
      <c r="B489" s="125"/>
      <c r="C489" s="530">
        <v>8058</v>
      </c>
      <c r="D489" s="561" t="s">
        <v>492</v>
      </c>
      <c r="E489" s="532"/>
      <c r="F489" s="533">
        <f t="shared" si="101"/>
        <v>0</v>
      </c>
      <c r="G489" s="534"/>
      <c r="H489" s="535"/>
      <c r="I489" s="535"/>
      <c r="J489" s="536"/>
      <c r="K489" s="13" t="str">
        <f t="shared" si="94"/>
        <v/>
      </c>
      <c r="L489" s="703"/>
    </row>
    <row r="490" spans="1:26" ht="18.75" hidden="1" customHeight="1">
      <c r="A490" s="273">
        <v>205</v>
      </c>
      <c r="B490" s="125"/>
      <c r="C490" s="723">
        <v>8080</v>
      </c>
      <c r="D490" s="757" t="s">
        <v>493</v>
      </c>
      <c r="E490" s="758"/>
      <c r="F490" s="726">
        <f t="shared" si="101"/>
        <v>0</v>
      </c>
      <c r="G490" s="727"/>
      <c r="H490" s="728"/>
      <c r="I490" s="728"/>
      <c r="J490" s="729"/>
      <c r="K490" s="13" t="str">
        <f t="shared" si="94"/>
        <v/>
      </c>
      <c r="L490" s="703"/>
    </row>
    <row r="491" spans="1:26" ht="18.75" hidden="1" customHeight="1">
      <c r="A491" s="273">
        <v>210</v>
      </c>
      <c r="B491" s="125"/>
      <c r="C491" s="709">
        <v>8097</v>
      </c>
      <c r="D491" s="730" t="s">
        <v>494</v>
      </c>
      <c r="E491" s="711"/>
      <c r="F491" s="712">
        <f t="shared" si="101"/>
        <v>0</v>
      </c>
      <c r="G491" s="713"/>
      <c r="H491" s="714"/>
      <c r="I491" s="714"/>
      <c r="J491" s="715"/>
      <c r="K491" s="13" t="str">
        <f t="shared" si="94"/>
        <v/>
      </c>
      <c r="L491" s="703"/>
    </row>
    <row r="492" spans="1:26" ht="18.75" hidden="1" customHeight="1">
      <c r="A492" s="273">
        <v>215</v>
      </c>
      <c r="B492" s="125"/>
      <c r="C492" s="135">
        <v>8098</v>
      </c>
      <c r="D492" s="162" t="s">
        <v>495</v>
      </c>
      <c r="E492" s="545"/>
      <c r="F492" s="546">
        <f t="shared" si="101"/>
        <v>0</v>
      </c>
      <c r="G492" s="129"/>
      <c r="H492" s="130"/>
      <c r="I492" s="130"/>
      <c r="J492" s="131"/>
      <c r="K492" s="13" t="str">
        <f t="shared" si="94"/>
        <v/>
      </c>
      <c r="L492" s="703"/>
    </row>
    <row r="493" spans="1:26" s="124" customFormat="1" ht="18.75" hidden="1" customHeight="1">
      <c r="A493" s="263">
        <v>220</v>
      </c>
      <c r="B493" s="694">
        <v>8100</v>
      </c>
      <c r="C493" s="759" t="s">
        <v>496</v>
      </c>
      <c r="D493" s="760"/>
      <c r="E493" s="697">
        <f t="shared" ref="E493:J493" si="102">SUM(E494:E497)</f>
        <v>0</v>
      </c>
      <c r="F493" s="698">
        <f t="shared" si="102"/>
        <v>0</v>
      </c>
      <c r="G493" s="707">
        <f t="shared" si="102"/>
        <v>0</v>
      </c>
      <c r="H493" s="700">
        <f t="shared" si="102"/>
        <v>0</v>
      </c>
      <c r="I493" s="700">
        <f t="shared" si="102"/>
        <v>0</v>
      </c>
      <c r="J493" s="702">
        <f t="shared" si="102"/>
        <v>0</v>
      </c>
      <c r="K493" s="13" t="str">
        <f t="shared" si="94"/>
        <v/>
      </c>
      <c r="L493" s="703"/>
      <c r="M493" s="5"/>
      <c r="N493" s="5"/>
      <c r="O493" s="5"/>
      <c r="P493" s="5"/>
      <c r="Q493" s="5"/>
      <c r="R493" s="5"/>
      <c r="S493" s="5"/>
      <c r="T493" s="5"/>
      <c r="U493" s="5"/>
      <c r="V493" s="5"/>
      <c r="W493" s="5"/>
      <c r="X493" s="5"/>
      <c r="Y493" s="5"/>
      <c r="Z493" s="5"/>
    </row>
    <row r="494" spans="1:26" ht="18.75" hidden="1" customHeight="1">
      <c r="A494" s="273">
        <v>225</v>
      </c>
      <c r="B494" s="92"/>
      <c r="C494" s="93">
        <v>8111</v>
      </c>
      <c r="D494" s="144" t="s">
        <v>497</v>
      </c>
      <c r="E494" s="524"/>
      <c r="F494" s="525">
        <f>G494+H494+I494+J494</f>
        <v>0</v>
      </c>
      <c r="G494" s="97"/>
      <c r="H494" s="98"/>
      <c r="I494" s="98"/>
      <c r="J494" s="99"/>
      <c r="K494" s="13" t="str">
        <f t="shared" si="94"/>
        <v/>
      </c>
      <c r="L494" s="703"/>
    </row>
    <row r="495" spans="1:26" ht="18.75" hidden="1" customHeight="1">
      <c r="A495" s="273">
        <v>230</v>
      </c>
      <c r="B495" s="92"/>
      <c r="C495" s="530">
        <v>8112</v>
      </c>
      <c r="D495" s="761" t="s">
        <v>498</v>
      </c>
      <c r="E495" s="532"/>
      <c r="F495" s="533">
        <f>G495+H495+I495+J495</f>
        <v>0</v>
      </c>
      <c r="G495" s="534"/>
      <c r="H495" s="535"/>
      <c r="I495" s="535"/>
      <c r="J495" s="536"/>
      <c r="K495" s="13" t="str">
        <f t="shared" si="94"/>
        <v/>
      </c>
      <c r="L495" s="703"/>
      <c r="M495" s="124"/>
      <c r="N495" s="124"/>
      <c r="O495" s="124"/>
      <c r="P495" s="124"/>
      <c r="Q495" s="124"/>
      <c r="R495" s="124"/>
      <c r="S495" s="124"/>
      <c r="T495" s="124"/>
      <c r="U495" s="124"/>
      <c r="V495" s="124"/>
      <c r="W495" s="124"/>
      <c r="X495" s="124"/>
      <c r="Y495" s="124"/>
      <c r="Z495" s="124"/>
    </row>
    <row r="496" spans="1:26" ht="31.5" hidden="1">
      <c r="A496" s="273">
        <v>235</v>
      </c>
      <c r="B496" s="137"/>
      <c r="C496" s="537">
        <v>8121</v>
      </c>
      <c r="D496" s="762" t="s">
        <v>499</v>
      </c>
      <c r="E496" s="539"/>
      <c r="F496" s="540">
        <f>G496+H496+I496+J496</f>
        <v>0</v>
      </c>
      <c r="G496" s="541"/>
      <c r="H496" s="542"/>
      <c r="I496" s="542"/>
      <c r="J496" s="543"/>
      <c r="K496" s="13" t="str">
        <f t="shared" si="94"/>
        <v/>
      </c>
      <c r="L496" s="703"/>
    </row>
    <row r="497" spans="1:26" ht="31.5" hidden="1">
      <c r="A497" s="273">
        <v>240</v>
      </c>
      <c r="B497" s="92"/>
      <c r="C497" s="135">
        <v>8122</v>
      </c>
      <c r="D497" s="162" t="s">
        <v>500</v>
      </c>
      <c r="E497" s="545"/>
      <c r="F497" s="546">
        <f>G497+H497+I497+J497</f>
        <v>0</v>
      </c>
      <c r="G497" s="129"/>
      <c r="H497" s="130"/>
      <c r="I497" s="130"/>
      <c r="J497" s="131"/>
      <c r="K497" s="13" t="str">
        <f t="shared" si="94"/>
        <v/>
      </c>
      <c r="L497" s="703"/>
    </row>
    <row r="498" spans="1:26" s="124" customFormat="1" ht="18.75" hidden="1" customHeight="1">
      <c r="A498" s="263">
        <v>245</v>
      </c>
      <c r="B498" s="694">
        <v>8200</v>
      </c>
      <c r="C498" s="759" t="s">
        <v>501</v>
      </c>
      <c r="D498" s="760"/>
      <c r="E498" s="763"/>
      <c r="F498" s="734">
        <f>G498+H498+I498+J498</f>
        <v>0</v>
      </c>
      <c r="G498" s="764"/>
      <c r="H498" s="765"/>
      <c r="I498" s="765"/>
      <c r="J498" s="766"/>
      <c r="K498" s="13" t="str">
        <f t="shared" si="94"/>
        <v/>
      </c>
      <c r="L498" s="703"/>
      <c r="M498" s="5"/>
      <c r="N498" s="5"/>
      <c r="O498" s="5"/>
      <c r="P498" s="5"/>
      <c r="Q498" s="5"/>
      <c r="R498" s="5"/>
      <c r="S498" s="5"/>
      <c r="T498" s="5"/>
      <c r="U498" s="5"/>
      <c r="V498" s="5"/>
      <c r="W498" s="5"/>
      <c r="X498" s="5"/>
      <c r="Y498" s="5"/>
      <c r="Z498" s="5"/>
    </row>
    <row r="499" spans="1:26" s="124" customFormat="1" ht="18.75" hidden="1" customHeight="1">
      <c r="A499" s="263">
        <v>255</v>
      </c>
      <c r="B499" s="694">
        <v>8300</v>
      </c>
      <c r="C499" s="767" t="s">
        <v>502</v>
      </c>
      <c r="D499" s="767"/>
      <c r="E499" s="697">
        <f t="shared" ref="E499:J499" si="103">SUM(E500:E507)</f>
        <v>0</v>
      </c>
      <c r="F499" s="698">
        <f t="shared" si="103"/>
        <v>0</v>
      </c>
      <c r="G499" s="707">
        <f t="shared" si="103"/>
        <v>0</v>
      </c>
      <c r="H499" s="700">
        <f t="shared" si="103"/>
        <v>0</v>
      </c>
      <c r="I499" s="700">
        <f t="shared" si="103"/>
        <v>0</v>
      </c>
      <c r="J499" s="702">
        <f t="shared" si="103"/>
        <v>0</v>
      </c>
      <c r="K499" s="13" t="str">
        <f t="shared" si="94"/>
        <v/>
      </c>
      <c r="L499" s="703"/>
      <c r="M499" s="5"/>
      <c r="N499" s="5"/>
      <c r="O499" s="5"/>
      <c r="P499" s="5"/>
      <c r="Q499" s="5"/>
      <c r="R499" s="5"/>
      <c r="S499" s="5"/>
      <c r="T499" s="5"/>
      <c r="U499" s="5"/>
      <c r="V499" s="5"/>
      <c r="W499" s="5"/>
      <c r="X499" s="5"/>
      <c r="Y499" s="5"/>
      <c r="Z499" s="5"/>
    </row>
    <row r="500" spans="1:26" ht="18.75" hidden="1" customHeight="1">
      <c r="A500" s="466">
        <v>260</v>
      </c>
      <c r="B500" s="137"/>
      <c r="C500" s="93">
        <v>8311</v>
      </c>
      <c r="D500" s="144" t="s">
        <v>503</v>
      </c>
      <c r="E500" s="524"/>
      <c r="F500" s="525">
        <f t="shared" ref="F500:F507" si="104">G500+H500+I500+J500</f>
        <v>0</v>
      </c>
      <c r="G500" s="97"/>
      <c r="H500" s="98"/>
      <c r="I500" s="98"/>
      <c r="J500" s="99"/>
      <c r="K500" s="13" t="str">
        <f t="shared" si="94"/>
        <v/>
      </c>
      <c r="L500" s="703"/>
      <c r="M500" s="124"/>
      <c r="N500" s="124"/>
      <c r="O500" s="124"/>
      <c r="P500" s="124"/>
      <c r="Q500" s="124"/>
      <c r="R500" s="124"/>
      <c r="S500" s="124"/>
      <c r="T500" s="124"/>
      <c r="U500" s="124"/>
      <c r="V500" s="124"/>
      <c r="W500" s="124"/>
      <c r="X500" s="124"/>
      <c r="Y500" s="124"/>
      <c r="Z500" s="124"/>
    </row>
    <row r="501" spans="1:26" ht="18.75" hidden="1" customHeight="1">
      <c r="A501" s="466">
        <v>261</v>
      </c>
      <c r="B501" s="92"/>
      <c r="C501" s="108">
        <v>8312</v>
      </c>
      <c r="D501" s="768" t="s">
        <v>504</v>
      </c>
      <c r="E501" s="622"/>
      <c r="F501" s="623">
        <f t="shared" si="104"/>
        <v>0</v>
      </c>
      <c r="G501" s="112"/>
      <c r="H501" s="113"/>
      <c r="I501" s="113"/>
      <c r="J501" s="114"/>
      <c r="K501" s="13" t="str">
        <f t="shared" si="94"/>
        <v/>
      </c>
      <c r="L501" s="703"/>
      <c r="M501" s="124"/>
      <c r="N501" s="124"/>
      <c r="O501" s="124"/>
      <c r="P501" s="124"/>
      <c r="Q501" s="124"/>
      <c r="R501" s="124"/>
      <c r="S501" s="124"/>
      <c r="T501" s="124"/>
      <c r="U501" s="124"/>
      <c r="V501" s="124"/>
      <c r="W501" s="124"/>
      <c r="X501" s="124"/>
      <c r="Y501" s="124"/>
      <c r="Z501" s="124"/>
    </row>
    <row r="502" spans="1:26" ht="18.75" hidden="1" customHeight="1">
      <c r="A502" s="466">
        <v>262</v>
      </c>
      <c r="B502" s="92"/>
      <c r="C502" s="537">
        <v>8321</v>
      </c>
      <c r="D502" s="762" t="s">
        <v>505</v>
      </c>
      <c r="E502" s="539"/>
      <c r="F502" s="540">
        <f t="shared" si="104"/>
        <v>0</v>
      </c>
      <c r="G502" s="541"/>
      <c r="H502" s="542"/>
      <c r="I502" s="542"/>
      <c r="J502" s="543"/>
      <c r="K502" s="13" t="str">
        <f t="shared" si="94"/>
        <v/>
      </c>
      <c r="L502" s="703"/>
    </row>
    <row r="503" spans="1:26" ht="18.75" hidden="1" customHeight="1">
      <c r="A503" s="466">
        <v>263</v>
      </c>
      <c r="B503" s="92"/>
      <c r="C503" s="530">
        <v>8322</v>
      </c>
      <c r="D503" s="761" t="s">
        <v>506</v>
      </c>
      <c r="E503" s="532"/>
      <c r="F503" s="533">
        <f t="shared" si="104"/>
        <v>0</v>
      </c>
      <c r="G503" s="534"/>
      <c r="H503" s="535"/>
      <c r="I503" s="535"/>
      <c r="J503" s="536"/>
      <c r="K503" s="13" t="str">
        <f t="shared" si="94"/>
        <v/>
      </c>
      <c r="L503" s="703"/>
    </row>
    <row r="504" spans="1:26" ht="18.75" hidden="1" customHeight="1">
      <c r="A504" s="466">
        <v>264</v>
      </c>
      <c r="B504" s="137"/>
      <c r="C504" s="537">
        <v>8371</v>
      </c>
      <c r="D504" s="762" t="s">
        <v>507</v>
      </c>
      <c r="E504" s="539"/>
      <c r="F504" s="540">
        <f t="shared" si="104"/>
        <v>0</v>
      </c>
      <c r="G504" s="541"/>
      <c r="H504" s="542"/>
      <c r="I504" s="542"/>
      <c r="J504" s="543"/>
      <c r="K504" s="13" t="str">
        <f t="shared" si="94"/>
        <v/>
      </c>
      <c r="L504" s="703"/>
    </row>
    <row r="505" spans="1:26" ht="18.75" hidden="1" customHeight="1">
      <c r="A505" s="466">
        <v>265</v>
      </c>
      <c r="B505" s="92"/>
      <c r="C505" s="530">
        <v>8372</v>
      </c>
      <c r="D505" s="761" t="s">
        <v>508</v>
      </c>
      <c r="E505" s="532"/>
      <c r="F505" s="533">
        <f t="shared" si="104"/>
        <v>0</v>
      </c>
      <c r="G505" s="534"/>
      <c r="H505" s="535"/>
      <c r="I505" s="535"/>
      <c r="J505" s="536"/>
      <c r="K505" s="13" t="str">
        <f t="shared" si="94"/>
        <v/>
      </c>
      <c r="L505" s="703"/>
    </row>
    <row r="506" spans="1:26" ht="18.75" hidden="1" customHeight="1">
      <c r="A506" s="466">
        <v>266</v>
      </c>
      <c r="B506" s="92"/>
      <c r="C506" s="537">
        <v>8381</v>
      </c>
      <c r="D506" s="762" t="s">
        <v>509</v>
      </c>
      <c r="E506" s="539"/>
      <c r="F506" s="540">
        <f t="shared" si="104"/>
        <v>0</v>
      </c>
      <c r="G506" s="541"/>
      <c r="H506" s="542"/>
      <c r="I506" s="542"/>
      <c r="J506" s="543"/>
      <c r="K506" s="13" t="str">
        <f t="shared" si="94"/>
        <v/>
      </c>
      <c r="L506" s="703"/>
    </row>
    <row r="507" spans="1:26" ht="18.75" hidden="1" customHeight="1">
      <c r="A507" s="466">
        <v>267</v>
      </c>
      <c r="B507" s="92"/>
      <c r="C507" s="135">
        <v>8382</v>
      </c>
      <c r="D507" s="162" t="s">
        <v>510</v>
      </c>
      <c r="E507" s="545"/>
      <c r="F507" s="546">
        <f t="shared" si="104"/>
        <v>0</v>
      </c>
      <c r="G507" s="129"/>
      <c r="H507" s="130"/>
      <c r="I507" s="130"/>
      <c r="J507" s="131"/>
      <c r="K507" s="13" t="str">
        <f t="shared" si="94"/>
        <v/>
      </c>
      <c r="L507" s="703"/>
    </row>
    <row r="508" spans="1:26" s="124" customFormat="1" ht="18.75" hidden="1" customHeight="1">
      <c r="A508" s="263">
        <v>295</v>
      </c>
      <c r="B508" s="694">
        <v>8500</v>
      </c>
      <c r="C508" s="755" t="s">
        <v>511</v>
      </c>
      <c r="D508" s="755"/>
      <c r="E508" s="697">
        <f t="shared" ref="E508:J508" si="105">SUM(E509:E511)</f>
        <v>0</v>
      </c>
      <c r="F508" s="698">
        <f t="shared" si="105"/>
        <v>0</v>
      </c>
      <c r="G508" s="707">
        <f t="shared" si="105"/>
        <v>0</v>
      </c>
      <c r="H508" s="700">
        <f t="shared" si="105"/>
        <v>0</v>
      </c>
      <c r="I508" s="700">
        <f t="shared" si="105"/>
        <v>0</v>
      </c>
      <c r="J508" s="702">
        <f t="shared" si="105"/>
        <v>0</v>
      </c>
      <c r="K508" s="13" t="str">
        <f t="shared" si="94"/>
        <v/>
      </c>
      <c r="L508" s="703"/>
      <c r="M508" s="5"/>
      <c r="N508" s="5"/>
      <c r="O508" s="5"/>
      <c r="P508" s="5"/>
      <c r="Q508" s="5"/>
      <c r="R508" s="5"/>
      <c r="S508" s="5"/>
      <c r="T508" s="5"/>
      <c r="U508" s="5"/>
      <c r="V508" s="5"/>
      <c r="W508" s="5"/>
      <c r="X508" s="5"/>
      <c r="Y508" s="5"/>
      <c r="Z508" s="5"/>
    </row>
    <row r="509" spans="1:26" ht="18.75" hidden="1" customHeight="1">
      <c r="A509" s="273">
        <v>300</v>
      </c>
      <c r="B509" s="92"/>
      <c r="C509" s="93">
        <v>8501</v>
      </c>
      <c r="D509" s="94" t="s">
        <v>512</v>
      </c>
      <c r="E509" s="524"/>
      <c r="F509" s="525">
        <f>G509+H509+I509+J509</f>
        <v>0</v>
      </c>
      <c r="G509" s="97"/>
      <c r="H509" s="98"/>
      <c r="I509" s="98"/>
      <c r="J509" s="99"/>
      <c r="K509" s="13" t="str">
        <f t="shared" si="94"/>
        <v/>
      </c>
      <c r="L509" s="703"/>
    </row>
    <row r="510" spans="1:26" ht="18.75" hidden="1" customHeight="1">
      <c r="A510" s="273">
        <v>305</v>
      </c>
      <c r="B510" s="92"/>
      <c r="C510" s="100">
        <v>8502</v>
      </c>
      <c r="D510" s="101" t="s">
        <v>513</v>
      </c>
      <c r="E510" s="528"/>
      <c r="F510" s="529">
        <f>G510+H510+I510+J510</f>
        <v>0</v>
      </c>
      <c r="G510" s="104"/>
      <c r="H510" s="105"/>
      <c r="I510" s="105"/>
      <c r="J510" s="106"/>
      <c r="K510" s="13" t="str">
        <f t="shared" si="94"/>
        <v/>
      </c>
      <c r="L510" s="703"/>
      <c r="M510" s="124"/>
      <c r="N510" s="124"/>
      <c r="O510" s="124"/>
      <c r="P510" s="124"/>
      <c r="Q510" s="124"/>
      <c r="R510" s="124"/>
      <c r="S510" s="124"/>
      <c r="T510" s="124"/>
      <c r="U510" s="124"/>
      <c r="V510" s="124"/>
      <c r="W510" s="124"/>
      <c r="X510" s="124"/>
      <c r="Y510" s="124"/>
      <c r="Z510" s="124"/>
    </row>
    <row r="511" spans="1:26" ht="18.75" hidden="1" customHeight="1">
      <c r="A511" s="273">
        <v>310</v>
      </c>
      <c r="B511" s="92"/>
      <c r="C511" s="135">
        <v>8504</v>
      </c>
      <c r="D511" s="162" t="s">
        <v>514</v>
      </c>
      <c r="E511" s="545"/>
      <c r="F511" s="546">
        <f>G511+H511+I511+J511</f>
        <v>0</v>
      </c>
      <c r="G511" s="129"/>
      <c r="H511" s="130"/>
      <c r="I511" s="130"/>
      <c r="J511" s="131"/>
      <c r="K511" s="13" t="str">
        <f t="shared" si="94"/>
        <v/>
      </c>
      <c r="L511" s="703"/>
    </row>
    <row r="512" spans="1:26" s="124" customFormat="1" ht="18.75" hidden="1" customHeight="1">
      <c r="A512" s="263">
        <v>315</v>
      </c>
      <c r="B512" s="694">
        <v>8600</v>
      </c>
      <c r="C512" s="755" t="s">
        <v>515</v>
      </c>
      <c r="D512" s="755"/>
      <c r="E512" s="697">
        <f t="shared" ref="E512:J512" si="106">SUM(E513:E516)</f>
        <v>0</v>
      </c>
      <c r="F512" s="698">
        <f t="shared" si="106"/>
        <v>0</v>
      </c>
      <c r="G512" s="707">
        <f t="shared" si="106"/>
        <v>0</v>
      </c>
      <c r="H512" s="700">
        <f t="shared" si="106"/>
        <v>0</v>
      </c>
      <c r="I512" s="700">
        <f t="shared" si="106"/>
        <v>0</v>
      </c>
      <c r="J512" s="702">
        <f t="shared" si="106"/>
        <v>0</v>
      </c>
      <c r="K512" s="13" t="str">
        <f t="shared" si="94"/>
        <v/>
      </c>
      <c r="L512" s="703"/>
      <c r="M512" s="5"/>
      <c r="N512" s="5"/>
      <c r="O512" s="5"/>
      <c r="P512" s="5"/>
      <c r="Q512" s="5"/>
      <c r="R512" s="5"/>
      <c r="S512" s="5"/>
      <c r="T512" s="5"/>
      <c r="U512" s="5"/>
      <c r="V512" s="5"/>
      <c r="W512" s="5"/>
      <c r="X512" s="5"/>
      <c r="Y512" s="5"/>
      <c r="Z512" s="5"/>
    </row>
    <row r="513" spans="1:26" ht="18.75" hidden="1" customHeight="1">
      <c r="A513" s="273">
        <v>320</v>
      </c>
      <c r="B513" s="92"/>
      <c r="C513" s="552">
        <v>8611</v>
      </c>
      <c r="D513" s="769" t="s">
        <v>516</v>
      </c>
      <c r="E513" s="554"/>
      <c r="F513" s="555">
        <f>G513+H513+I513+J513</f>
        <v>0</v>
      </c>
      <c r="G513" s="556"/>
      <c r="H513" s="557"/>
      <c r="I513" s="557"/>
      <c r="J513" s="558"/>
      <c r="K513" s="13" t="str">
        <f t="shared" si="94"/>
        <v/>
      </c>
      <c r="L513" s="703"/>
    </row>
    <row r="514" spans="1:26" ht="18.75" hidden="1" customHeight="1">
      <c r="A514" s="273">
        <v>325</v>
      </c>
      <c r="B514" s="92"/>
      <c r="C514" s="537">
        <v>8621</v>
      </c>
      <c r="D514" s="538" t="s">
        <v>517</v>
      </c>
      <c r="E514" s="539"/>
      <c r="F514" s="540">
        <f>G514+H514+I514+J514</f>
        <v>0</v>
      </c>
      <c r="G514" s="541"/>
      <c r="H514" s="542"/>
      <c r="I514" s="542"/>
      <c r="J514" s="543"/>
      <c r="K514" s="13" t="str">
        <f t="shared" si="94"/>
        <v/>
      </c>
      <c r="L514" s="703"/>
      <c r="M514" s="124"/>
      <c r="N514" s="124"/>
      <c r="O514" s="124"/>
      <c r="P514" s="124"/>
      <c r="Q514" s="124"/>
      <c r="R514" s="124"/>
      <c r="S514" s="124"/>
      <c r="T514" s="124"/>
      <c r="U514" s="124"/>
      <c r="V514" s="124"/>
      <c r="W514" s="124"/>
      <c r="X514" s="124"/>
      <c r="Y514" s="124"/>
      <c r="Z514" s="124"/>
    </row>
    <row r="515" spans="1:26" ht="18.75" hidden="1" customHeight="1">
      <c r="A515" s="273">
        <v>330</v>
      </c>
      <c r="B515" s="92"/>
      <c r="C515" s="530">
        <v>8623</v>
      </c>
      <c r="D515" s="531" t="s">
        <v>518</v>
      </c>
      <c r="E515" s="532"/>
      <c r="F515" s="533">
        <f>G515+H515+I515+J515</f>
        <v>0</v>
      </c>
      <c r="G515" s="534"/>
      <c r="H515" s="535"/>
      <c r="I515" s="535"/>
      <c r="J515" s="536"/>
      <c r="K515" s="13" t="str">
        <f t="shared" si="94"/>
        <v/>
      </c>
      <c r="L515" s="703"/>
    </row>
    <row r="516" spans="1:26" ht="18.75" hidden="1" customHeight="1">
      <c r="A516" s="273">
        <v>340</v>
      </c>
      <c r="B516" s="92"/>
      <c r="C516" s="563">
        <v>8640</v>
      </c>
      <c r="D516" s="770" t="s">
        <v>519</v>
      </c>
      <c r="E516" s="771"/>
      <c r="F516" s="566">
        <f>G516+H516+I516+J516</f>
        <v>0</v>
      </c>
      <c r="G516" s="567"/>
      <c r="H516" s="568"/>
      <c r="I516" s="568"/>
      <c r="J516" s="569"/>
      <c r="K516" s="13" t="str">
        <f t="shared" si="94"/>
        <v/>
      </c>
      <c r="L516" s="703"/>
    </row>
    <row r="517" spans="1:26" s="124" customFormat="1" ht="18.75" hidden="1" customHeight="1">
      <c r="A517" s="263">
        <v>295</v>
      </c>
      <c r="B517" s="694">
        <v>8700</v>
      </c>
      <c r="C517" s="755" t="s">
        <v>520</v>
      </c>
      <c r="D517" s="772"/>
      <c r="E517" s="697">
        <f t="shared" ref="E517:J517" si="107">SUM(E518:E519)</f>
        <v>0</v>
      </c>
      <c r="F517" s="698">
        <f t="shared" si="107"/>
        <v>0</v>
      </c>
      <c r="G517" s="707">
        <f t="shared" si="107"/>
        <v>0</v>
      </c>
      <c r="H517" s="700">
        <f t="shared" si="107"/>
        <v>0</v>
      </c>
      <c r="I517" s="700">
        <f t="shared" si="107"/>
        <v>0</v>
      </c>
      <c r="J517" s="702">
        <f t="shared" si="107"/>
        <v>0</v>
      </c>
      <c r="K517" s="13" t="str">
        <f t="shared" si="94"/>
        <v/>
      </c>
      <c r="L517" s="703"/>
      <c r="M517" s="5"/>
      <c r="N517" s="5"/>
      <c r="O517" s="5"/>
      <c r="P517" s="5"/>
      <c r="Q517" s="5"/>
      <c r="R517" s="5"/>
      <c r="S517" s="5"/>
      <c r="T517" s="5"/>
      <c r="U517" s="5"/>
      <c r="V517" s="5"/>
      <c r="W517" s="5"/>
      <c r="X517" s="5"/>
      <c r="Y517" s="5"/>
      <c r="Z517" s="5"/>
    </row>
    <row r="518" spans="1:26" hidden="1">
      <c r="A518" s="273">
        <v>300</v>
      </c>
      <c r="B518" s="92"/>
      <c r="C518" s="93">
        <v>8733</v>
      </c>
      <c r="D518" s="94" t="s">
        <v>521</v>
      </c>
      <c r="E518" s="524"/>
      <c r="F518" s="525">
        <f>G518+H518+I518+J518</f>
        <v>0</v>
      </c>
      <c r="G518" s="97"/>
      <c r="H518" s="98"/>
      <c r="I518" s="98"/>
      <c r="J518" s="99"/>
      <c r="K518" s="13" t="str">
        <f t="shared" si="94"/>
        <v/>
      </c>
      <c r="L518" s="703"/>
    </row>
    <row r="519" spans="1:26" hidden="1">
      <c r="A519" s="273">
        <v>310</v>
      </c>
      <c r="B519" s="92"/>
      <c r="C519" s="135">
        <v>8766</v>
      </c>
      <c r="D519" s="162" t="s">
        <v>522</v>
      </c>
      <c r="E519" s="545"/>
      <c r="F519" s="546">
        <f>G519+H519+I519+J519</f>
        <v>0</v>
      </c>
      <c r="G519" s="129"/>
      <c r="H519" s="130"/>
      <c r="I519" s="130"/>
      <c r="J519" s="131"/>
      <c r="K519" s="13" t="str">
        <f t="shared" si="94"/>
        <v/>
      </c>
      <c r="L519" s="703"/>
    </row>
    <row r="520" spans="1:26" s="124" customFormat="1" ht="18" hidden="1" customHeight="1">
      <c r="A520" s="263">
        <v>355</v>
      </c>
      <c r="B520" s="773">
        <v>8800</v>
      </c>
      <c r="C520" s="759" t="s">
        <v>523</v>
      </c>
      <c r="D520" s="774"/>
      <c r="E520" s="697">
        <f t="shared" ref="E520:J520" si="108">SUM(E521:E526)</f>
        <v>0</v>
      </c>
      <c r="F520" s="698">
        <f t="shared" si="108"/>
        <v>0</v>
      </c>
      <c r="G520" s="707">
        <f t="shared" si="108"/>
        <v>0</v>
      </c>
      <c r="H520" s="700">
        <f t="shared" si="108"/>
        <v>0</v>
      </c>
      <c r="I520" s="700">
        <f t="shared" si="108"/>
        <v>0</v>
      </c>
      <c r="J520" s="702">
        <f t="shared" si="108"/>
        <v>0</v>
      </c>
      <c r="K520" s="13" t="str">
        <f t="shared" si="94"/>
        <v/>
      </c>
      <c r="L520" s="703"/>
      <c r="M520" s="5"/>
      <c r="N520" s="5"/>
      <c r="O520" s="5"/>
      <c r="P520" s="5"/>
      <c r="Q520" s="5"/>
      <c r="R520" s="5"/>
      <c r="S520" s="5"/>
      <c r="T520" s="5"/>
      <c r="U520" s="5"/>
      <c r="V520" s="5"/>
      <c r="W520" s="5"/>
      <c r="X520" s="5"/>
      <c r="Y520" s="5"/>
      <c r="Z520" s="5"/>
    </row>
    <row r="521" spans="1:26" ht="18" hidden="1" customHeight="1">
      <c r="A521" s="273">
        <v>360</v>
      </c>
      <c r="B521" s="92"/>
      <c r="C521" s="93">
        <v>8801</v>
      </c>
      <c r="D521" s="94" t="s">
        <v>524</v>
      </c>
      <c r="E521" s="591"/>
      <c r="F521" s="525">
        <f t="shared" ref="F521:F526" si="109">G521+H521+I521+J521</f>
        <v>0</v>
      </c>
      <c r="G521" s="97"/>
      <c r="H521" s="98"/>
      <c r="I521" s="98"/>
      <c r="J521" s="99"/>
      <c r="K521" s="13" t="str">
        <f t="shared" ref="K521:K584" si="110">(IF($E521&lt;&gt;0,$K$2,IF($F521&lt;&gt;0,$K$2,IF($G521&lt;&gt;0,$K$2,IF($H521&lt;&gt;0,$K$2,IF($I521&lt;&gt;0,$K$2,IF($J521&lt;&gt;0,$K$2,"")))))))</f>
        <v/>
      </c>
      <c r="L521" s="703"/>
    </row>
    <row r="522" spans="1:26" ht="18" hidden="1" customHeight="1">
      <c r="A522" s="273">
        <v>365</v>
      </c>
      <c r="B522" s="92"/>
      <c r="C522" s="100">
        <v>8802</v>
      </c>
      <c r="D522" s="101" t="s">
        <v>525</v>
      </c>
      <c r="E522" s="572"/>
      <c r="F522" s="529">
        <f t="shared" si="109"/>
        <v>0</v>
      </c>
      <c r="G522" s="104"/>
      <c r="H522" s="105"/>
      <c r="I522" s="105"/>
      <c r="J522" s="106"/>
      <c r="K522" s="13" t="str">
        <f t="shared" si="110"/>
        <v/>
      </c>
      <c r="L522" s="703"/>
      <c r="M522" s="124"/>
      <c r="N522" s="124"/>
      <c r="O522" s="124"/>
      <c r="P522" s="124"/>
      <c r="Q522" s="124"/>
      <c r="R522" s="124"/>
      <c r="S522" s="124"/>
      <c r="T522" s="124"/>
      <c r="U522" s="124"/>
      <c r="V522" s="124"/>
      <c r="W522" s="124"/>
      <c r="X522" s="124"/>
      <c r="Y522" s="124"/>
      <c r="Z522" s="124"/>
    </row>
    <row r="523" spans="1:26" ht="32.25" hidden="1" customHeight="1">
      <c r="A523" s="273">
        <v>365</v>
      </c>
      <c r="B523" s="92"/>
      <c r="C523" s="100">
        <v>8803</v>
      </c>
      <c r="D523" s="101" t="s">
        <v>526</v>
      </c>
      <c r="E523" s="572"/>
      <c r="F523" s="529">
        <f t="shared" si="109"/>
        <v>0</v>
      </c>
      <c r="G523" s="104"/>
      <c r="H523" s="105"/>
      <c r="I523" s="105"/>
      <c r="J523" s="106"/>
      <c r="K523" s="13" t="str">
        <f t="shared" si="110"/>
        <v/>
      </c>
      <c r="L523" s="703"/>
      <c r="M523" s="124"/>
      <c r="N523" s="124"/>
      <c r="O523" s="124"/>
      <c r="P523" s="124"/>
      <c r="Q523" s="124"/>
      <c r="R523" s="124"/>
      <c r="S523" s="124"/>
      <c r="T523" s="124"/>
      <c r="U523" s="124"/>
      <c r="V523" s="124"/>
      <c r="W523" s="124"/>
      <c r="X523" s="124"/>
      <c r="Y523" s="124"/>
      <c r="Z523" s="124"/>
    </row>
    <row r="524" spans="1:26" ht="18" hidden="1" customHeight="1">
      <c r="A524" s="273">
        <v>370</v>
      </c>
      <c r="B524" s="92"/>
      <c r="C524" s="100">
        <v>8804</v>
      </c>
      <c r="D524" s="101" t="s">
        <v>527</v>
      </c>
      <c r="E524" s="572"/>
      <c r="F524" s="529">
        <f t="shared" si="109"/>
        <v>0</v>
      </c>
      <c r="G524" s="104"/>
      <c r="H524" s="105"/>
      <c r="I524" s="105"/>
      <c r="J524" s="106"/>
      <c r="K524" s="13" t="str">
        <f t="shared" si="110"/>
        <v/>
      </c>
      <c r="L524" s="703"/>
    </row>
    <row r="525" spans="1:26" ht="18" hidden="1" customHeight="1">
      <c r="A525" s="273">
        <v>365</v>
      </c>
      <c r="B525" s="92"/>
      <c r="C525" s="100" t="s">
        <v>528</v>
      </c>
      <c r="D525" s="775" t="s">
        <v>529</v>
      </c>
      <c r="E525" s="572"/>
      <c r="F525" s="529">
        <f t="shared" si="109"/>
        <v>0</v>
      </c>
      <c r="G525" s="104"/>
      <c r="H525" s="105"/>
      <c r="I525" s="105"/>
      <c r="J525" s="106"/>
      <c r="K525" s="13" t="str">
        <f t="shared" si="110"/>
        <v/>
      </c>
      <c r="L525" s="703"/>
      <c r="M525" s="124"/>
      <c r="N525" s="124"/>
      <c r="O525" s="124"/>
      <c r="P525" s="124"/>
      <c r="Q525" s="124"/>
      <c r="R525" s="124"/>
      <c r="S525" s="124"/>
      <c r="T525" s="124"/>
      <c r="U525" s="124"/>
      <c r="V525" s="124"/>
      <c r="W525" s="124"/>
      <c r="X525" s="124"/>
      <c r="Y525" s="124"/>
      <c r="Z525" s="124"/>
    </row>
    <row r="526" spans="1:26" ht="18" hidden="1" customHeight="1">
      <c r="A526" s="273">
        <v>370</v>
      </c>
      <c r="B526" s="92"/>
      <c r="C526" s="135">
        <v>8809</v>
      </c>
      <c r="D526" s="126" t="s">
        <v>530</v>
      </c>
      <c r="E526" s="574"/>
      <c r="F526" s="546">
        <f t="shared" si="109"/>
        <v>0</v>
      </c>
      <c r="G526" s="129"/>
      <c r="H526" s="130"/>
      <c r="I526" s="130"/>
      <c r="J526" s="131"/>
      <c r="K526" s="13" t="str">
        <f t="shared" si="110"/>
        <v/>
      </c>
      <c r="L526" s="703"/>
    </row>
    <row r="527" spans="1:26" s="124" customFormat="1" ht="18" hidden="1" customHeight="1">
      <c r="A527" s="263">
        <v>375</v>
      </c>
      <c r="B527" s="694">
        <v>8900</v>
      </c>
      <c r="C527" s="776" t="s">
        <v>531</v>
      </c>
      <c r="D527" s="777"/>
      <c r="E527" s="697">
        <f t="shared" ref="E527:J527" si="111">SUM(E528:E530)</f>
        <v>0</v>
      </c>
      <c r="F527" s="698">
        <f t="shared" si="111"/>
        <v>0</v>
      </c>
      <c r="G527" s="707">
        <f t="shared" si="111"/>
        <v>0</v>
      </c>
      <c r="H527" s="700">
        <f t="shared" si="111"/>
        <v>0</v>
      </c>
      <c r="I527" s="700">
        <f t="shared" si="111"/>
        <v>0</v>
      </c>
      <c r="J527" s="702">
        <f t="shared" si="111"/>
        <v>0</v>
      </c>
      <c r="K527" s="13" t="str">
        <f t="shared" si="110"/>
        <v/>
      </c>
      <c r="L527" s="703"/>
      <c r="M527" s="5"/>
      <c r="N527" s="5"/>
      <c r="O527" s="5"/>
      <c r="P527" s="5"/>
      <c r="Q527" s="5"/>
      <c r="R527" s="5"/>
      <c r="S527" s="5"/>
      <c r="T527" s="5"/>
      <c r="U527" s="5"/>
      <c r="V527" s="5"/>
      <c r="W527" s="5"/>
      <c r="X527" s="5"/>
      <c r="Y527" s="5"/>
      <c r="Z527" s="5"/>
    </row>
    <row r="528" spans="1:26" ht="18" hidden="1" customHeight="1">
      <c r="A528" s="273">
        <v>380</v>
      </c>
      <c r="B528" s="160"/>
      <c r="C528" s="93">
        <v>8901</v>
      </c>
      <c r="D528" s="94" t="s">
        <v>532</v>
      </c>
      <c r="E528" s="591"/>
      <c r="F528" s="525">
        <f>G528+H528+I528+J528</f>
        <v>0</v>
      </c>
      <c r="G528" s="97"/>
      <c r="H528" s="98"/>
      <c r="I528" s="98"/>
      <c r="J528" s="99"/>
      <c r="K528" s="13" t="str">
        <f t="shared" si="110"/>
        <v/>
      </c>
      <c r="L528" s="703"/>
    </row>
    <row r="529" spans="1:26" ht="31.5" hidden="1">
      <c r="A529" s="273">
        <v>385</v>
      </c>
      <c r="B529" s="160"/>
      <c r="C529" s="100">
        <v>8902</v>
      </c>
      <c r="D529" s="101" t="s">
        <v>533</v>
      </c>
      <c r="E529" s="572"/>
      <c r="F529" s="529">
        <f>G529+H529+I529+J529</f>
        <v>0</v>
      </c>
      <c r="G529" s="104"/>
      <c r="H529" s="105"/>
      <c r="I529" s="105"/>
      <c r="J529" s="106"/>
      <c r="K529" s="13" t="str">
        <f t="shared" si="110"/>
        <v/>
      </c>
      <c r="L529" s="703"/>
      <c r="M529" s="124"/>
      <c r="N529" s="124"/>
      <c r="O529" s="124"/>
      <c r="P529" s="124"/>
      <c r="Q529" s="124"/>
      <c r="R529" s="124"/>
      <c r="S529" s="124"/>
      <c r="T529" s="124"/>
      <c r="U529" s="124"/>
      <c r="V529" s="124"/>
      <c r="W529" s="124"/>
      <c r="X529" s="124"/>
      <c r="Y529" s="124"/>
      <c r="Z529" s="124"/>
    </row>
    <row r="530" spans="1:26" ht="31.5" hidden="1">
      <c r="A530" s="273">
        <v>390</v>
      </c>
      <c r="B530" s="160"/>
      <c r="C530" s="135">
        <v>8903</v>
      </c>
      <c r="D530" s="126" t="s">
        <v>534</v>
      </c>
      <c r="E530" s="574"/>
      <c r="F530" s="546">
        <f>G530+H530+I530+J530</f>
        <v>0</v>
      </c>
      <c r="G530" s="129"/>
      <c r="H530" s="130"/>
      <c r="I530" s="130"/>
      <c r="J530" s="131"/>
      <c r="K530" s="13" t="str">
        <f t="shared" si="110"/>
        <v/>
      </c>
      <c r="L530" s="703"/>
    </row>
    <row r="531" spans="1:26" s="124" customFormat="1" ht="18.75" hidden="1" customHeight="1">
      <c r="A531" s="263">
        <v>395</v>
      </c>
      <c r="B531" s="694">
        <v>9000</v>
      </c>
      <c r="C531" s="755" t="s">
        <v>535</v>
      </c>
      <c r="D531" s="755"/>
      <c r="E531" s="763"/>
      <c r="F531" s="734">
        <f>G531+H531+I531+J531</f>
        <v>0</v>
      </c>
      <c r="G531" s="764"/>
      <c r="H531" s="765"/>
      <c r="I531" s="765"/>
      <c r="J531" s="766"/>
      <c r="K531" s="13" t="str">
        <f t="shared" si="110"/>
        <v/>
      </c>
      <c r="L531" s="703"/>
      <c r="M531" s="5"/>
      <c r="N531" s="5"/>
      <c r="O531" s="5"/>
      <c r="P531" s="5"/>
      <c r="Q531" s="5"/>
      <c r="R531" s="5"/>
      <c r="S531" s="5"/>
      <c r="T531" s="5"/>
      <c r="U531" s="5"/>
      <c r="V531" s="5"/>
      <c r="W531" s="5"/>
      <c r="X531" s="5"/>
      <c r="Y531" s="5"/>
      <c r="Z531" s="5"/>
    </row>
    <row r="532" spans="1:26" s="124" customFormat="1" ht="18.75" hidden="1" customHeight="1">
      <c r="A532" s="263">
        <v>405</v>
      </c>
      <c r="B532" s="778">
        <v>9100</v>
      </c>
      <c r="C532" s="779" t="s">
        <v>536</v>
      </c>
      <c r="D532" s="779"/>
      <c r="E532" s="780">
        <f t="shared" ref="E532:J532" si="112">SUM(E533:E536)</f>
        <v>0</v>
      </c>
      <c r="F532" s="781">
        <f t="shared" si="112"/>
        <v>0</v>
      </c>
      <c r="G532" s="782">
        <f t="shared" si="112"/>
        <v>0</v>
      </c>
      <c r="H532" s="783">
        <f t="shared" si="112"/>
        <v>0</v>
      </c>
      <c r="I532" s="783">
        <f t="shared" si="112"/>
        <v>0</v>
      </c>
      <c r="J532" s="784">
        <f t="shared" si="112"/>
        <v>0</v>
      </c>
      <c r="K532" s="13" t="str">
        <f t="shared" si="110"/>
        <v/>
      </c>
      <c r="L532" s="703"/>
      <c r="M532" s="5"/>
      <c r="N532" s="5"/>
      <c r="O532" s="5"/>
      <c r="P532" s="5"/>
      <c r="Q532" s="5"/>
      <c r="R532" s="5"/>
      <c r="S532" s="5"/>
      <c r="T532" s="5"/>
      <c r="U532" s="5"/>
      <c r="V532" s="5"/>
      <c r="W532" s="5"/>
      <c r="X532" s="5"/>
      <c r="Y532" s="5"/>
      <c r="Z532" s="5"/>
    </row>
    <row r="533" spans="1:26" ht="18.75" hidden="1" customHeight="1">
      <c r="A533" s="273">
        <v>410</v>
      </c>
      <c r="B533" s="92"/>
      <c r="C533" s="93">
        <v>9111</v>
      </c>
      <c r="D533" s="144" t="s">
        <v>537</v>
      </c>
      <c r="E533" s="524"/>
      <c r="F533" s="525">
        <f>G533+H533+I533+J533</f>
        <v>0</v>
      </c>
      <c r="G533" s="97"/>
      <c r="H533" s="98"/>
      <c r="I533" s="98"/>
      <c r="J533" s="99"/>
      <c r="K533" s="13" t="str">
        <f t="shared" si="110"/>
        <v/>
      </c>
      <c r="L533" s="703"/>
      <c r="M533" s="124"/>
      <c r="N533" s="124"/>
      <c r="O533" s="124"/>
      <c r="P533" s="124"/>
      <c r="Q533" s="124"/>
      <c r="R533" s="124"/>
      <c r="S533" s="124"/>
      <c r="T533" s="124"/>
      <c r="U533" s="124"/>
      <c r="V533" s="124"/>
      <c r="W533" s="124"/>
      <c r="X533" s="124"/>
      <c r="Y533" s="124"/>
      <c r="Z533" s="124"/>
    </row>
    <row r="534" spans="1:26" ht="18.75" hidden="1" customHeight="1">
      <c r="A534" s="273">
        <v>415</v>
      </c>
      <c r="B534" s="92"/>
      <c r="C534" s="100">
        <v>9112</v>
      </c>
      <c r="D534" s="731" t="s">
        <v>538</v>
      </c>
      <c r="E534" s="528"/>
      <c r="F534" s="529">
        <f>G534+H534+I534+J534</f>
        <v>0</v>
      </c>
      <c r="G534" s="104"/>
      <c r="H534" s="105"/>
      <c r="I534" s="105"/>
      <c r="J534" s="106"/>
      <c r="K534" s="13" t="str">
        <f t="shared" si="110"/>
        <v/>
      </c>
      <c r="L534" s="703"/>
      <c r="M534" s="124"/>
      <c r="N534" s="124"/>
      <c r="O534" s="124"/>
      <c r="P534" s="124"/>
      <c r="Q534" s="124"/>
      <c r="R534" s="124"/>
      <c r="S534" s="124"/>
      <c r="T534" s="124"/>
      <c r="U534" s="124"/>
      <c r="V534" s="124"/>
      <c r="W534" s="124"/>
      <c r="X534" s="124"/>
      <c r="Y534" s="124"/>
      <c r="Z534" s="124"/>
    </row>
    <row r="535" spans="1:26" ht="18.75" hidden="1" customHeight="1">
      <c r="A535" s="273">
        <v>420</v>
      </c>
      <c r="B535" s="92"/>
      <c r="C535" s="100">
        <v>9121</v>
      </c>
      <c r="D535" s="731" t="s">
        <v>539</v>
      </c>
      <c r="E535" s="528"/>
      <c r="F535" s="529">
        <f>G535+H535+I535+J535</f>
        <v>0</v>
      </c>
      <c r="G535" s="104"/>
      <c r="H535" s="105"/>
      <c r="I535" s="105"/>
      <c r="J535" s="106"/>
      <c r="K535" s="13" t="str">
        <f t="shared" si="110"/>
        <v/>
      </c>
      <c r="L535" s="703"/>
    </row>
    <row r="536" spans="1:26" ht="18.75" hidden="1" customHeight="1">
      <c r="A536" s="273">
        <v>425</v>
      </c>
      <c r="B536" s="92"/>
      <c r="C536" s="135">
        <v>9122</v>
      </c>
      <c r="D536" s="162" t="s">
        <v>540</v>
      </c>
      <c r="E536" s="545"/>
      <c r="F536" s="546">
        <f>G536+H536+I536+J536</f>
        <v>0</v>
      </c>
      <c r="G536" s="129"/>
      <c r="H536" s="130"/>
      <c r="I536" s="130"/>
      <c r="J536" s="131"/>
      <c r="K536" s="13" t="str">
        <f t="shared" si="110"/>
        <v/>
      </c>
      <c r="L536" s="703"/>
    </row>
    <row r="537" spans="1:26" s="124" customFormat="1" ht="18.75" hidden="1" customHeight="1">
      <c r="A537" s="263">
        <v>430</v>
      </c>
      <c r="B537" s="694">
        <v>9200</v>
      </c>
      <c r="C537" s="785" t="s">
        <v>541</v>
      </c>
      <c r="D537" s="774"/>
      <c r="E537" s="697">
        <f t="shared" ref="E537:J537" si="113">+E538+E539</f>
        <v>0</v>
      </c>
      <c r="F537" s="698">
        <f t="shared" si="113"/>
        <v>0</v>
      </c>
      <c r="G537" s="707">
        <f t="shared" si="113"/>
        <v>0</v>
      </c>
      <c r="H537" s="700">
        <f t="shared" si="113"/>
        <v>0</v>
      </c>
      <c r="I537" s="700">
        <f t="shared" si="113"/>
        <v>0</v>
      </c>
      <c r="J537" s="702">
        <f t="shared" si="113"/>
        <v>0</v>
      </c>
      <c r="K537" s="13" t="str">
        <f t="shared" si="110"/>
        <v/>
      </c>
      <c r="L537" s="703"/>
      <c r="M537" s="5"/>
      <c r="N537" s="5"/>
      <c r="O537" s="5"/>
      <c r="P537" s="5"/>
      <c r="Q537" s="5"/>
      <c r="R537" s="5"/>
      <c r="S537" s="5"/>
      <c r="T537" s="5"/>
      <c r="U537" s="5"/>
      <c r="V537" s="5"/>
      <c r="W537" s="5"/>
      <c r="X537" s="5"/>
      <c r="Y537" s="5"/>
      <c r="Z537" s="5"/>
    </row>
    <row r="538" spans="1:26" ht="18.75" hidden="1" customHeight="1">
      <c r="A538" s="273">
        <v>435</v>
      </c>
      <c r="B538" s="92"/>
      <c r="C538" s="93">
        <v>9201</v>
      </c>
      <c r="D538" s="94" t="s">
        <v>542</v>
      </c>
      <c r="E538" s="591"/>
      <c r="F538" s="546">
        <f>G538+H538+I538+J538</f>
        <v>0</v>
      </c>
      <c r="G538" s="97"/>
      <c r="H538" s="98"/>
      <c r="I538" s="98"/>
      <c r="J538" s="99"/>
      <c r="K538" s="13" t="str">
        <f t="shared" si="110"/>
        <v/>
      </c>
      <c r="L538" s="703"/>
    </row>
    <row r="539" spans="1:26" ht="18.75" hidden="1" customHeight="1">
      <c r="A539" s="470">
        <v>440</v>
      </c>
      <c r="B539" s="92"/>
      <c r="C539" s="135">
        <v>9202</v>
      </c>
      <c r="D539" s="126" t="s">
        <v>543</v>
      </c>
      <c r="E539" s="574"/>
      <c r="F539" s="546">
        <f>G539+H539+I539+J539</f>
        <v>0</v>
      </c>
      <c r="G539" s="129"/>
      <c r="H539" s="130"/>
      <c r="I539" s="130"/>
      <c r="J539" s="131"/>
      <c r="K539" s="13" t="str">
        <f t="shared" si="110"/>
        <v/>
      </c>
      <c r="L539" s="703"/>
      <c r="M539" s="124"/>
      <c r="N539" s="124"/>
      <c r="O539" s="124"/>
      <c r="P539" s="124"/>
      <c r="Q539" s="124"/>
      <c r="R539" s="124"/>
      <c r="S539" s="124"/>
      <c r="T539" s="124"/>
      <c r="U539" s="124"/>
      <c r="V539" s="124"/>
      <c r="W539" s="124"/>
      <c r="X539" s="124"/>
      <c r="Y539" s="124"/>
      <c r="Z539" s="124"/>
    </row>
    <row r="540" spans="1:26" s="124" customFormat="1" ht="18.75" customHeight="1">
      <c r="A540" s="353">
        <v>445</v>
      </c>
      <c r="B540" s="694">
        <v>9300</v>
      </c>
      <c r="C540" s="755" t="s">
        <v>544</v>
      </c>
      <c r="D540" s="755"/>
      <c r="E540" s="697">
        <f t="shared" ref="E540:J540" si="114">SUM(E541:E561)</f>
        <v>0</v>
      </c>
      <c r="F540" s="698">
        <f t="shared" si="114"/>
        <v>-46565</v>
      </c>
      <c r="G540" s="707">
        <f t="shared" si="114"/>
        <v>-46565</v>
      </c>
      <c r="H540" s="700">
        <f t="shared" si="114"/>
        <v>0</v>
      </c>
      <c r="I540" s="700">
        <f t="shared" si="114"/>
        <v>0</v>
      </c>
      <c r="J540" s="702">
        <f t="shared" si="114"/>
        <v>0</v>
      </c>
      <c r="K540" s="13">
        <f t="shared" si="110"/>
        <v>1</v>
      </c>
      <c r="L540" s="703"/>
      <c r="M540" s="5"/>
      <c r="N540" s="5"/>
      <c r="O540" s="5"/>
      <c r="P540" s="5"/>
      <c r="Q540" s="5"/>
      <c r="R540" s="5"/>
      <c r="S540" s="5"/>
      <c r="T540" s="5"/>
      <c r="U540" s="5"/>
      <c r="V540" s="5"/>
      <c r="W540" s="5"/>
      <c r="X540" s="5"/>
      <c r="Y540" s="5"/>
      <c r="Z540" s="5"/>
    </row>
    <row r="541" spans="1:26" ht="18.75" hidden="1" customHeight="1">
      <c r="A541" s="470">
        <v>450</v>
      </c>
      <c r="B541" s="92"/>
      <c r="C541" s="93">
        <v>9301</v>
      </c>
      <c r="D541" s="144" t="s">
        <v>545</v>
      </c>
      <c r="E541" s="591"/>
      <c r="F541" s="525">
        <f t="shared" ref="F541:F560" si="115">G541+H541+I541+J541</f>
        <v>0</v>
      </c>
      <c r="G541" s="97"/>
      <c r="H541" s="98"/>
      <c r="I541" s="98"/>
      <c r="J541" s="99"/>
      <c r="K541" s="13" t="str">
        <f t="shared" si="110"/>
        <v/>
      </c>
      <c r="L541" s="703"/>
    </row>
    <row r="542" spans="1:26" ht="18.75" customHeight="1">
      <c r="A542" s="470">
        <v>450</v>
      </c>
      <c r="B542" s="92"/>
      <c r="C542" s="530">
        <v>9310</v>
      </c>
      <c r="D542" s="786" t="s">
        <v>546</v>
      </c>
      <c r="E542" s="562"/>
      <c r="F542" s="533">
        <f t="shared" si="115"/>
        <v>-46565</v>
      </c>
      <c r="G542" s="534">
        <v>-46565</v>
      </c>
      <c r="H542" s="535"/>
      <c r="I542" s="535"/>
      <c r="J542" s="536"/>
      <c r="K542" s="13">
        <f t="shared" si="110"/>
        <v>1</v>
      </c>
      <c r="L542" s="703"/>
    </row>
    <row r="543" spans="1:26" s="173" customFormat="1" ht="18.75" hidden="1" customHeight="1">
      <c r="A543" s="745">
        <v>451</v>
      </c>
      <c r="B543" s="92"/>
      <c r="C543" s="787">
        <v>9317</v>
      </c>
      <c r="D543" s="788" t="s">
        <v>547</v>
      </c>
      <c r="E543" s="789"/>
      <c r="F543" s="540">
        <f t="shared" si="115"/>
        <v>0</v>
      </c>
      <c r="G543" s="790">
        <v>0</v>
      </c>
      <c r="H543" s="791">
        <v>0</v>
      </c>
      <c r="I543" s="791">
        <v>0</v>
      </c>
      <c r="J543" s="543"/>
      <c r="K543" s="13" t="str">
        <f t="shared" si="110"/>
        <v/>
      </c>
      <c r="L543" s="703"/>
      <c r="M543" s="124"/>
      <c r="N543" s="124"/>
      <c r="O543" s="124"/>
      <c r="P543" s="124"/>
      <c r="Q543" s="124"/>
      <c r="R543" s="124"/>
      <c r="S543" s="124"/>
      <c r="T543" s="124"/>
      <c r="U543" s="124"/>
      <c r="V543" s="124"/>
      <c r="W543" s="124"/>
      <c r="X543" s="124"/>
      <c r="Y543" s="124"/>
      <c r="Z543" s="124"/>
    </row>
    <row r="544" spans="1:26" s="173" customFormat="1" ht="18.75" hidden="1" customHeight="1">
      <c r="A544" s="745">
        <v>452</v>
      </c>
      <c r="B544" s="92"/>
      <c r="C544" s="792">
        <v>9318</v>
      </c>
      <c r="D544" s="793" t="s">
        <v>548</v>
      </c>
      <c r="E544" s="562"/>
      <c r="F544" s="533">
        <f t="shared" si="115"/>
        <v>0</v>
      </c>
      <c r="G544" s="534"/>
      <c r="H544" s="535"/>
      <c r="I544" s="535"/>
      <c r="J544" s="536"/>
      <c r="K544" s="13" t="str">
        <f t="shared" si="110"/>
        <v/>
      </c>
      <c r="L544" s="703"/>
      <c r="M544" s="5"/>
      <c r="N544" s="5"/>
      <c r="O544" s="5"/>
      <c r="P544" s="5"/>
      <c r="Q544" s="5"/>
      <c r="R544" s="5"/>
      <c r="S544" s="5"/>
      <c r="T544" s="5"/>
      <c r="U544" s="5"/>
      <c r="V544" s="5"/>
      <c r="W544" s="5"/>
      <c r="X544" s="5"/>
      <c r="Y544" s="5"/>
      <c r="Z544" s="5"/>
    </row>
    <row r="545" spans="1:26" ht="31.5" hidden="1">
      <c r="A545" s="526">
        <v>456</v>
      </c>
      <c r="B545" s="92"/>
      <c r="C545" s="537">
        <v>9321</v>
      </c>
      <c r="D545" s="794" t="s">
        <v>549</v>
      </c>
      <c r="E545" s="789"/>
      <c r="F545" s="540">
        <f t="shared" si="115"/>
        <v>0</v>
      </c>
      <c r="G545" s="541"/>
      <c r="H545" s="542"/>
      <c r="I545" s="542"/>
      <c r="J545" s="543"/>
      <c r="K545" s="13" t="str">
        <f t="shared" si="110"/>
        <v/>
      </c>
      <c r="L545" s="703"/>
      <c r="M545" s="173"/>
      <c r="N545" s="173"/>
      <c r="O545" s="173"/>
      <c r="P545" s="173"/>
      <c r="Q545" s="173"/>
      <c r="R545" s="173"/>
      <c r="S545" s="173"/>
      <c r="T545" s="173"/>
      <c r="U545" s="173"/>
      <c r="V545" s="173"/>
      <c r="W545" s="173"/>
      <c r="X545" s="173"/>
      <c r="Y545" s="173"/>
      <c r="Z545" s="173"/>
    </row>
    <row r="546" spans="1:26" ht="31.5" hidden="1">
      <c r="A546" s="526">
        <v>457</v>
      </c>
      <c r="B546" s="92"/>
      <c r="C546" s="100">
        <v>9322</v>
      </c>
      <c r="D546" s="795" t="s">
        <v>550</v>
      </c>
      <c r="E546" s="572"/>
      <c r="F546" s="529">
        <f t="shared" si="115"/>
        <v>0</v>
      </c>
      <c r="G546" s="104"/>
      <c r="H546" s="105"/>
      <c r="I546" s="105"/>
      <c r="J546" s="106"/>
      <c r="K546" s="13" t="str">
        <f t="shared" si="110"/>
        <v/>
      </c>
      <c r="L546" s="703"/>
      <c r="M546" s="173"/>
      <c r="N546" s="173"/>
      <c r="O546" s="173"/>
      <c r="P546" s="173"/>
      <c r="Q546" s="173"/>
      <c r="R546" s="173"/>
      <c r="S546" s="173"/>
      <c r="T546" s="173"/>
      <c r="U546" s="173"/>
      <c r="V546" s="173"/>
      <c r="W546" s="173"/>
      <c r="X546" s="173"/>
      <c r="Y546" s="173"/>
      <c r="Z546" s="173"/>
    </row>
    <row r="547" spans="1:26" ht="31.5" hidden="1">
      <c r="A547" s="526">
        <v>458</v>
      </c>
      <c r="B547" s="92"/>
      <c r="C547" s="100">
        <v>9323</v>
      </c>
      <c r="D547" s="795" t="s">
        <v>551</v>
      </c>
      <c r="E547" s="572"/>
      <c r="F547" s="529">
        <f t="shared" si="115"/>
        <v>0</v>
      </c>
      <c r="G547" s="104"/>
      <c r="H547" s="105"/>
      <c r="I547" s="105"/>
      <c r="J547" s="106"/>
      <c r="K547" s="13" t="str">
        <f t="shared" si="110"/>
        <v/>
      </c>
      <c r="L547" s="703"/>
    </row>
    <row r="548" spans="1:26" ht="31.5" hidden="1">
      <c r="A548" s="526">
        <v>459</v>
      </c>
      <c r="B548" s="92"/>
      <c r="C548" s="100">
        <v>9324</v>
      </c>
      <c r="D548" s="795" t="s">
        <v>552</v>
      </c>
      <c r="E548" s="572"/>
      <c r="F548" s="529">
        <f t="shared" si="115"/>
        <v>0</v>
      </c>
      <c r="G548" s="104"/>
      <c r="H548" s="105"/>
      <c r="I548" s="105"/>
      <c r="J548" s="106"/>
      <c r="K548" s="13" t="str">
        <f t="shared" si="110"/>
        <v/>
      </c>
      <c r="L548" s="703"/>
    </row>
    <row r="549" spans="1:26" ht="18.75" hidden="1" customHeight="1">
      <c r="A549" s="526">
        <v>460</v>
      </c>
      <c r="B549" s="92"/>
      <c r="C549" s="100">
        <v>9325</v>
      </c>
      <c r="D549" s="795" t="s">
        <v>553</v>
      </c>
      <c r="E549" s="572"/>
      <c r="F549" s="529">
        <f t="shared" si="115"/>
        <v>0</v>
      </c>
      <c r="G549" s="104"/>
      <c r="H549" s="105"/>
      <c r="I549" s="105"/>
      <c r="J549" s="106"/>
      <c r="K549" s="13" t="str">
        <f t="shared" si="110"/>
        <v/>
      </c>
      <c r="L549" s="703"/>
    </row>
    <row r="550" spans="1:26" ht="18.75" hidden="1" customHeight="1">
      <c r="A550" s="526">
        <v>461</v>
      </c>
      <c r="B550" s="92"/>
      <c r="C550" s="100">
        <v>9326</v>
      </c>
      <c r="D550" s="795" t="s">
        <v>554</v>
      </c>
      <c r="E550" s="572"/>
      <c r="F550" s="529">
        <f t="shared" si="115"/>
        <v>0</v>
      </c>
      <c r="G550" s="104"/>
      <c r="H550" s="105"/>
      <c r="I550" s="105"/>
      <c r="J550" s="106"/>
      <c r="K550" s="13" t="str">
        <f t="shared" si="110"/>
        <v/>
      </c>
      <c r="L550" s="703"/>
    </row>
    <row r="551" spans="1:26" ht="30.75" hidden="1" customHeight="1">
      <c r="A551" s="470"/>
      <c r="B551" s="92"/>
      <c r="C551" s="100">
        <v>9327</v>
      </c>
      <c r="D551" s="795" t="s">
        <v>555</v>
      </c>
      <c r="E551" s="572"/>
      <c r="F551" s="529">
        <f t="shared" si="115"/>
        <v>0</v>
      </c>
      <c r="G551" s="104"/>
      <c r="H551" s="105"/>
      <c r="I551" s="105"/>
      <c r="J551" s="106"/>
      <c r="K551" s="13" t="str">
        <f t="shared" si="110"/>
        <v/>
      </c>
      <c r="L551" s="703"/>
    </row>
    <row r="552" spans="1:26" ht="18.75" hidden="1" customHeight="1">
      <c r="A552" s="470"/>
      <c r="B552" s="92"/>
      <c r="C552" s="530">
        <v>9328</v>
      </c>
      <c r="D552" s="796" t="s">
        <v>556</v>
      </c>
      <c r="E552" s="562"/>
      <c r="F552" s="533">
        <f t="shared" si="115"/>
        <v>0</v>
      </c>
      <c r="G552" s="534"/>
      <c r="H552" s="535"/>
      <c r="I552" s="535"/>
      <c r="J552" s="536"/>
      <c r="K552" s="13" t="str">
        <f t="shared" si="110"/>
        <v/>
      </c>
      <c r="L552" s="703"/>
    </row>
    <row r="553" spans="1:26" ht="31.5" hidden="1">
      <c r="A553" s="526">
        <v>462</v>
      </c>
      <c r="B553" s="92"/>
      <c r="C553" s="563">
        <v>9330</v>
      </c>
      <c r="D553" s="770" t="s">
        <v>557</v>
      </c>
      <c r="E553" s="797"/>
      <c r="F553" s="798">
        <f t="shared" si="115"/>
        <v>0</v>
      </c>
      <c r="G553" s="799"/>
      <c r="H553" s="800"/>
      <c r="I553" s="800"/>
      <c r="J553" s="801"/>
      <c r="K553" s="13" t="str">
        <f t="shared" si="110"/>
        <v/>
      </c>
      <c r="L553" s="703"/>
    </row>
    <row r="554" spans="1:26" ht="31.5" hidden="1">
      <c r="A554" s="470"/>
      <c r="B554" s="92"/>
      <c r="C554" s="537">
        <v>9336</v>
      </c>
      <c r="D554" s="794" t="s">
        <v>558</v>
      </c>
      <c r="E554" s="789"/>
      <c r="F554" s="540">
        <f t="shared" si="115"/>
        <v>0</v>
      </c>
      <c r="G554" s="541"/>
      <c r="H554" s="542"/>
      <c r="I554" s="542"/>
      <c r="J554" s="543"/>
      <c r="K554" s="13" t="str">
        <f t="shared" si="110"/>
        <v/>
      </c>
      <c r="L554" s="703"/>
    </row>
    <row r="555" spans="1:26" ht="31.5" hidden="1">
      <c r="A555" s="526">
        <v>462</v>
      </c>
      <c r="B555" s="92"/>
      <c r="C555" s="100">
        <v>9337</v>
      </c>
      <c r="D555" s="101" t="s">
        <v>559</v>
      </c>
      <c r="E555" s="572"/>
      <c r="F555" s="529">
        <f t="shared" si="115"/>
        <v>0</v>
      </c>
      <c r="G555" s="104"/>
      <c r="H555" s="105"/>
      <c r="I555" s="105"/>
      <c r="J555" s="106"/>
      <c r="K555" s="13" t="str">
        <f t="shared" si="110"/>
        <v/>
      </c>
      <c r="L555" s="703"/>
    </row>
    <row r="556" spans="1:26" ht="18.75" hidden="1" customHeight="1">
      <c r="A556" s="470"/>
      <c r="B556" s="92"/>
      <c r="C556" s="100">
        <v>9338</v>
      </c>
      <c r="D556" s="795" t="s">
        <v>560</v>
      </c>
      <c r="E556" s="572"/>
      <c r="F556" s="529">
        <f t="shared" si="115"/>
        <v>0</v>
      </c>
      <c r="G556" s="104"/>
      <c r="H556" s="105"/>
      <c r="I556" s="105"/>
      <c r="J556" s="106"/>
      <c r="K556" s="13" t="str">
        <f t="shared" si="110"/>
        <v/>
      </c>
      <c r="L556" s="703"/>
    </row>
    <row r="557" spans="1:26" ht="18.75" hidden="1" customHeight="1">
      <c r="A557" s="526">
        <v>462</v>
      </c>
      <c r="B557" s="92"/>
      <c r="C557" s="530">
        <v>9339</v>
      </c>
      <c r="D557" s="531" t="s">
        <v>561</v>
      </c>
      <c r="E557" s="562"/>
      <c r="F557" s="533">
        <f t="shared" si="115"/>
        <v>0</v>
      </c>
      <c r="G557" s="534"/>
      <c r="H557" s="535"/>
      <c r="I557" s="535"/>
      <c r="J557" s="536"/>
      <c r="K557" s="13" t="str">
        <f t="shared" si="110"/>
        <v/>
      </c>
      <c r="L557" s="703"/>
    </row>
    <row r="558" spans="1:26" ht="18.75" hidden="1" customHeight="1">
      <c r="A558" s="470"/>
      <c r="B558" s="92"/>
      <c r="C558" s="537">
        <v>9355</v>
      </c>
      <c r="D558" s="802" t="s">
        <v>562</v>
      </c>
      <c r="E558" s="789"/>
      <c r="F558" s="540">
        <f t="shared" si="115"/>
        <v>0</v>
      </c>
      <c r="G558" s="541"/>
      <c r="H558" s="542"/>
      <c r="I558" s="542"/>
      <c r="J558" s="543"/>
      <c r="K558" s="13" t="str">
        <f t="shared" si="110"/>
        <v/>
      </c>
      <c r="L558" s="703"/>
    </row>
    <row r="559" spans="1:26" ht="18.75" hidden="1" customHeight="1">
      <c r="A559" s="526">
        <v>462</v>
      </c>
      <c r="B559" s="92"/>
      <c r="C559" s="530">
        <v>9356</v>
      </c>
      <c r="D559" s="803" t="s">
        <v>563</v>
      </c>
      <c r="E559" s="562"/>
      <c r="F559" s="533">
        <f t="shared" si="115"/>
        <v>0</v>
      </c>
      <c r="G559" s="534"/>
      <c r="H559" s="535"/>
      <c r="I559" s="535"/>
      <c r="J559" s="536"/>
      <c r="K559" s="13" t="str">
        <f t="shared" si="110"/>
        <v/>
      </c>
      <c r="L559" s="703"/>
    </row>
    <row r="560" spans="1:26" ht="18.75" hidden="1" customHeight="1">
      <c r="A560" s="526">
        <v>462</v>
      </c>
      <c r="B560" s="92"/>
      <c r="C560" s="537">
        <v>9395</v>
      </c>
      <c r="D560" s="560" t="s">
        <v>564</v>
      </c>
      <c r="E560" s="789"/>
      <c r="F560" s="540">
        <f t="shared" si="115"/>
        <v>0</v>
      </c>
      <c r="G560" s="541"/>
      <c r="H560" s="542"/>
      <c r="I560" s="542"/>
      <c r="J560" s="543"/>
      <c r="K560" s="13" t="str">
        <f t="shared" si="110"/>
        <v/>
      </c>
      <c r="L560" s="703"/>
    </row>
    <row r="561" spans="1:26" ht="18.75" hidden="1" customHeight="1">
      <c r="A561" s="470">
        <v>465</v>
      </c>
      <c r="B561" s="92"/>
      <c r="C561" s="135">
        <v>9396</v>
      </c>
      <c r="D561" s="804" t="s">
        <v>565</v>
      </c>
      <c r="E561" s="574"/>
      <c r="F561" s="546">
        <f>G561+H561+I561+J561</f>
        <v>0</v>
      </c>
      <c r="G561" s="129"/>
      <c r="H561" s="130"/>
      <c r="I561" s="130"/>
      <c r="J561" s="131"/>
      <c r="K561" s="13" t="str">
        <f t="shared" si="110"/>
        <v/>
      </c>
      <c r="L561" s="703"/>
    </row>
    <row r="562" spans="1:26" s="124" customFormat="1" ht="18" hidden="1" customHeight="1">
      <c r="A562" s="353">
        <v>470</v>
      </c>
      <c r="B562" s="694">
        <v>9500</v>
      </c>
      <c r="C562" s="785" t="s">
        <v>566</v>
      </c>
      <c r="D562" s="785"/>
      <c r="E562" s="697">
        <f t="shared" ref="E562:J562" si="116">SUM(E563:E581)</f>
        <v>0</v>
      </c>
      <c r="F562" s="698">
        <f t="shared" si="116"/>
        <v>0</v>
      </c>
      <c r="G562" s="707">
        <f t="shared" si="116"/>
        <v>0</v>
      </c>
      <c r="H562" s="700">
        <f t="shared" si="116"/>
        <v>0</v>
      </c>
      <c r="I562" s="700">
        <f t="shared" si="116"/>
        <v>0</v>
      </c>
      <c r="J562" s="702">
        <f t="shared" si="116"/>
        <v>0</v>
      </c>
      <c r="K562" s="13" t="str">
        <f t="shared" si="110"/>
        <v/>
      </c>
      <c r="L562" s="703"/>
      <c r="M562" s="5"/>
      <c r="N562" s="5"/>
      <c r="O562" s="5"/>
      <c r="P562" s="5"/>
      <c r="Q562" s="5"/>
      <c r="R562" s="5"/>
      <c r="S562" s="5"/>
      <c r="T562" s="5"/>
      <c r="U562" s="5"/>
      <c r="V562" s="5"/>
      <c r="W562" s="5"/>
      <c r="X562" s="5"/>
      <c r="Y562" s="5"/>
      <c r="Z562" s="5"/>
    </row>
    <row r="563" spans="1:26" ht="18.75" hidden="1" customHeight="1">
      <c r="A563" s="470">
        <v>475</v>
      </c>
      <c r="B563" s="92"/>
      <c r="C563" s="93">
        <v>9501</v>
      </c>
      <c r="D563" s="144" t="s">
        <v>567</v>
      </c>
      <c r="E563" s="524"/>
      <c r="F563" s="525">
        <f t="shared" ref="F563:F581" si="117">G563+H563+I563+J563</f>
        <v>0</v>
      </c>
      <c r="G563" s="97"/>
      <c r="H563" s="593">
        <v>0</v>
      </c>
      <c r="I563" s="593">
        <v>0</v>
      </c>
      <c r="J563" s="805">
        <v>0</v>
      </c>
      <c r="K563" s="13" t="str">
        <f t="shared" si="110"/>
        <v/>
      </c>
      <c r="L563" s="703"/>
    </row>
    <row r="564" spans="1:26" ht="18.75" hidden="1" customHeight="1">
      <c r="A564" s="470">
        <v>480</v>
      </c>
      <c r="B564" s="92"/>
      <c r="C564" s="100">
        <v>9502</v>
      </c>
      <c r="D564" s="731" t="s">
        <v>568</v>
      </c>
      <c r="E564" s="528"/>
      <c r="F564" s="529">
        <f t="shared" si="117"/>
        <v>0</v>
      </c>
      <c r="G564" s="594">
        <v>0</v>
      </c>
      <c r="H564" s="105"/>
      <c r="I564" s="595">
        <v>0</v>
      </c>
      <c r="J564" s="806">
        <v>0</v>
      </c>
      <c r="K564" s="13" t="str">
        <f t="shared" si="110"/>
        <v/>
      </c>
      <c r="L564" s="703"/>
      <c r="M564" s="124"/>
      <c r="N564" s="124"/>
      <c r="O564" s="124"/>
      <c r="P564" s="124"/>
      <c r="Q564" s="124"/>
      <c r="R564" s="124"/>
      <c r="S564" s="124"/>
      <c r="T564" s="124"/>
      <c r="U564" s="124"/>
      <c r="V564" s="124"/>
      <c r="W564" s="124"/>
      <c r="X564" s="124"/>
      <c r="Y564" s="124"/>
      <c r="Z564" s="124"/>
    </row>
    <row r="565" spans="1:26" ht="18.75" hidden="1" customHeight="1">
      <c r="A565" s="470">
        <v>485</v>
      </c>
      <c r="B565" s="92"/>
      <c r="C565" s="100">
        <v>9503</v>
      </c>
      <c r="D565" s="731" t="s">
        <v>569</v>
      </c>
      <c r="E565" s="528"/>
      <c r="F565" s="529">
        <f t="shared" si="117"/>
        <v>0</v>
      </c>
      <c r="G565" s="104"/>
      <c r="H565" s="595">
        <v>0</v>
      </c>
      <c r="I565" s="595">
        <v>0</v>
      </c>
      <c r="J565" s="806">
        <v>0</v>
      </c>
      <c r="K565" s="13" t="str">
        <f t="shared" si="110"/>
        <v/>
      </c>
      <c r="L565" s="703"/>
    </row>
    <row r="566" spans="1:26" ht="18.75" hidden="1" customHeight="1">
      <c r="A566" s="470">
        <v>490</v>
      </c>
      <c r="B566" s="92"/>
      <c r="C566" s="100">
        <v>9504</v>
      </c>
      <c r="D566" s="731" t="s">
        <v>570</v>
      </c>
      <c r="E566" s="528"/>
      <c r="F566" s="529">
        <f t="shared" si="117"/>
        <v>0</v>
      </c>
      <c r="G566" s="594">
        <v>0</v>
      </c>
      <c r="H566" s="105"/>
      <c r="I566" s="595">
        <v>0</v>
      </c>
      <c r="J566" s="806">
        <v>0</v>
      </c>
      <c r="K566" s="13" t="str">
        <f t="shared" si="110"/>
        <v/>
      </c>
      <c r="L566" s="703"/>
    </row>
    <row r="567" spans="1:26" ht="18.75" hidden="1" customHeight="1">
      <c r="A567" s="470">
        <v>495</v>
      </c>
      <c r="B567" s="92"/>
      <c r="C567" s="100">
        <v>9505</v>
      </c>
      <c r="D567" s="731" t="s">
        <v>571</v>
      </c>
      <c r="E567" s="528"/>
      <c r="F567" s="529">
        <f t="shared" si="117"/>
        <v>0</v>
      </c>
      <c r="G567" s="594">
        <v>0</v>
      </c>
      <c r="H567" s="595">
        <v>0</v>
      </c>
      <c r="I567" s="105"/>
      <c r="J567" s="806">
        <v>0</v>
      </c>
      <c r="K567" s="13" t="str">
        <f t="shared" si="110"/>
        <v/>
      </c>
      <c r="L567" s="703"/>
    </row>
    <row r="568" spans="1:26" ht="18.75" hidden="1" customHeight="1">
      <c r="A568" s="470">
        <v>500</v>
      </c>
      <c r="B568" s="92"/>
      <c r="C568" s="100">
        <v>9506</v>
      </c>
      <c r="D568" s="731" t="s">
        <v>572</v>
      </c>
      <c r="E568" s="528"/>
      <c r="F568" s="529">
        <f t="shared" si="117"/>
        <v>0</v>
      </c>
      <c r="G568" s="594">
        <v>0</v>
      </c>
      <c r="H568" s="595">
        <v>0</v>
      </c>
      <c r="I568" s="105"/>
      <c r="J568" s="806">
        <v>0</v>
      </c>
      <c r="K568" s="13" t="str">
        <f t="shared" si="110"/>
        <v/>
      </c>
      <c r="L568" s="703"/>
    </row>
    <row r="569" spans="1:26" ht="18.75" hidden="1" customHeight="1">
      <c r="A569" s="470">
        <v>505</v>
      </c>
      <c r="B569" s="92"/>
      <c r="C569" s="100">
        <v>9507</v>
      </c>
      <c r="D569" s="731" t="s">
        <v>573</v>
      </c>
      <c r="E569" s="528"/>
      <c r="F569" s="529">
        <f t="shared" si="117"/>
        <v>0</v>
      </c>
      <c r="G569" s="104"/>
      <c r="H569" s="595">
        <v>0</v>
      </c>
      <c r="I569" s="595">
        <v>0</v>
      </c>
      <c r="J569" s="806">
        <v>0</v>
      </c>
      <c r="K569" s="13" t="str">
        <f t="shared" si="110"/>
        <v/>
      </c>
      <c r="L569" s="703"/>
    </row>
    <row r="570" spans="1:26" ht="18.75" hidden="1" customHeight="1">
      <c r="A570" s="470">
        <v>510</v>
      </c>
      <c r="B570" s="92"/>
      <c r="C570" s="100">
        <v>9508</v>
      </c>
      <c r="D570" s="731" t="s">
        <v>574</v>
      </c>
      <c r="E570" s="528"/>
      <c r="F570" s="529">
        <f t="shared" si="117"/>
        <v>0</v>
      </c>
      <c r="G570" s="594">
        <v>0</v>
      </c>
      <c r="H570" s="105"/>
      <c r="I570" s="595">
        <v>0</v>
      </c>
      <c r="J570" s="806">
        <v>0</v>
      </c>
      <c r="K570" s="13" t="str">
        <f t="shared" si="110"/>
        <v/>
      </c>
      <c r="L570" s="703"/>
    </row>
    <row r="571" spans="1:26" ht="18.75" hidden="1" customHeight="1">
      <c r="A571" s="470">
        <v>515</v>
      </c>
      <c r="B571" s="92"/>
      <c r="C571" s="100">
        <v>9509</v>
      </c>
      <c r="D571" s="731" t="s">
        <v>575</v>
      </c>
      <c r="E571" s="528"/>
      <c r="F571" s="529">
        <f t="shared" si="117"/>
        <v>0</v>
      </c>
      <c r="G571" s="104"/>
      <c r="H571" s="595">
        <v>0</v>
      </c>
      <c r="I571" s="595">
        <v>0</v>
      </c>
      <c r="J571" s="806">
        <v>0</v>
      </c>
      <c r="K571" s="13" t="str">
        <f t="shared" si="110"/>
        <v/>
      </c>
      <c r="L571" s="703"/>
    </row>
    <row r="572" spans="1:26" ht="18.75" hidden="1" customHeight="1">
      <c r="A572" s="470">
        <v>520</v>
      </c>
      <c r="B572" s="92"/>
      <c r="C572" s="100">
        <v>9510</v>
      </c>
      <c r="D572" s="731" t="s">
        <v>576</v>
      </c>
      <c r="E572" s="528"/>
      <c r="F572" s="529">
        <f t="shared" si="117"/>
        <v>0</v>
      </c>
      <c r="G572" s="594">
        <v>0</v>
      </c>
      <c r="H572" s="105"/>
      <c r="I572" s="595">
        <v>0</v>
      </c>
      <c r="J572" s="806">
        <v>0</v>
      </c>
      <c r="K572" s="13" t="str">
        <f t="shared" si="110"/>
        <v/>
      </c>
      <c r="L572" s="703"/>
    </row>
    <row r="573" spans="1:26" ht="18.75" hidden="1" customHeight="1">
      <c r="A573" s="470">
        <v>525</v>
      </c>
      <c r="B573" s="92"/>
      <c r="C573" s="100">
        <v>9511</v>
      </c>
      <c r="D573" s="731" t="s">
        <v>577</v>
      </c>
      <c r="E573" s="528"/>
      <c r="F573" s="529">
        <f t="shared" si="117"/>
        <v>0</v>
      </c>
      <c r="G573" s="594">
        <v>0</v>
      </c>
      <c r="H573" s="595">
        <v>0</v>
      </c>
      <c r="I573" s="105"/>
      <c r="J573" s="806">
        <v>0</v>
      </c>
      <c r="K573" s="13" t="str">
        <f t="shared" si="110"/>
        <v/>
      </c>
      <c r="L573" s="703"/>
    </row>
    <row r="574" spans="1:26" ht="18.75" hidden="1" customHeight="1">
      <c r="A574" s="470">
        <v>530</v>
      </c>
      <c r="B574" s="92"/>
      <c r="C574" s="100">
        <v>9512</v>
      </c>
      <c r="D574" s="731" t="s">
        <v>578</v>
      </c>
      <c r="E574" s="528"/>
      <c r="F574" s="529">
        <f t="shared" si="117"/>
        <v>0</v>
      </c>
      <c r="G574" s="594">
        <v>0</v>
      </c>
      <c r="H574" s="595">
        <v>0</v>
      </c>
      <c r="I574" s="105"/>
      <c r="J574" s="806">
        <v>0</v>
      </c>
      <c r="K574" s="13" t="str">
        <f t="shared" si="110"/>
        <v/>
      </c>
      <c r="L574" s="703"/>
    </row>
    <row r="575" spans="1:26" ht="18.75" hidden="1" customHeight="1">
      <c r="A575" s="470">
        <v>535</v>
      </c>
      <c r="B575" s="92"/>
      <c r="C575" s="108">
        <v>9513</v>
      </c>
      <c r="D575" s="138" t="s">
        <v>579</v>
      </c>
      <c r="E575" s="722"/>
      <c r="F575" s="623">
        <f t="shared" si="117"/>
        <v>0</v>
      </c>
      <c r="G575" s="112"/>
      <c r="H575" s="113"/>
      <c r="I575" s="807">
        <v>0</v>
      </c>
      <c r="J575" s="114"/>
      <c r="K575" s="13" t="str">
        <f t="shared" si="110"/>
        <v/>
      </c>
      <c r="L575" s="703"/>
    </row>
    <row r="576" spans="1:26" ht="31.5" hidden="1">
      <c r="A576" s="470">
        <v>540</v>
      </c>
      <c r="B576" s="92"/>
      <c r="C576" s="723">
        <v>9514</v>
      </c>
      <c r="D576" s="757" t="s">
        <v>580</v>
      </c>
      <c r="E576" s="725"/>
      <c r="F576" s="726">
        <f t="shared" si="117"/>
        <v>0</v>
      </c>
      <c r="G576" s="594">
        <v>0</v>
      </c>
      <c r="H576" s="728"/>
      <c r="I576" s="728"/>
      <c r="J576" s="808">
        <v>0</v>
      </c>
      <c r="K576" s="13" t="str">
        <f t="shared" si="110"/>
        <v/>
      </c>
      <c r="L576" s="703"/>
    </row>
    <row r="577" spans="1:26" s="814" customFormat="1" ht="27.75" hidden="1" customHeight="1">
      <c r="A577" s="809">
        <v>545</v>
      </c>
      <c r="B577" s="810"/>
      <c r="C577" s="811">
        <v>9521</v>
      </c>
      <c r="D577" s="560" t="s">
        <v>581</v>
      </c>
      <c r="E577" s="539"/>
      <c r="F577" s="540">
        <f t="shared" si="117"/>
        <v>0</v>
      </c>
      <c r="G577" s="594">
        <v>0</v>
      </c>
      <c r="H577" s="542"/>
      <c r="I577" s="595">
        <v>0</v>
      </c>
      <c r="J577" s="812">
        <v>0</v>
      </c>
      <c r="K577" s="13" t="str">
        <f t="shared" si="110"/>
        <v/>
      </c>
      <c r="L577" s="813"/>
    </row>
    <row r="578" spans="1:26" ht="18.75" hidden="1" customHeight="1">
      <c r="A578" s="470">
        <v>550</v>
      </c>
      <c r="B578" s="92"/>
      <c r="C578" s="100">
        <v>9522</v>
      </c>
      <c r="D578" s="815" t="s">
        <v>582</v>
      </c>
      <c r="E578" s="528"/>
      <c r="F578" s="529">
        <f t="shared" si="117"/>
        <v>0</v>
      </c>
      <c r="G578" s="594">
        <v>0</v>
      </c>
      <c r="H578" s="595">
        <v>0</v>
      </c>
      <c r="I578" s="105"/>
      <c r="J578" s="806">
        <v>0</v>
      </c>
      <c r="K578" s="13" t="str">
        <f t="shared" si="110"/>
        <v/>
      </c>
      <c r="L578" s="703"/>
    </row>
    <row r="579" spans="1:26" ht="18.75" hidden="1" customHeight="1">
      <c r="A579" s="470">
        <v>555</v>
      </c>
      <c r="B579" s="92"/>
      <c r="C579" s="100">
        <v>9528</v>
      </c>
      <c r="D579" s="815" t="s">
        <v>583</v>
      </c>
      <c r="E579" s="528"/>
      <c r="F579" s="529">
        <f t="shared" si="117"/>
        <v>0</v>
      </c>
      <c r="G579" s="594">
        <v>0</v>
      </c>
      <c r="H579" s="595">
        <v>0</v>
      </c>
      <c r="I579" s="105"/>
      <c r="J579" s="806">
        <v>0</v>
      </c>
      <c r="K579" s="13" t="str">
        <f t="shared" si="110"/>
        <v/>
      </c>
      <c r="L579" s="703"/>
    </row>
    <row r="580" spans="1:26" ht="18.75" hidden="1" customHeight="1">
      <c r="A580" s="470">
        <v>560</v>
      </c>
      <c r="B580" s="92"/>
      <c r="C580" s="530">
        <v>9529</v>
      </c>
      <c r="D580" s="803" t="s">
        <v>584</v>
      </c>
      <c r="E580" s="532"/>
      <c r="F580" s="533">
        <f t="shared" si="117"/>
        <v>0</v>
      </c>
      <c r="G580" s="594">
        <v>0</v>
      </c>
      <c r="H580" s="535"/>
      <c r="I580" s="595">
        <v>0</v>
      </c>
      <c r="J580" s="816">
        <v>0</v>
      </c>
      <c r="K580" s="13" t="str">
        <f t="shared" si="110"/>
        <v/>
      </c>
      <c r="L580" s="703"/>
    </row>
    <row r="581" spans="1:26" ht="31.5" hidden="1">
      <c r="A581" s="470">
        <v>561</v>
      </c>
      <c r="B581" s="92"/>
      <c r="C581" s="563">
        <v>9549</v>
      </c>
      <c r="D581" s="817" t="s">
        <v>585</v>
      </c>
      <c r="E581" s="818"/>
      <c r="F581" s="798">
        <f t="shared" si="117"/>
        <v>0</v>
      </c>
      <c r="G581" s="594">
        <v>0</v>
      </c>
      <c r="H581" s="800"/>
      <c r="I581" s="800"/>
      <c r="J581" s="819">
        <v>0</v>
      </c>
      <c r="K581" s="13" t="str">
        <f t="shared" si="110"/>
        <v/>
      </c>
      <c r="L581" s="703"/>
    </row>
    <row r="582" spans="1:26" s="124" customFormat="1" ht="18.75" customHeight="1">
      <c r="A582" s="353">
        <v>565</v>
      </c>
      <c r="B582" s="694">
        <v>9600</v>
      </c>
      <c r="C582" s="785" t="s">
        <v>586</v>
      </c>
      <c r="D582" s="774"/>
      <c r="E582" s="697">
        <f t="shared" ref="E582:J582" si="118">SUM(E583:E586)</f>
        <v>0</v>
      </c>
      <c r="F582" s="698">
        <f t="shared" si="118"/>
        <v>46565</v>
      </c>
      <c r="G582" s="707">
        <f t="shared" si="118"/>
        <v>46565</v>
      </c>
      <c r="H582" s="700">
        <f t="shared" si="118"/>
        <v>0</v>
      </c>
      <c r="I582" s="700">
        <f t="shared" si="118"/>
        <v>0</v>
      </c>
      <c r="J582" s="702">
        <f t="shared" si="118"/>
        <v>0</v>
      </c>
      <c r="K582" s="13">
        <f t="shared" si="110"/>
        <v>1</v>
      </c>
      <c r="L582" s="703"/>
      <c r="M582" s="5"/>
      <c r="N582" s="5"/>
      <c r="O582" s="5"/>
      <c r="P582" s="5"/>
      <c r="Q582" s="5"/>
      <c r="R582" s="5"/>
      <c r="S582" s="5"/>
      <c r="T582" s="5"/>
      <c r="U582" s="5"/>
      <c r="V582" s="5"/>
      <c r="W582" s="5"/>
      <c r="X582" s="5"/>
      <c r="Y582" s="5"/>
      <c r="Z582" s="5"/>
    </row>
    <row r="583" spans="1:26" ht="31.5" customHeight="1">
      <c r="A583" s="469">
        <v>566</v>
      </c>
      <c r="B583" s="137"/>
      <c r="C583" s="580">
        <v>9601</v>
      </c>
      <c r="D583" s="820" t="s">
        <v>587</v>
      </c>
      <c r="E583" s="524"/>
      <c r="F583" s="525">
        <f>G583+H583+I583+J583</f>
        <v>57765</v>
      </c>
      <c r="G583" s="97">
        <v>57765</v>
      </c>
      <c r="H583" s="593">
        <v>0</v>
      </c>
      <c r="I583" s="593">
        <v>0</v>
      </c>
      <c r="J583" s="805">
        <v>0</v>
      </c>
      <c r="K583" s="13">
        <f t="shared" si="110"/>
        <v>1</v>
      </c>
      <c r="L583" s="703"/>
    </row>
    <row r="584" spans="1:26" ht="36" hidden="1" customHeight="1">
      <c r="A584" s="469">
        <v>567</v>
      </c>
      <c r="B584" s="137"/>
      <c r="C584" s="792">
        <v>9603</v>
      </c>
      <c r="D584" s="821" t="s">
        <v>588</v>
      </c>
      <c r="E584" s="532"/>
      <c r="F584" s="533">
        <f>G584+H584+I584+J584</f>
        <v>0</v>
      </c>
      <c r="G584" s="534"/>
      <c r="H584" s="822">
        <v>0</v>
      </c>
      <c r="I584" s="822">
        <v>0</v>
      </c>
      <c r="J584" s="816">
        <v>0</v>
      </c>
      <c r="K584" s="13" t="str">
        <f t="shared" si="110"/>
        <v/>
      </c>
      <c r="L584" s="703"/>
      <c r="M584" s="124"/>
      <c r="N584" s="124"/>
      <c r="O584" s="124"/>
      <c r="P584" s="124"/>
      <c r="Q584" s="124"/>
      <c r="R584" s="124"/>
      <c r="S584" s="124"/>
      <c r="T584" s="124"/>
      <c r="U584" s="124"/>
      <c r="V584" s="124"/>
      <c r="W584" s="124"/>
      <c r="X584" s="124"/>
      <c r="Y584" s="124"/>
      <c r="Z584" s="124"/>
    </row>
    <row r="585" spans="1:26" ht="30.75" customHeight="1">
      <c r="A585" s="469">
        <v>568</v>
      </c>
      <c r="B585" s="137"/>
      <c r="C585" s="537">
        <v>9607</v>
      </c>
      <c r="D585" s="823" t="s">
        <v>589</v>
      </c>
      <c r="E585" s="539"/>
      <c r="F585" s="540">
        <f>G585+H585+I585+J585</f>
        <v>-11200</v>
      </c>
      <c r="G585" s="541">
        <v>-11200</v>
      </c>
      <c r="H585" s="791">
        <v>0</v>
      </c>
      <c r="I585" s="791">
        <v>0</v>
      </c>
      <c r="J585" s="812">
        <v>0</v>
      </c>
      <c r="K585" s="13">
        <f t="shared" ref="K585:K592" si="119">(IF($E585&lt;&gt;0,$K$2,IF($F585&lt;&gt;0,$K$2,IF($G585&lt;&gt;0,$K$2,IF($H585&lt;&gt;0,$K$2,IF($I585&lt;&gt;0,$K$2,IF($J585&lt;&gt;0,$K$2,"")))))))</f>
        <v>1</v>
      </c>
      <c r="L585" s="703"/>
    </row>
    <row r="586" spans="1:26" ht="18.75" hidden="1" customHeight="1">
      <c r="A586" s="469">
        <v>569</v>
      </c>
      <c r="B586" s="137"/>
      <c r="C586" s="582">
        <v>9609</v>
      </c>
      <c r="D586" s="824" t="s">
        <v>590</v>
      </c>
      <c r="E586" s="545"/>
      <c r="F586" s="546">
        <f>G586+H586+I586+J586</f>
        <v>0</v>
      </c>
      <c r="G586" s="129"/>
      <c r="H586" s="597">
        <v>0</v>
      </c>
      <c r="I586" s="597">
        <v>0</v>
      </c>
      <c r="J586" s="825">
        <v>0</v>
      </c>
      <c r="K586" s="13" t="str">
        <f t="shared" si="119"/>
        <v/>
      </c>
      <c r="L586" s="703"/>
    </row>
    <row r="587" spans="1:26" s="124" customFormat="1" ht="18" hidden="1" customHeight="1">
      <c r="A587" s="353">
        <v>575</v>
      </c>
      <c r="B587" s="694">
        <v>9800</v>
      </c>
      <c r="C587" s="785" t="s">
        <v>591</v>
      </c>
      <c r="D587" s="774"/>
      <c r="E587" s="697">
        <f t="shared" ref="E587:J587" si="120">SUM(E588:E592)</f>
        <v>0</v>
      </c>
      <c r="F587" s="698">
        <f t="shared" si="120"/>
        <v>0</v>
      </c>
      <c r="G587" s="707">
        <f t="shared" si="120"/>
        <v>0</v>
      </c>
      <c r="H587" s="700">
        <f t="shared" si="120"/>
        <v>0</v>
      </c>
      <c r="I587" s="700">
        <f t="shared" si="120"/>
        <v>0</v>
      </c>
      <c r="J587" s="702">
        <f t="shared" si="120"/>
        <v>0</v>
      </c>
      <c r="K587" s="13" t="str">
        <f t="shared" si="119"/>
        <v/>
      </c>
      <c r="L587" s="703"/>
      <c r="M587" s="5"/>
      <c r="N587" s="5"/>
      <c r="O587" s="5"/>
      <c r="P587" s="5"/>
      <c r="Q587" s="5"/>
      <c r="R587" s="5"/>
      <c r="S587" s="5"/>
      <c r="T587" s="5"/>
      <c r="U587" s="5"/>
      <c r="V587" s="5"/>
      <c r="W587" s="5"/>
      <c r="X587" s="5"/>
      <c r="Y587" s="5"/>
      <c r="Z587" s="5"/>
    </row>
    <row r="588" spans="1:26" ht="18.75" hidden="1" customHeight="1">
      <c r="A588" s="470">
        <v>580</v>
      </c>
      <c r="B588" s="704"/>
      <c r="C588" s="93">
        <v>9810</v>
      </c>
      <c r="D588" s="144" t="s">
        <v>592</v>
      </c>
      <c r="E588" s="826">
        <v>0</v>
      </c>
      <c r="F588" s="525">
        <f>G588+H588+I588+J588</f>
        <v>0</v>
      </c>
      <c r="G588" s="97"/>
      <c r="H588" s="98"/>
      <c r="I588" s="98"/>
      <c r="J588" s="805">
        <v>0</v>
      </c>
      <c r="K588" s="13" t="str">
        <f t="shared" si="119"/>
        <v/>
      </c>
      <c r="L588" s="703"/>
    </row>
    <row r="589" spans="1:26" ht="18.75" hidden="1" customHeight="1">
      <c r="A589" s="470">
        <v>585</v>
      </c>
      <c r="B589" s="704"/>
      <c r="C589" s="100">
        <v>9820</v>
      </c>
      <c r="D589" s="101" t="s">
        <v>593</v>
      </c>
      <c r="E589" s="827">
        <v>0</v>
      </c>
      <c r="F589" s="529">
        <f>G589+H589+I589+J589</f>
        <v>0</v>
      </c>
      <c r="G589" s="104"/>
      <c r="H589" s="105"/>
      <c r="I589" s="105"/>
      <c r="J589" s="806">
        <v>0</v>
      </c>
      <c r="K589" s="13" t="str">
        <f t="shared" si="119"/>
        <v/>
      </c>
      <c r="L589" s="703"/>
      <c r="M589" s="124"/>
      <c r="N589" s="124"/>
      <c r="O589" s="124"/>
      <c r="P589" s="124"/>
      <c r="Q589" s="124"/>
      <c r="R589" s="124"/>
      <c r="S589" s="124"/>
      <c r="T589" s="124"/>
      <c r="U589" s="124"/>
      <c r="V589" s="124"/>
      <c r="W589" s="124"/>
      <c r="X589" s="124"/>
      <c r="Y589" s="124"/>
      <c r="Z589" s="124"/>
    </row>
    <row r="590" spans="1:26" ht="18.75" hidden="1" customHeight="1">
      <c r="A590" s="470">
        <v>590</v>
      </c>
      <c r="B590" s="704"/>
      <c r="C590" s="100">
        <v>9830</v>
      </c>
      <c r="D590" s="101" t="s">
        <v>594</v>
      </c>
      <c r="E590" s="827">
        <v>0</v>
      </c>
      <c r="F590" s="529">
        <f>G590+H590+I590+J590</f>
        <v>0</v>
      </c>
      <c r="G590" s="104"/>
      <c r="H590" s="105"/>
      <c r="I590" s="105"/>
      <c r="J590" s="806">
        <v>0</v>
      </c>
      <c r="K590" s="13" t="str">
        <f t="shared" si="119"/>
        <v/>
      </c>
      <c r="L590" s="703"/>
    </row>
    <row r="591" spans="1:26" ht="18.75" hidden="1" customHeight="1">
      <c r="A591" s="273">
        <v>600</v>
      </c>
      <c r="B591" s="704"/>
      <c r="C591" s="108">
        <v>9850</v>
      </c>
      <c r="D591" s="138" t="s">
        <v>595</v>
      </c>
      <c r="E591" s="828">
        <v>0</v>
      </c>
      <c r="F591" s="623">
        <f>G591+H591+I591+J591</f>
        <v>0</v>
      </c>
      <c r="G591" s="112"/>
      <c r="H591" s="822">
        <v>0</v>
      </c>
      <c r="I591" s="822">
        <v>0</v>
      </c>
      <c r="J591" s="816">
        <v>0</v>
      </c>
      <c r="K591" s="13" t="str">
        <f t="shared" si="119"/>
        <v/>
      </c>
      <c r="L591" s="703"/>
    </row>
    <row r="592" spans="1:26" ht="33" hidden="1" customHeight="1">
      <c r="A592" s="273">
        <v>605</v>
      </c>
      <c r="B592" s="829"/>
      <c r="C592" s="830">
        <v>9890</v>
      </c>
      <c r="D592" s="831" t="s">
        <v>596</v>
      </c>
      <c r="E592" s="832"/>
      <c r="F592" s="833">
        <f>G592+H592+I592+J592</f>
        <v>0</v>
      </c>
      <c r="G592" s="834"/>
      <c r="H592" s="835">
        <v>0</v>
      </c>
      <c r="I592" s="835">
        <v>0</v>
      </c>
      <c r="J592" s="836">
        <v>0</v>
      </c>
      <c r="K592" s="13" t="str">
        <f t="shared" si="119"/>
        <v/>
      </c>
      <c r="L592" s="703"/>
    </row>
    <row r="593" spans="1:26" ht="20.25" customHeight="1" thickBot="1">
      <c r="A593" s="273">
        <v>610</v>
      </c>
      <c r="B593" s="837" t="s">
        <v>194</v>
      </c>
      <c r="C593" s="838" t="s">
        <v>195</v>
      </c>
      <c r="D593" s="839" t="s">
        <v>597</v>
      </c>
      <c r="E593" s="840">
        <f t="shared" ref="E593:J593" si="121">SUM(E457,E461,E464,E467,E477,E493,E498,E499,E508,E512,E517,E474,E520,E527,E531,E532,E537,E540,E562,E582,E587)</f>
        <v>0</v>
      </c>
      <c r="F593" s="840">
        <f t="shared" si="121"/>
        <v>0</v>
      </c>
      <c r="G593" s="841">
        <f t="shared" si="121"/>
        <v>0</v>
      </c>
      <c r="H593" s="842">
        <f t="shared" si="121"/>
        <v>0</v>
      </c>
      <c r="I593" s="842">
        <f t="shared" si="121"/>
        <v>0</v>
      </c>
      <c r="J593" s="843">
        <f t="shared" si="121"/>
        <v>0</v>
      </c>
      <c r="K593" s="13">
        <v>1</v>
      </c>
      <c r="L593" s="633"/>
    </row>
    <row r="594" spans="1:26" ht="18.75" customHeight="1" thickTop="1">
      <c r="A594" s="273"/>
      <c r="B594" s="199"/>
      <c r="C594" s="199"/>
      <c r="D594" s="667">
        <f>+IF(+SUM(E594:J594)=0,0,"Контрола: дефицит/излишък = финансиране с обратен знак (V. + VІ. = 0)")</f>
        <v>0</v>
      </c>
      <c r="E594" s="844">
        <f t="shared" ref="E594:J594" si="122">E593+E441</f>
        <v>0</v>
      </c>
      <c r="F594" s="845">
        <f t="shared" si="122"/>
        <v>0</v>
      </c>
      <c r="G594" s="846">
        <f t="shared" si="122"/>
        <v>0</v>
      </c>
      <c r="H594" s="846">
        <f t="shared" si="122"/>
        <v>0</v>
      </c>
      <c r="I594" s="846">
        <f t="shared" si="122"/>
        <v>0</v>
      </c>
      <c r="J594" s="846">
        <f t="shared" si="122"/>
        <v>0</v>
      </c>
      <c r="K594" s="13">
        <v>1</v>
      </c>
      <c r="L594" s="633"/>
    </row>
    <row r="595" spans="1:26" ht="7.5" customHeight="1">
      <c r="A595" s="273"/>
      <c r="B595" s="200"/>
      <c r="C595" s="661"/>
      <c r="D595" s="193"/>
      <c r="E595" s="193"/>
      <c r="F595" s="193"/>
      <c r="G595" s="199"/>
      <c r="H595" s="199"/>
      <c r="I595" s="199"/>
      <c r="J595" s="199"/>
      <c r="K595" s="13">
        <v>1</v>
      </c>
      <c r="L595" s="633"/>
    </row>
    <row r="596" spans="1:26" ht="45" customHeight="1">
      <c r="A596" s="273"/>
      <c r="B596" s="200"/>
      <c r="C596" s="487"/>
      <c r="D596" s="214"/>
      <c r="E596" s="847"/>
      <c r="F596" s="847" t="s">
        <v>598</v>
      </c>
      <c r="G596" s="848"/>
      <c r="H596" s="849"/>
      <c r="I596" s="849"/>
      <c r="J596" s="850"/>
      <c r="K596" s="13">
        <v>1</v>
      </c>
      <c r="L596" s="851"/>
    </row>
    <row r="597" spans="1:26" ht="18.75" customHeight="1">
      <c r="A597" s="273"/>
      <c r="B597" s="200"/>
      <c r="C597" s="661"/>
      <c r="D597" s="214"/>
      <c r="E597" s="199"/>
      <c r="F597" s="661"/>
      <c r="G597" s="852" t="s">
        <v>599</v>
      </c>
      <c r="H597" s="852"/>
      <c r="I597" s="852"/>
      <c r="J597" s="852"/>
      <c r="K597" s="13">
        <v>1</v>
      </c>
      <c r="L597" s="851"/>
    </row>
    <row r="598" spans="1:26" ht="6.75" customHeight="1">
      <c r="A598" s="273"/>
      <c r="B598" s="200"/>
      <c r="C598" s="661"/>
      <c r="D598" s="214"/>
      <c r="E598" s="199"/>
      <c r="F598" s="661"/>
      <c r="G598" s="193"/>
      <c r="H598" s="193"/>
      <c r="I598" s="193"/>
      <c r="J598" s="193"/>
      <c r="K598" s="13">
        <v>1</v>
      </c>
      <c r="L598" s="851"/>
    </row>
    <row r="599" spans="1:26" ht="45.75" customHeight="1">
      <c r="A599" s="273"/>
      <c r="B599" s="200"/>
      <c r="C599" s="853" t="s">
        <v>600</v>
      </c>
      <c r="D599" s="854"/>
      <c r="E599" s="855"/>
      <c r="F599" s="193" t="s">
        <v>601</v>
      </c>
      <c r="G599" s="856"/>
      <c r="H599" s="857"/>
      <c r="I599" s="857"/>
      <c r="J599" s="858"/>
      <c r="K599" s="13">
        <v>1</v>
      </c>
      <c r="L599" s="851"/>
    </row>
    <row r="600" spans="1:26" ht="21.75" customHeight="1">
      <c r="A600" s="273"/>
      <c r="B600" s="859" t="s">
        <v>602</v>
      </c>
      <c r="C600" s="859"/>
      <c r="D600" s="860" t="s">
        <v>603</v>
      </c>
      <c r="E600" s="861"/>
      <c r="F600" s="862"/>
      <c r="G600" s="852" t="s">
        <v>599</v>
      </c>
      <c r="H600" s="852"/>
      <c r="I600" s="852"/>
      <c r="J600" s="852"/>
      <c r="K600" s="13">
        <v>1</v>
      </c>
      <c r="L600" s="851"/>
    </row>
    <row r="601" spans="1:26" ht="45" customHeight="1">
      <c r="A601" s="470"/>
      <c r="B601" s="863">
        <v>43018</v>
      </c>
      <c r="C601" s="864"/>
      <c r="D601" s="865" t="s">
        <v>604</v>
      </c>
      <c r="E601" s="866"/>
      <c r="F601" s="867"/>
      <c r="G601" s="868" t="s">
        <v>605</v>
      </c>
      <c r="H601" s="869"/>
      <c r="I601" s="870"/>
      <c r="J601" s="871"/>
      <c r="K601" s="13">
        <v>1</v>
      </c>
      <c r="L601" s="851"/>
    </row>
    <row r="602" spans="1:26" s="873" customFormat="1" ht="6" customHeight="1">
      <c r="A602" s="872"/>
      <c r="B602" s="199"/>
      <c r="C602" s="199"/>
      <c r="D602" s="200"/>
      <c r="E602" s="199"/>
      <c r="F602" s="199"/>
      <c r="G602" s="199"/>
      <c r="H602" s="199"/>
      <c r="I602" s="199"/>
      <c r="J602" s="199"/>
      <c r="K602" s="13">
        <v>1</v>
      </c>
      <c r="L602" s="851"/>
      <c r="M602" s="5"/>
      <c r="N602" s="5"/>
      <c r="O602" s="5"/>
      <c r="P602" s="5"/>
      <c r="Q602" s="5"/>
      <c r="R602" s="5"/>
      <c r="S602" s="5"/>
      <c r="T602" s="5"/>
      <c r="U602" s="5"/>
      <c r="V602" s="5"/>
      <c r="W602" s="5"/>
      <c r="X602" s="5"/>
      <c r="Y602" s="5"/>
      <c r="Z602" s="5"/>
    </row>
    <row r="603" spans="1:26" ht="24" customHeight="1">
      <c r="A603" s="874"/>
      <c r="B603" s="874"/>
      <c r="C603" s="874"/>
      <c r="D603" s="875"/>
      <c r="E603" s="874"/>
      <c r="F603" s="874"/>
      <c r="G603" s="868" t="s">
        <v>606</v>
      </c>
      <c r="H603" s="869"/>
      <c r="I603" s="870"/>
      <c r="J603" s="871"/>
      <c r="K603" s="13">
        <v>1</v>
      </c>
      <c r="L603" s="633"/>
    </row>
    <row r="604" spans="1:26">
      <c r="B604" s="482"/>
      <c r="C604" s="482"/>
      <c r="D604" s="876"/>
      <c r="E604" s="482"/>
      <c r="F604" s="482"/>
      <c r="G604" s="482"/>
      <c r="H604" s="482"/>
      <c r="I604" s="482"/>
      <c r="J604" s="482"/>
      <c r="K604" s="13">
        <v>1</v>
      </c>
    </row>
    <row r="605" spans="1:26">
      <c r="B605" s="9"/>
      <c r="C605" s="9"/>
      <c r="D605" s="877"/>
      <c r="E605" s="9"/>
      <c r="F605" s="9"/>
      <c r="G605" s="9"/>
      <c r="H605" s="9"/>
      <c r="I605" s="9"/>
      <c r="J605" s="9"/>
      <c r="K605" s="13">
        <v>1</v>
      </c>
      <c r="L605" s="9"/>
    </row>
  </sheetData>
  <sheetProtection password="81B0" sheet="1" scenarios="1"/>
  <autoFilter ref="K1:K605">
    <filterColumn colId="0">
      <filters>
        <filter val="1"/>
      </filters>
    </filterColumn>
  </autoFilter>
  <mergeCells count="100">
    <mergeCell ref="B601:C601"/>
    <mergeCell ref="H601:J601"/>
    <mergeCell ref="H603:J603"/>
    <mergeCell ref="C582:D582"/>
    <mergeCell ref="C587:D587"/>
    <mergeCell ref="G596:J596"/>
    <mergeCell ref="G597:J597"/>
    <mergeCell ref="G599:J599"/>
    <mergeCell ref="B600:C600"/>
    <mergeCell ref="G600:J600"/>
    <mergeCell ref="C527:D527"/>
    <mergeCell ref="C531:D531"/>
    <mergeCell ref="C532:D532"/>
    <mergeCell ref="C537:D537"/>
    <mergeCell ref="C540:D540"/>
    <mergeCell ref="C562:D562"/>
    <mergeCell ref="C498:D498"/>
    <mergeCell ref="C499:D499"/>
    <mergeCell ref="C508:D508"/>
    <mergeCell ref="C512:D512"/>
    <mergeCell ref="C517:D517"/>
    <mergeCell ref="C520:D520"/>
    <mergeCell ref="C461:D461"/>
    <mergeCell ref="C464:D464"/>
    <mergeCell ref="C467:D467"/>
    <mergeCell ref="C474:D474"/>
    <mergeCell ref="C477:D477"/>
    <mergeCell ref="C493:D493"/>
    <mergeCell ref="B431:D431"/>
    <mergeCell ref="B434:D434"/>
    <mergeCell ref="B445:D445"/>
    <mergeCell ref="B447:D447"/>
    <mergeCell ref="B450:D450"/>
    <mergeCell ref="C457:D457"/>
    <mergeCell ref="C418:D418"/>
    <mergeCell ref="C419:D419"/>
    <mergeCell ref="C420:D420"/>
    <mergeCell ref="C421:D421"/>
    <mergeCell ref="C422:D422"/>
    <mergeCell ref="B429:D429"/>
    <mergeCell ref="C395:D395"/>
    <mergeCell ref="C398:D398"/>
    <mergeCell ref="C401:D401"/>
    <mergeCell ref="C402:D402"/>
    <mergeCell ref="C405:D405"/>
    <mergeCell ref="C408:D408"/>
    <mergeCell ref="C357:D357"/>
    <mergeCell ref="C371:D371"/>
    <mergeCell ref="C379:D379"/>
    <mergeCell ref="C384:D384"/>
    <mergeCell ref="C387:D387"/>
    <mergeCell ref="C392:D392"/>
    <mergeCell ref="B308:D308"/>
    <mergeCell ref="B311:D311"/>
    <mergeCell ref="B340:D340"/>
    <mergeCell ref="B344:D344"/>
    <mergeCell ref="B346:D346"/>
    <mergeCell ref="B349:D349"/>
    <mergeCell ref="C284:D284"/>
    <mergeCell ref="C287:D287"/>
    <mergeCell ref="C288:D288"/>
    <mergeCell ref="C293:D293"/>
    <mergeCell ref="C297:D297"/>
    <mergeCell ref="B306:D306"/>
    <mergeCell ref="C269:D269"/>
    <mergeCell ref="C270:D270"/>
    <mergeCell ref="C271:D271"/>
    <mergeCell ref="C272:D272"/>
    <mergeCell ref="C275:D275"/>
    <mergeCell ref="C276:D276"/>
    <mergeCell ref="C239:D239"/>
    <mergeCell ref="C255:D255"/>
    <mergeCell ref="C256:D256"/>
    <mergeCell ref="C257:D257"/>
    <mergeCell ref="C258:D258"/>
    <mergeCell ref="C265:D265"/>
    <mergeCell ref="C226:D226"/>
    <mergeCell ref="C232:D232"/>
    <mergeCell ref="C235:D235"/>
    <mergeCell ref="C236:D236"/>
    <mergeCell ref="C237:D237"/>
    <mergeCell ref="C238:D238"/>
    <mergeCell ref="C186:D186"/>
    <mergeCell ref="C189:D189"/>
    <mergeCell ref="C195:D195"/>
    <mergeCell ref="C203:D203"/>
    <mergeCell ref="C204:D204"/>
    <mergeCell ref="C222:D222"/>
    <mergeCell ref="C28:D28"/>
    <mergeCell ref="C33:D33"/>
    <mergeCell ref="C39:D39"/>
    <mergeCell ref="B173:D173"/>
    <mergeCell ref="B175:D175"/>
    <mergeCell ref="B178:D178"/>
    <mergeCell ref="B7:D7"/>
    <mergeCell ref="B9:D9"/>
    <mergeCell ref="I9:J9"/>
    <mergeCell ref="I10:J12"/>
    <mergeCell ref="B12:D12"/>
    <mergeCell ref="C22:D22"/>
  </mergeCells>
  <conditionalFormatting sqref="E443:J443">
    <cfRule type="cellIs" dxfId="73" priority="74" stopIfTrue="1" operator="notEqual">
      <formula>0</formula>
    </cfRule>
  </conditionalFormatting>
  <conditionalFormatting sqref="F588:F591">
    <cfRule type="cellIs" dxfId="72" priority="73" stopIfTrue="1" operator="notEqual">
      <formula>0</formula>
    </cfRule>
  </conditionalFormatting>
  <conditionalFormatting sqref="E313">
    <cfRule type="cellIs" dxfId="71" priority="68" stopIfTrue="1" operator="equal">
      <formula>98</formula>
    </cfRule>
    <cfRule type="cellIs" dxfId="70" priority="69" stopIfTrue="1" operator="equal">
      <formula>96</formula>
    </cfRule>
    <cfRule type="cellIs" dxfId="69" priority="70" stopIfTrue="1" operator="equal">
      <formula>42</formula>
    </cfRule>
    <cfRule type="cellIs" dxfId="68" priority="71" stopIfTrue="1" operator="equal">
      <formula>97</formula>
    </cfRule>
    <cfRule type="cellIs" dxfId="67" priority="72" stopIfTrue="1" operator="equal">
      <formula>33</formula>
    </cfRule>
  </conditionalFormatting>
  <conditionalFormatting sqref="F178">
    <cfRule type="cellIs" dxfId="66" priority="67" stopIfTrue="1" operator="equal">
      <formula>0</formula>
    </cfRule>
  </conditionalFormatting>
  <conditionalFormatting sqref="F311">
    <cfRule type="cellIs" dxfId="65" priority="66" stopIfTrue="1" operator="equal">
      <formula>0</formula>
    </cfRule>
  </conditionalFormatting>
  <conditionalFormatting sqref="F349">
    <cfRule type="cellIs" dxfId="64" priority="65" stopIfTrue="1" operator="equal">
      <formula>0</formula>
    </cfRule>
  </conditionalFormatting>
  <conditionalFormatting sqref="F434">
    <cfRule type="cellIs" dxfId="63" priority="64" stopIfTrue="1" operator="equal">
      <formula>0</formula>
    </cfRule>
  </conditionalFormatting>
  <conditionalFormatting sqref="F450">
    <cfRule type="cellIs" dxfId="62" priority="63" stopIfTrue="1" operator="equal">
      <formula>0</formula>
    </cfRule>
  </conditionalFormatting>
  <conditionalFormatting sqref="E594:J594">
    <cfRule type="cellIs" dxfId="61" priority="62" stopIfTrue="1" operator="notEqual">
      <formula>0</formula>
    </cfRule>
  </conditionalFormatting>
  <conditionalFormatting sqref="E15">
    <cfRule type="cellIs" dxfId="60" priority="56" stopIfTrue="1" operator="equal">
      <formula>98</formula>
    </cfRule>
    <cfRule type="cellIs" dxfId="59" priority="58" stopIfTrue="1" operator="equal">
      <formula>96</formula>
    </cfRule>
    <cfRule type="cellIs" dxfId="58" priority="59" stopIfTrue="1" operator="equal">
      <formula>42</formula>
    </cfRule>
    <cfRule type="cellIs" dxfId="57" priority="60" stopIfTrue="1" operator="equal">
      <formula>97</formula>
    </cfRule>
    <cfRule type="cellIs" dxfId="56" priority="61" stopIfTrue="1" operator="equal">
      <formula>33</formula>
    </cfRule>
  </conditionalFormatting>
  <conditionalFormatting sqref="F15">
    <cfRule type="cellIs" dxfId="55" priority="52" stopIfTrue="1" operator="equal">
      <formula>"ЧУЖДИ СРЕДСТВА"</formula>
    </cfRule>
    <cfRule type="cellIs" dxfId="54" priority="53" stopIfTrue="1" operator="equal">
      <formula>"СЕС - ДМП"</formula>
    </cfRule>
    <cfRule type="cellIs" dxfId="53" priority="54" stopIfTrue="1" operator="equal">
      <formula>"СЕС - РА"</formula>
    </cfRule>
    <cfRule type="cellIs" dxfId="52" priority="55" stopIfTrue="1" operator="equal">
      <formula>"СЕС - ДЕС"</formula>
    </cfRule>
    <cfRule type="cellIs" dxfId="51" priority="57" stopIfTrue="1" operator="equal">
      <formula>"СЕС - КСФ"</formula>
    </cfRule>
  </conditionalFormatting>
  <conditionalFormatting sqref="E180">
    <cfRule type="cellIs" dxfId="50" priority="47" stopIfTrue="1" operator="equal">
      <formula>98</formula>
    </cfRule>
    <cfRule type="cellIs" dxfId="49" priority="48" stopIfTrue="1" operator="equal">
      <formula>96</formula>
    </cfRule>
    <cfRule type="cellIs" dxfId="48" priority="49" stopIfTrue="1" operator="equal">
      <formula>42</formula>
    </cfRule>
    <cfRule type="cellIs" dxfId="47" priority="50" stopIfTrue="1" operator="equal">
      <formula>97</formula>
    </cfRule>
    <cfRule type="cellIs" dxfId="46" priority="51" stopIfTrue="1" operator="equal">
      <formula>33</formula>
    </cfRule>
  </conditionalFormatting>
  <conditionalFormatting sqref="E351">
    <cfRule type="cellIs" dxfId="45" priority="42" stopIfTrue="1" operator="equal">
      <formula>98</formula>
    </cfRule>
    <cfRule type="cellIs" dxfId="44" priority="43" stopIfTrue="1" operator="equal">
      <formula>96</formula>
    </cfRule>
    <cfRule type="cellIs" dxfId="43" priority="44" stopIfTrue="1" operator="equal">
      <formula>42</formula>
    </cfRule>
    <cfRule type="cellIs" dxfId="42" priority="45" stopIfTrue="1" operator="equal">
      <formula>97</formula>
    </cfRule>
    <cfRule type="cellIs" dxfId="41" priority="46" stopIfTrue="1" operator="equal">
      <formula>33</formula>
    </cfRule>
  </conditionalFormatting>
  <conditionalFormatting sqref="E436">
    <cfRule type="cellIs" dxfId="40" priority="37" stopIfTrue="1" operator="equal">
      <formula>98</formula>
    </cfRule>
    <cfRule type="cellIs" dxfId="39" priority="38" stopIfTrue="1" operator="equal">
      <formula>96</formula>
    </cfRule>
    <cfRule type="cellIs" dxfId="38" priority="39" stopIfTrue="1" operator="equal">
      <formula>42</formula>
    </cfRule>
    <cfRule type="cellIs" dxfId="37" priority="40" stopIfTrue="1" operator="equal">
      <formula>97</formula>
    </cfRule>
    <cfRule type="cellIs" dxfId="36" priority="41" stopIfTrue="1" operator="equal">
      <formula>33</formula>
    </cfRule>
  </conditionalFormatting>
  <conditionalFormatting sqref="E452">
    <cfRule type="cellIs" dxfId="35" priority="32" stopIfTrue="1" operator="equal">
      <formula>98</formula>
    </cfRule>
    <cfRule type="cellIs" dxfId="34" priority="33" stopIfTrue="1" operator="equal">
      <formula>96</formula>
    </cfRule>
    <cfRule type="cellIs" dxfId="33" priority="34" stopIfTrue="1" operator="equal">
      <formula>42</formula>
    </cfRule>
    <cfRule type="cellIs" dxfId="32" priority="35" stopIfTrue="1" operator="equal">
      <formula>97</formula>
    </cfRule>
    <cfRule type="cellIs" dxfId="31" priority="36" stopIfTrue="1" operator="equal">
      <formula>33</formula>
    </cfRule>
  </conditionalFormatting>
  <conditionalFormatting sqref="F180">
    <cfRule type="cellIs" dxfId="30" priority="27" stopIfTrue="1" operator="equal">
      <formula>"ЧУЖДИ СРЕДСТВА"</formula>
    </cfRule>
    <cfRule type="cellIs" dxfId="29" priority="28" stopIfTrue="1" operator="equal">
      <formula>"СЕС - ДМП"</formula>
    </cfRule>
    <cfRule type="cellIs" dxfId="28" priority="29" stopIfTrue="1" operator="equal">
      <formula>"СЕС - РА"</formula>
    </cfRule>
    <cfRule type="cellIs" dxfId="27" priority="30" stopIfTrue="1" operator="equal">
      <formula>"СЕС - ДЕС"</formula>
    </cfRule>
    <cfRule type="cellIs" dxfId="26" priority="31" stopIfTrue="1" operator="equal">
      <formula>"СЕС - КСФ"</formula>
    </cfRule>
  </conditionalFormatting>
  <conditionalFormatting sqref="F313">
    <cfRule type="cellIs" dxfId="25" priority="22" stopIfTrue="1" operator="equal">
      <formula>"ЧУЖДИ СРЕДСТВА"</formula>
    </cfRule>
    <cfRule type="cellIs" dxfId="24" priority="23" stopIfTrue="1" operator="equal">
      <formula>"СЕС - ДМП"</formula>
    </cfRule>
    <cfRule type="cellIs" dxfId="23" priority="24" stopIfTrue="1" operator="equal">
      <formula>"СЕС - РА"</formula>
    </cfRule>
    <cfRule type="cellIs" dxfId="22" priority="25" stopIfTrue="1" operator="equal">
      <formula>"СЕС - ДЕС"</formula>
    </cfRule>
    <cfRule type="cellIs" dxfId="21" priority="26" stopIfTrue="1" operator="equal">
      <formula>"СЕС - КСФ"</formula>
    </cfRule>
  </conditionalFormatting>
  <conditionalFormatting sqref="F351">
    <cfRule type="cellIs" dxfId="20" priority="17" stopIfTrue="1" operator="equal">
      <formula>"ЧУЖДИ СРЕДСТВА"</formula>
    </cfRule>
    <cfRule type="cellIs" dxfId="19" priority="18" stopIfTrue="1" operator="equal">
      <formula>"СЕС - ДМП"</formula>
    </cfRule>
    <cfRule type="cellIs" dxfId="18" priority="19" stopIfTrue="1" operator="equal">
      <formula>"СЕС - РА"</formula>
    </cfRule>
    <cfRule type="cellIs" dxfId="17" priority="20" stopIfTrue="1" operator="equal">
      <formula>"СЕС - ДЕС"</formula>
    </cfRule>
    <cfRule type="cellIs" dxfId="16" priority="21" stopIfTrue="1" operator="equal">
      <formula>"СЕС - КСФ"</formula>
    </cfRule>
  </conditionalFormatting>
  <conditionalFormatting sqref="F436">
    <cfRule type="cellIs" dxfId="15" priority="12" stopIfTrue="1" operator="equal">
      <formula>"ЧУЖДИ СРЕДСТВА"</formula>
    </cfRule>
    <cfRule type="cellIs" dxfId="14" priority="13" stopIfTrue="1" operator="equal">
      <formula>"СЕС - ДМП"</formula>
    </cfRule>
    <cfRule type="cellIs" dxfId="13" priority="14" stopIfTrue="1" operator="equal">
      <formula>"СЕС - РА"</formula>
    </cfRule>
    <cfRule type="cellIs" dxfId="12" priority="15" stopIfTrue="1" operator="equal">
      <formula>"СЕС - ДЕС"</formula>
    </cfRule>
    <cfRule type="cellIs" dxfId="11" priority="16" stopIfTrue="1" operator="equal">
      <formula>"СЕС - КСФ"</formula>
    </cfRule>
  </conditionalFormatting>
  <conditionalFormatting sqref="F452">
    <cfRule type="cellIs" dxfId="10" priority="7" stopIfTrue="1" operator="equal">
      <formula>"ЧУЖДИ СРЕДСТВА"</formula>
    </cfRule>
    <cfRule type="cellIs" dxfId="9" priority="8" stopIfTrue="1" operator="equal">
      <formula>"СЕС - ДМП"</formula>
    </cfRule>
    <cfRule type="cellIs" dxfId="8" priority="9" stopIfTrue="1" operator="equal">
      <formula>"СЕС - РА"</formula>
    </cfRule>
    <cfRule type="cellIs" dxfId="7" priority="10" stopIfTrue="1" operator="equal">
      <formula>"СЕС - ДЕС"</formula>
    </cfRule>
    <cfRule type="cellIs" dxfId="6" priority="11" stopIfTrue="1" operator="equal">
      <formula>"СЕС - КСФ"</formula>
    </cfRule>
  </conditionalFormatting>
  <conditionalFormatting sqref="D443">
    <cfRule type="cellIs" dxfId="5" priority="6" stopIfTrue="1" operator="notEqual">
      <formula>0</formula>
    </cfRule>
  </conditionalFormatting>
  <conditionalFormatting sqref="D594">
    <cfRule type="cellIs" dxfId="4" priority="5" stopIfTrue="1" operator="notEqual">
      <formula>0</formula>
    </cfRule>
  </conditionalFormatting>
  <conditionalFormatting sqref="I9:J9">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7">
    <dataValidation type="whole" operator="lessThan" allowBlank="1" showInputMessage="1" showErrorMessage="1" error="Въвежда се цяло число!" sqref="F58:J58 F358:F370 F372:F378 F380:F383 F385:F386 F388:F391 F393:F394 F396:F397 F399:F401 F403:F404 F406:F407 F409:F414 F418:F421 F423:F424 F458:F460 F462:F463 F465:F466 F468:F473 F475:F476 F478:F492 F494:F498 F500:F507 F509:F511 F513:F516 F518:F519 F521:F526 F528:F531 F533:F536 F541:F561 F563:F581 F583:F586 F588:F592 F538:F539 I52 G159 E22:E167 G23:J27 I22 F22:F57 G22 I61 F59:F167 I150 I159 G141 G150 I138 I141 G124 G138 I120 I124 G112 G120 I108 I112 G94 G108 I90 I94 G75 G90 I65 I75 G61 G65 G47 G52 I39 I47 G33 G39 G28 I28 I33 G29:J32 G34:J38 G40:J46 G48:J51 G53:J57 G59:J60 G62:J64 G66:J74 G76:J89 G91:J93 G95:J107 G109:J111 G113:J119 G121:J123 G125:J137 G139:J140 G142:J149 G151:J158 G160:J167">
      <formula1>99999999999999900</formula1>
    </dataValidation>
    <dataValidation type="list" allowBlank="1" showInputMessage="1" showErrorMessage="1" sqref="F9">
      <formula1>Date</formula1>
    </dataValidation>
    <dataValidation errorStyle="information" operator="lessThan" allowBlank="1" showInputMessage="1" showErrorMessage="1" error="Въвежда се отрицателно число !" sqref="D399:D400"/>
    <dataValidation type="whole" operator="lessThan" allowBlank="1" showInputMessage="1" showErrorMessage="1" error="Въвежда се цяло яисло!" sqref="E418:E421 E423:E424 E458:E460 E462:E463 E465:E466 E468:E473 E475:E476 E478:E492 E494:E498 E500:E507 E583:E586 E513:E516 E521:E526 E528:E531 E592 E518:E519 E541:E561 E563:E581 E509:E511 E533:E536 E538:E539">
      <formula1>999999999999999000000</formula1>
    </dataValidation>
    <dataValidation type="whole" operator="lessThan" allowBlank="1" showInputMessage="1" showErrorMessage="1" error="Въвежда се цяло число!" sqref="E406:E407 E403:E404 E588:E591 E409:E414 G403:J404 G406:J407 G358:J370 G372:J378 G380:J383 G385:J386 G388:J391 G393:J394 G396:J397 G399:J401 G418:J421 G423:J424 G409:J414 G538:J539 E358:E370 E372:E378 E380:E383 E385:E386 E388:E391 E393:E394 E396:E397 E399:E401 G458:J460 G462:J463 G465:J466 G468:J473 G475:J476 G478:J492 G494:J498 G500:J507 G509:J511 G513:J516 G518:J519 G521:J526 G528:J531 G533:J536 G541:J561 G588:J592 G583:J586 G563:J581">
      <formula1>999999999999999000</formula1>
    </dataValidation>
    <dataValidation type="whole" errorStyle="information" operator="lessThan" allowBlank="1" showInputMessage="1" showErrorMessage="1" error="Въвежда се отрицателно число !" sqref="E398:J398">
      <formula1>0</formula1>
    </dataValidation>
    <dataValidation type="whole" errorStyle="information" operator="greaterThan" allowBlank="1" showInputMessage="1" showErrorMessage="1" error="Въвежда се положително число !" sqref="D377">
      <formula1>0</formula1>
    </dataValidation>
  </dataValidations>
  <printOptions horizontalCentered="1"/>
  <pageMargins left="0.47244094488188981" right="0.15748031496062992" top="0.31496062992125984" bottom="0.27559055118110237" header="0.19685039370078741" footer="0.19685039370078741"/>
  <pageSetup paperSize="9" scale="43" orientation="portrait" blackAndWhite="1" r:id="rId1"/>
  <headerFooter alignWithMargins="0"/>
  <rowBreaks count="1" manualBreakCount="1">
    <brk id="58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Line="0" autoPict="0" macro="[1]!PrintO">
                <anchor moveWithCells="1" sizeWithCells="1">
                  <from>
                    <xdr:col>3</xdr:col>
                    <xdr:colOff>2209800</xdr:colOff>
                    <xdr:row>1</xdr:row>
                    <xdr:rowOff>47625</xdr:rowOff>
                  </from>
                  <to>
                    <xdr:col>3</xdr:col>
                    <xdr:colOff>3248025</xdr:colOff>
                    <xdr:row>2</xdr:row>
                    <xdr:rowOff>180975</xdr:rowOff>
                  </to>
                </anchor>
              </controlPr>
            </control>
          </mc:Choice>
        </mc:AlternateContent>
        <mc:AlternateContent xmlns:mc="http://schemas.openxmlformats.org/markup-compatibility/2006">
          <mc:Choice Requires="x14">
            <control shapeId="1026" r:id="rId5" name="Button 2">
              <controlPr defaultSize="0" print="0" autoFill="0" autoLine="0" autoPict="0" macro="[1]!NextDejn">
                <anchor moveWithCells="1">
                  <from>
                    <xdr:col>3</xdr:col>
                    <xdr:colOff>1057275</xdr:colOff>
                    <xdr:row>1</xdr:row>
                    <xdr:rowOff>85725</xdr:rowOff>
                  </from>
                  <to>
                    <xdr:col>3</xdr:col>
                    <xdr:colOff>1952625</xdr:colOff>
                    <xdr:row>2</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OTCHET</vt:lpstr>
      <vt:lpstr>OTCHET!Print_Area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Marinela Hristova</dc:creator>
  <cp:lastModifiedBy>Marinela Hristova</cp:lastModifiedBy>
  <dcterms:created xsi:type="dcterms:W3CDTF">2017-10-12T07:29:20Z</dcterms:created>
  <dcterms:modified xsi:type="dcterms:W3CDTF">2017-10-12T07:30:07Z</dcterms:modified>
</cp:coreProperties>
</file>