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E22" s="1"/>
  <c r="E62" s="1"/>
  <c r="G23"/>
  <c r="H23"/>
  <c r="I23"/>
  <c r="J23"/>
  <c r="F24"/>
  <c r="H25"/>
  <c r="H22" s="1"/>
  <c r="J25"/>
  <c r="J22" s="1"/>
  <c r="K25"/>
  <c r="K22" s="1"/>
  <c r="K62" s="1"/>
  <c r="L25"/>
  <c r="L22" s="1"/>
  <c r="L62" s="1"/>
  <c r="M25"/>
  <c r="M22" s="1"/>
  <c r="M62" s="1"/>
  <c r="E26"/>
  <c r="E25" s="1"/>
  <c r="G26"/>
  <c r="G25" s="1"/>
  <c r="H26"/>
  <c r="I26"/>
  <c r="I25" s="1"/>
  <c r="J26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E38"/>
  <c r="G38"/>
  <c r="I38"/>
  <c r="K38"/>
  <c r="L38"/>
  <c r="M38"/>
  <c r="E39"/>
  <c r="G39"/>
  <c r="H39"/>
  <c r="F39" s="1"/>
  <c r="I39"/>
  <c r="J39"/>
  <c r="E40"/>
  <c r="G40"/>
  <c r="H40"/>
  <c r="F40" s="1"/>
  <c r="I40"/>
  <c r="J40"/>
  <c r="E41"/>
  <c r="G41"/>
  <c r="H41"/>
  <c r="F41" s="1"/>
  <c r="I41"/>
  <c r="J41"/>
  <c r="E42"/>
  <c r="G42"/>
  <c r="H42"/>
  <c r="F42" s="1"/>
  <c r="I42"/>
  <c r="J42"/>
  <c r="E43"/>
  <c r="G43"/>
  <c r="H43"/>
  <c r="F43" s="1"/>
  <c r="I43"/>
  <c r="J43"/>
  <c r="E44"/>
  <c r="G44"/>
  <c r="H44"/>
  <c r="H38" s="1"/>
  <c r="I44"/>
  <c r="J44"/>
  <c r="J38" s="1"/>
  <c r="E45"/>
  <c r="G45"/>
  <c r="H45"/>
  <c r="F45" s="1"/>
  <c r="I45"/>
  <c r="J45"/>
  <c r="E46"/>
  <c r="G46"/>
  <c r="H46"/>
  <c r="F46" s="1"/>
  <c r="I46"/>
  <c r="J46"/>
  <c r="E47"/>
  <c r="G47"/>
  <c r="H47"/>
  <c r="F47" s="1"/>
  <c r="I47"/>
  <c r="J47"/>
  <c r="E48"/>
  <c r="G48"/>
  <c r="H48"/>
  <c r="F48" s="1"/>
  <c r="I48"/>
  <c r="J48"/>
  <c r="E49"/>
  <c r="G49"/>
  <c r="H49"/>
  <c r="F49" s="1"/>
  <c r="I49"/>
  <c r="J49"/>
  <c r="E50"/>
  <c r="G50"/>
  <c r="H50"/>
  <c r="F50" s="1"/>
  <c r="I50"/>
  <c r="J50"/>
  <c r="E51"/>
  <c r="G51"/>
  <c r="H51"/>
  <c r="F51" s="1"/>
  <c r="I51"/>
  <c r="J51"/>
  <c r="E52"/>
  <c r="G52"/>
  <c r="H52"/>
  <c r="F52" s="1"/>
  <c r="I52"/>
  <c r="J52"/>
  <c r="E53"/>
  <c r="G53"/>
  <c r="H53"/>
  <c r="F53" s="1"/>
  <c r="I53"/>
  <c r="J53"/>
  <c r="K54"/>
  <c r="L54"/>
  <c r="M54"/>
  <c r="E55"/>
  <c r="E54" s="1"/>
  <c r="G55"/>
  <c r="G54" s="1"/>
  <c r="H55"/>
  <c r="I55"/>
  <c r="I54" s="1"/>
  <c r="J55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H54" s="1"/>
  <c r="I60"/>
  <c r="J60"/>
  <c r="J54" s="1"/>
  <c r="E61"/>
  <c r="G61"/>
  <c r="H61"/>
  <c r="F61" s="1"/>
  <c r="I61"/>
  <c r="J61"/>
  <c r="F65"/>
  <c r="E67"/>
  <c r="G67"/>
  <c r="H67"/>
  <c r="H66" s="1"/>
  <c r="I67"/>
  <c r="J67"/>
  <c r="J66" s="1"/>
  <c r="K67"/>
  <c r="K66" s="1"/>
  <c r="K64" s="1"/>
  <c r="L67"/>
  <c r="L66" s="1"/>
  <c r="M67"/>
  <c r="M66" s="1"/>
  <c r="M64" s="1"/>
  <c r="E68"/>
  <c r="E66" s="1"/>
  <c r="G68"/>
  <c r="F68" s="1"/>
  <c r="H68"/>
  <c r="I68"/>
  <c r="I66" s="1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H73"/>
  <c r="F73" s="1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I76"/>
  <c r="I75" s="1"/>
  <c r="J76"/>
  <c r="E77"/>
  <c r="G77"/>
  <c r="F77" s="1"/>
  <c r="H77"/>
  <c r="I77"/>
  <c r="J77"/>
  <c r="E78"/>
  <c r="G78"/>
  <c r="F78" s="1"/>
  <c r="H78"/>
  <c r="I78"/>
  <c r="J78"/>
  <c r="F79"/>
  <c r="E80"/>
  <c r="G80"/>
  <c r="H80"/>
  <c r="H75" s="1"/>
  <c r="I80"/>
  <c r="J80"/>
  <c r="J75" s="1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H84"/>
  <c r="J84"/>
  <c r="K84"/>
  <c r="L84"/>
  <c r="M84"/>
  <c r="E85"/>
  <c r="E84" s="1"/>
  <c r="G85"/>
  <c r="G84" s="1"/>
  <c r="H85"/>
  <c r="I85"/>
  <c r="I84" s="1"/>
  <c r="J85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L64" l="1"/>
  <c r="K63"/>
  <c r="I64"/>
  <c r="M63"/>
  <c r="H62"/>
  <c r="E64"/>
  <c r="E103" s="1"/>
  <c r="J64"/>
  <c r="H64"/>
  <c r="L63"/>
  <c r="J62"/>
  <c r="I22"/>
  <c r="I62" s="1"/>
  <c r="G22"/>
  <c r="G62" s="1"/>
  <c r="F80"/>
  <c r="F67"/>
  <c r="F66" s="1"/>
  <c r="G66"/>
  <c r="G64" s="1"/>
  <c r="F60"/>
  <c r="F44"/>
  <c r="F38" s="1"/>
  <c r="F85"/>
  <c r="F84" s="1"/>
  <c r="F76"/>
  <c r="F75" s="1"/>
  <c r="F55"/>
  <c r="F54" s="1"/>
  <c r="F26"/>
  <c r="F25" s="1"/>
  <c r="F23"/>
  <c r="F22" s="1"/>
  <c r="F62" s="1"/>
  <c r="I63" l="1"/>
  <c r="I103"/>
  <c r="H63"/>
  <c r="H103"/>
  <c r="E63"/>
  <c r="G63"/>
  <c r="G103"/>
  <c r="J63"/>
  <c r="J103"/>
  <c r="F64"/>
  <c r="F103" s="1"/>
  <c r="F63" l="1"/>
  <c r="B103" s="1"/>
  <c r="B63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<sst xmlns="http://schemas.openxmlformats.org/spreadsheetml/2006/main" count="241" uniqueCount="170">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</sst>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6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42551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4941400</v>
          </cell>
          <cell r="G90">
            <v>3572421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2300000</v>
          </cell>
          <cell r="G108">
            <v>1278476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-23404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-6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5304000</v>
          </cell>
          <cell r="G186">
            <v>2150054</v>
          </cell>
          <cell r="H186">
            <v>0</v>
          </cell>
          <cell r="I186">
            <v>0</v>
          </cell>
          <cell r="J186">
            <v>263051</v>
          </cell>
        </row>
        <row r="189">
          <cell r="E189">
            <v>211900</v>
          </cell>
          <cell r="G189">
            <v>99699</v>
          </cell>
          <cell r="H189">
            <v>0</v>
          </cell>
          <cell r="I189">
            <v>0</v>
          </cell>
          <cell r="J189">
            <v>3757</v>
          </cell>
        </row>
        <row r="195">
          <cell r="E195">
            <v>1539300</v>
          </cell>
          <cell r="G195">
            <v>0</v>
          </cell>
          <cell r="H195">
            <v>0</v>
          </cell>
          <cell r="I195">
            <v>0</v>
          </cell>
          <cell r="J195">
            <v>685141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3488800</v>
          </cell>
          <cell r="G204">
            <v>2368792</v>
          </cell>
          <cell r="H204">
            <v>1335</v>
          </cell>
          <cell r="I204">
            <v>6051</v>
          </cell>
          <cell r="J204">
            <v>0</v>
          </cell>
        </row>
        <row r="222">
          <cell r="E222">
            <v>7000</v>
          </cell>
          <cell r="G222">
            <v>3120</v>
          </cell>
          <cell r="H222">
            <v>0</v>
          </cell>
          <cell r="I222">
            <v>15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1225800</v>
          </cell>
          <cell r="G269">
            <v>1024395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9000</v>
          </cell>
          <cell r="G273">
            <v>8641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60000</v>
          </cell>
          <cell r="G274">
            <v>37366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228000</v>
          </cell>
          <cell r="G282">
            <v>15264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-2000000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4831900</v>
          </cell>
          <cell r="G369">
            <v>-1101545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952083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134</v>
          </cell>
          <cell r="H538">
            <v>0</v>
          </cell>
          <cell r="I538">
            <v>0</v>
          </cell>
          <cell r="J538">
            <v>-134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-9981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-1404</v>
          </cell>
          <cell r="J571">
            <v>0</v>
          </cell>
        </row>
        <row r="572">
          <cell r="G572">
            <v>0</v>
          </cell>
          <cell r="H572">
            <v>0</v>
          </cell>
          <cell r="I572">
            <v>-1496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-18745</v>
          </cell>
          <cell r="H585">
            <v>9779</v>
          </cell>
          <cell r="I585">
            <v>8966</v>
          </cell>
          <cell r="J585">
            <v>0</v>
          </cell>
        </row>
        <row r="588">
          <cell r="E588">
            <v>0</v>
          </cell>
          <cell r="G588">
            <v>-9779</v>
          </cell>
          <cell r="H588">
            <v>9779</v>
          </cell>
          <cell r="J588">
            <v>0</v>
          </cell>
        </row>
        <row r="599">
          <cell r="B599">
            <v>42559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F11" sqref="F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               ОТЧЕТ ЗА КАСОВОТО ИЗПЪЛНЕНИЕ НА БЮДЖЕТА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42551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0</v>
      </c>
      <c r="F15" s="365" t="str">
        <f>[1]OTCHET!F15</f>
        <v>БЮДЖЕТ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7241900</v>
      </c>
      <c r="F22" s="240">
        <f>+F23+F25+F36+F37</f>
        <v>4827487</v>
      </c>
      <c r="G22" s="239">
        <f>+G23+G25+G36+G37</f>
        <v>4827487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7241900</v>
      </c>
      <c r="F25" s="299">
        <f>+F26+F30+F31+F32+F33</f>
        <v>4827487</v>
      </c>
      <c r="G25" s="298">
        <f>+G26+G30+G31+G32+G33</f>
        <v>4827487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4941400</v>
      </c>
      <c r="F30" s="268">
        <f>+G30+H30+I30+J30</f>
        <v>3572421</v>
      </c>
      <c r="G30" s="267">
        <f>[1]OTCHET!G90+[1]OTCHET!G93+[1]OTCHET!G94</f>
        <v>3572421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2300000</v>
      </c>
      <c r="F31" s="84">
        <f>+G31+H31+I31+J31</f>
        <v>1278476</v>
      </c>
      <c r="G31" s="83">
        <f>[1]OTCHET!G108</f>
        <v>1278476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500</v>
      </c>
      <c r="F32" s="84">
        <f>+G32+H32+I32+J32</f>
        <v>-23410</v>
      </c>
      <c r="G32" s="83">
        <f>[1]OTCHET!G112+[1]OTCHET!G120+[1]OTCHET!G136+[1]OTCHET!G137</f>
        <v>-23410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12073800</v>
      </c>
      <c r="F38" s="240">
        <f>SUM(F39:F53)-F44-F46-F51-F52</f>
        <v>4666681</v>
      </c>
      <c r="G38" s="239">
        <f>SUM(G39:G53)-G44-G46-G51-G52</f>
        <v>3707331</v>
      </c>
      <c r="H38" s="238">
        <f>SUM(H39:H53)-H44-H46-H51-H52</f>
        <v>1335</v>
      </c>
      <c r="I38" s="238">
        <f>SUM(I39:I53)-I44-I46-I51-I52</f>
        <v>6066</v>
      </c>
      <c r="J38" s="237">
        <f>SUM(J39:J53)-J44-J46-J51-J52</f>
        <v>951949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5304000</v>
      </c>
      <c r="F39" s="232">
        <f>+G39+H39+I39+J39</f>
        <v>2413105</v>
      </c>
      <c r="G39" s="231">
        <f>[1]OTCHET!G186</f>
        <v>2150054</v>
      </c>
      <c r="H39" s="230">
        <f>[1]OTCHET!H186</f>
        <v>0</v>
      </c>
      <c r="I39" s="230">
        <f>[1]OTCHET!I186</f>
        <v>0</v>
      </c>
      <c r="J39" s="229">
        <f>[1]OTCHET!J186</f>
        <v>263051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211900</v>
      </c>
      <c r="F40" s="84">
        <f>+G40+H40+I40+J40</f>
        <v>103456</v>
      </c>
      <c r="G40" s="83">
        <f>[1]OTCHET!G189</f>
        <v>99699</v>
      </c>
      <c r="H40" s="82">
        <f>[1]OTCHET!H189</f>
        <v>0</v>
      </c>
      <c r="I40" s="82">
        <f>[1]OTCHET!I189</f>
        <v>0</v>
      </c>
      <c r="J40" s="81">
        <f>[1]OTCHET!J189</f>
        <v>3757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1539300</v>
      </c>
      <c r="F41" s="84">
        <f>+G41+H41+I41+J41</f>
        <v>685141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685141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4721600</v>
      </c>
      <c r="F42" s="84">
        <f>+G42+H42+I42+J42</f>
        <v>3403708</v>
      </c>
      <c r="G42" s="83">
        <f>+[1]OTCHET!G204+[1]OTCHET!G222+[1]OTCHET!G269</f>
        <v>3396307</v>
      </c>
      <c r="H42" s="82">
        <f>+[1]OTCHET!H204+[1]OTCHET!H222+[1]OTCHET!H269</f>
        <v>1335</v>
      </c>
      <c r="I42" s="82">
        <f>+[1]OTCHET!I204+[1]OTCHET!I222+[1]OTCHET!I269</f>
        <v>6066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297000</v>
      </c>
      <c r="F48" s="84">
        <f>+G48+H48+I48+J48</f>
        <v>61271</v>
      </c>
      <c r="G48" s="83">
        <f>[1]OTCHET!G273+[1]OTCHET!G274+[1]OTCHET!G282+[1]OTCHET!G285</f>
        <v>61271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-2000000</v>
      </c>
      <c r="G49" s="83">
        <f>+[1]OTCHET!G286</f>
        <v>-2000000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4831900</v>
      </c>
      <c r="F54" s="184">
        <f>+F55+F56+F60</f>
        <v>-149462</v>
      </c>
      <c r="G54" s="183">
        <f>+G55+G56+G60</f>
        <v>-1101545</v>
      </c>
      <c r="H54" s="182">
        <f>+H55+H56+H60</f>
        <v>0</v>
      </c>
      <c r="I54" s="181">
        <f>+I55+I56+I60</f>
        <v>0</v>
      </c>
      <c r="J54" s="180">
        <f>+J55+J56+J60</f>
        <v>952083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4831900</v>
      </c>
      <c r="F55" s="98">
        <f>+G55+H55+I55+J55</f>
        <v>-1101545</v>
      </c>
      <c r="G55" s="97">
        <f>+[1]OTCHET!G355+[1]OTCHET!G369+[1]OTCHET!G382</f>
        <v>-1101545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952083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952083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11344</v>
      </c>
      <c r="G62" s="153">
        <f>+G22-G38+G54-G61</f>
        <v>18611</v>
      </c>
      <c r="H62" s="152">
        <f>+H22-H38+H54-H61</f>
        <v>-1335</v>
      </c>
      <c r="I62" s="152">
        <f>+I22-I38+I54-I61</f>
        <v>-6066</v>
      </c>
      <c r="J62" s="151">
        <f>+J22-J38+J54-J61</f>
        <v>134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-11344</v>
      </c>
      <c r="G64" s="139">
        <f>SUM(+G66+G74+G75+G82+G83+G84+G87+G88+G89+G90+G91+G92+G93)</f>
        <v>-18611</v>
      </c>
      <c r="H64" s="138">
        <f>SUM(+H66+H74+H75+H82+H83+H84+H87+H88+H89+H90+H91+H92+H93)</f>
        <v>1335</v>
      </c>
      <c r="I64" s="138">
        <f>SUM(+I66+I74+I75+I82+I83+I84+I87+I88+I89+I90+I91+I92+I93)</f>
        <v>6066</v>
      </c>
      <c r="J64" s="137">
        <f>SUM(+J66+J74+J75+J82+J83+J84+J87+J88+J89+J90+J91+J92+J93)</f>
        <v>-134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0</v>
      </c>
      <c r="G84" s="119">
        <f>+G85+G86</f>
        <v>134</v>
      </c>
      <c r="H84" s="118">
        <f>+H85+H86</f>
        <v>0</v>
      </c>
      <c r="I84" s="118">
        <f>+I85+I86</f>
        <v>0</v>
      </c>
      <c r="J84" s="117">
        <f>+J85+J86</f>
        <v>-134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0</v>
      </c>
      <c r="G86" s="105">
        <f>+[1]OTCHET!G515+[1]OTCHET!G518+[1]OTCHET!G538</f>
        <v>134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-134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1537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1537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-12881</v>
      </c>
      <c r="G89" s="83">
        <f>+[1]OTCHET!G567+[1]OTCHET!G568+[1]OTCHET!G569+[1]OTCHET!G570+[1]OTCHET!G571+[1]OTCHET!G572+[1]OTCHET!G573</f>
        <v>0</v>
      </c>
      <c r="H89" s="82">
        <f>+[1]OTCHET!H567+[1]OTCHET!H568+[1]OTCHET!H569+[1]OTCHET!H570+[1]OTCHET!H571+[1]OTCHET!H572+[1]OTCHET!H573</f>
        <v>-9981</v>
      </c>
      <c r="I89" s="82">
        <f>+[1]OTCHET!I567+[1]OTCHET!I568+[1]OTCHET!I569+[1]OTCHET!I570+[1]OTCHET!I571+[1]OTCHET!I572+[1]OTCHET!I573</f>
        <v>-2900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0</v>
      </c>
      <c r="G91" s="83">
        <f>+[1]OTCHET!G581+[1]OTCHET!G582</f>
        <v>0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0</v>
      </c>
      <c r="G92" s="83">
        <f>+[1]OTCHET!G583+[1]OTCHET!G584</f>
        <v>0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-18745</v>
      </c>
      <c r="H93" s="75">
        <f>[1]OTCHET!H585</f>
        <v>9779</v>
      </c>
      <c r="I93" s="75">
        <f>[1]OTCHET!I585</f>
        <v>8966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-9779</v>
      </c>
      <c r="H94" s="66">
        <f>+[1]OTCHET!H588</f>
        <v>9779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42559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2016-07-13T17:49:58Z</dcterms:created>
  <dcterms:modified xsi:type="dcterms:W3CDTF">2016-07-13T17:50:58Z</dcterms:modified>
</cp:coreProperties>
</file>