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75" windowWidth="20955" windowHeight="9915"/>
  </bookViews>
  <sheets>
    <sheet name="OTCHET" sheetId="1" r:id="rId1"/>
  </sheets>
  <externalReferences>
    <externalReference r:id="rId2"/>
  </externalReferences>
  <definedNames>
    <definedName name="_xlnm._FilterDatabase" localSheetId="0" hidden="1">OTCHET!$K$1:$K$775</definedName>
    <definedName name="Date">[1]list!$B$712:$B$723</definedName>
    <definedName name="EBK_DEIN">[1]list!$B$11:$B$275</definedName>
    <definedName name="EBK_DEIN2">[1]list!$B$11:$C$275</definedName>
    <definedName name="OP_LIST">[1]list!$A$281:$A$304</definedName>
    <definedName name="OP_LIST2">[1]list!$A$281:$B$304</definedName>
    <definedName name="PRBK">[1]list!$A$310:$B$709</definedName>
    <definedName name="_xlnm.Print_Area" localSheetId="0">OTCHET!$A$1:$K$601</definedName>
    <definedName name="SMETKA">[1]list!$A$2:$C$7</definedName>
    <definedName name="zad">OTCHET!#REF!,OTCHET!#REF!,OTCHET!#REF!,OTCHET!#REF!,OTCHET!#REF!,OTCHET!#REF!,OTCHET!#REF!,OTCHET!#REF!,OTCHET!#REF!,OTCHET!#REF!,OTCHET!#REF!,OTCHET!#REF!,OTCHET!#REF!,OTCHET!#REF!,OTCHET!#REF!,OTCHET!#REF!,OTCHET!#REF!</definedName>
  </definedNames>
  <calcPr calcId="125725"/>
</workbook>
</file>

<file path=xl/calcChain.xml><?xml version="1.0" encoding="utf-8"?>
<calcChain xmlns="http://schemas.openxmlformats.org/spreadsheetml/2006/main">
  <c r="K771" i="1"/>
  <c r="K770"/>
  <c r="K769"/>
  <c r="K768"/>
  <c r="K767"/>
  <c r="K766"/>
  <c r="K765"/>
  <c r="K764"/>
  <c r="K763"/>
  <c r="K762"/>
  <c r="K761"/>
  <c r="K760"/>
  <c r="K759"/>
  <c r="K758"/>
  <c r="K757"/>
  <c r="K756"/>
  <c r="K755"/>
  <c r="K754"/>
  <c r="K753"/>
  <c r="K752"/>
  <c r="K751"/>
  <c r="K750"/>
  <c r="K749"/>
  <c r="K748"/>
  <c r="K747"/>
  <c r="E747"/>
  <c r="K746"/>
  <c r="B746"/>
  <c r="K745"/>
  <c r="F745"/>
  <c r="K744"/>
  <c r="K743"/>
  <c r="B743"/>
  <c r="K742"/>
  <c r="F742"/>
  <c r="E742"/>
  <c r="B742"/>
  <c r="K741"/>
  <c r="K740"/>
  <c r="K739"/>
  <c r="D736"/>
  <c r="K735"/>
  <c r="K734"/>
  <c r="K733"/>
  <c r="F732"/>
  <c r="K732" s="1"/>
  <c r="K731"/>
  <c r="F730"/>
  <c r="K730" s="1"/>
  <c r="F729"/>
  <c r="K729" s="1"/>
  <c r="F728"/>
  <c r="K728" s="1"/>
  <c r="J727"/>
  <c r="I727"/>
  <c r="H727"/>
  <c r="G727"/>
  <c r="F727"/>
  <c r="E727"/>
  <c r="K727" s="1"/>
  <c r="K726"/>
  <c r="F726"/>
  <c r="K725"/>
  <c r="F725"/>
  <c r="K724"/>
  <c r="F724"/>
  <c r="K723"/>
  <c r="F723"/>
  <c r="J722"/>
  <c r="I722"/>
  <c r="H722"/>
  <c r="G722"/>
  <c r="F722"/>
  <c r="E722"/>
  <c r="K722" s="1"/>
  <c r="F721"/>
  <c r="K721" s="1"/>
  <c r="F720"/>
  <c r="K720" s="1"/>
  <c r="F719"/>
  <c r="K719" s="1"/>
  <c r="J718"/>
  <c r="I718"/>
  <c r="H718"/>
  <c r="G718"/>
  <c r="F718"/>
  <c r="E718"/>
  <c r="K718" s="1"/>
  <c r="K717"/>
  <c r="F717"/>
  <c r="K716"/>
  <c r="F716"/>
  <c r="K715"/>
  <c r="F715"/>
  <c r="K714"/>
  <c r="F714"/>
  <c r="K713"/>
  <c r="F713"/>
  <c r="K712"/>
  <c r="F712"/>
  <c r="K711"/>
  <c r="F711"/>
  <c r="J710"/>
  <c r="I710"/>
  <c r="H710"/>
  <c r="G710"/>
  <c r="F710"/>
  <c r="E710"/>
  <c r="K710" s="1"/>
  <c r="F709"/>
  <c r="K709" s="1"/>
  <c r="F708"/>
  <c r="K708" s="1"/>
  <c r="F707"/>
  <c r="K707" s="1"/>
  <c r="J706"/>
  <c r="I706"/>
  <c r="H706"/>
  <c r="G706"/>
  <c r="F706"/>
  <c r="E706"/>
  <c r="K706" s="1"/>
  <c r="K705"/>
  <c r="F705"/>
  <c r="K704"/>
  <c r="F704"/>
  <c r="K703"/>
  <c r="F703"/>
  <c r="K702"/>
  <c r="F702"/>
  <c r="K701"/>
  <c r="F701"/>
  <c r="K700"/>
  <c r="F700"/>
  <c r="J699"/>
  <c r="I699"/>
  <c r="H699"/>
  <c r="G699"/>
  <c r="F699"/>
  <c r="E699"/>
  <c r="K699" s="1"/>
  <c r="F698"/>
  <c r="K698" s="1"/>
  <c r="F697"/>
  <c r="K697" s="1"/>
  <c r="F696"/>
  <c r="K696" s="1"/>
  <c r="F695"/>
  <c r="K695" s="1"/>
  <c r="F694"/>
  <c r="K694" s="1"/>
  <c r="F693"/>
  <c r="K693" s="1"/>
  <c r="J692"/>
  <c r="I692"/>
  <c r="H692"/>
  <c r="G692"/>
  <c r="F692"/>
  <c r="E692"/>
  <c r="K692" s="1"/>
  <c r="K691"/>
  <c r="F691"/>
  <c r="K690"/>
  <c r="F690"/>
  <c r="K689"/>
  <c r="F689"/>
  <c r="K688"/>
  <c r="F688"/>
  <c r="K687"/>
  <c r="F687"/>
  <c r="K686"/>
  <c r="F686"/>
  <c r="K685"/>
  <c r="F685"/>
  <c r="K684"/>
  <c r="F684"/>
  <c r="K683"/>
  <c r="F683"/>
  <c r="J682"/>
  <c r="I682"/>
  <c r="H682"/>
  <c r="G682"/>
  <c r="F682"/>
  <c r="E682"/>
  <c r="K682" s="1"/>
  <c r="F681"/>
  <c r="K681" s="1"/>
  <c r="F680"/>
  <c r="K680" s="1"/>
  <c r="F679"/>
  <c r="K679" s="1"/>
  <c r="F678"/>
  <c r="K678" s="1"/>
  <c r="F677"/>
  <c r="K677" s="1"/>
  <c r="F676"/>
  <c r="K676" s="1"/>
  <c r="J675"/>
  <c r="I675"/>
  <c r="H675"/>
  <c r="G675"/>
  <c r="F675"/>
  <c r="E675"/>
  <c r="K675" s="1"/>
  <c r="K674"/>
  <c r="F674"/>
  <c r="K673"/>
  <c r="F673"/>
  <c r="K672"/>
  <c r="F672"/>
  <c r="K671"/>
  <c r="F671"/>
  <c r="K670"/>
  <c r="F670"/>
  <c r="K669"/>
  <c r="F669"/>
  <c r="J668"/>
  <c r="I668"/>
  <c r="H668"/>
  <c r="G668"/>
  <c r="F668"/>
  <c r="E668"/>
  <c r="K668" s="1"/>
  <c r="F667"/>
  <c r="K667" s="1"/>
  <c r="F666"/>
  <c r="K666" s="1"/>
  <c r="F665"/>
  <c r="K665" s="1"/>
  <c r="F664"/>
  <c r="K664" s="1"/>
  <c r="F663"/>
  <c r="K663" s="1"/>
  <c r="J662"/>
  <c r="I662"/>
  <c r="H662"/>
  <c r="G662"/>
  <c r="F662"/>
  <c r="E662"/>
  <c r="K662" s="1"/>
  <c r="K661"/>
  <c r="F661"/>
  <c r="K660"/>
  <c r="F660"/>
  <c r="K659"/>
  <c r="F659"/>
  <c r="J658"/>
  <c r="I658"/>
  <c r="H658"/>
  <c r="G658"/>
  <c r="F658"/>
  <c r="E658"/>
  <c r="K658" s="1"/>
  <c r="F657"/>
  <c r="K657" s="1"/>
  <c r="F656"/>
  <c r="K656" s="1"/>
  <c r="F655"/>
  <c r="K655" s="1"/>
  <c r="F654"/>
  <c r="K654" s="1"/>
  <c r="F653"/>
  <c r="K653" s="1"/>
  <c r="F652"/>
  <c r="K652" s="1"/>
  <c r="F651"/>
  <c r="K651" s="1"/>
  <c r="F650"/>
  <c r="K650" s="1"/>
  <c r="F649"/>
  <c r="K649" s="1"/>
  <c r="F648"/>
  <c r="K648" s="1"/>
  <c r="F647"/>
  <c r="K647" s="1"/>
  <c r="F646"/>
  <c r="K646" s="1"/>
  <c r="F645"/>
  <c r="K645" s="1"/>
  <c r="F644"/>
  <c r="K644" s="1"/>
  <c r="F643"/>
  <c r="K643" s="1"/>
  <c r="F642"/>
  <c r="K642" s="1"/>
  <c r="F641"/>
  <c r="K641" s="1"/>
  <c r="J640"/>
  <c r="I640"/>
  <c r="H640"/>
  <c r="G640"/>
  <c r="F640"/>
  <c r="E640"/>
  <c r="K640" s="1"/>
  <c r="K639"/>
  <c r="F639"/>
  <c r="K638"/>
  <c r="F638"/>
  <c r="K637"/>
  <c r="F637"/>
  <c r="K636"/>
  <c r="F636"/>
  <c r="K635"/>
  <c r="F635"/>
  <c r="K634"/>
  <c r="F634"/>
  <c r="K633"/>
  <c r="F633"/>
  <c r="C633"/>
  <c r="F632"/>
  <c r="K632" s="1"/>
  <c r="J631"/>
  <c r="I631"/>
  <c r="H631"/>
  <c r="G631"/>
  <c r="F631"/>
  <c r="E631"/>
  <c r="K631" s="1"/>
  <c r="K630"/>
  <c r="F630"/>
  <c r="K629"/>
  <c r="F629"/>
  <c r="K628"/>
  <c r="F628"/>
  <c r="K627"/>
  <c r="F627"/>
  <c r="K626"/>
  <c r="F626"/>
  <c r="J625"/>
  <c r="I625"/>
  <c r="H625"/>
  <c r="G625"/>
  <c r="F625"/>
  <c r="E625"/>
  <c r="K625" s="1"/>
  <c r="F624"/>
  <c r="K624" s="1"/>
  <c r="F623"/>
  <c r="K623" s="1"/>
  <c r="J622"/>
  <c r="J736" s="1"/>
  <c r="I622"/>
  <c r="I736" s="1"/>
  <c r="H622"/>
  <c r="H736" s="1"/>
  <c r="G622"/>
  <c r="G736" s="1"/>
  <c r="F622"/>
  <c r="F736" s="1"/>
  <c r="E622"/>
  <c r="E736" s="1"/>
  <c r="C619"/>
  <c r="L736" s="1"/>
  <c r="E613"/>
  <c r="B612"/>
  <c r="F611"/>
  <c r="B609"/>
  <c r="F608"/>
  <c r="E608"/>
  <c r="B608"/>
  <c r="F590"/>
  <c r="K590" s="1"/>
  <c r="F589"/>
  <c r="K589" s="1"/>
  <c r="F588"/>
  <c r="K588" s="1"/>
  <c r="F587"/>
  <c r="K587" s="1"/>
  <c r="F586"/>
  <c r="K586" s="1"/>
  <c r="J585"/>
  <c r="I585"/>
  <c r="H585"/>
  <c r="G585"/>
  <c r="F585"/>
  <c r="E585"/>
  <c r="K585" s="1"/>
  <c r="K584"/>
  <c r="F584"/>
  <c r="K583"/>
  <c r="F583"/>
  <c r="K582"/>
  <c r="F582"/>
  <c r="K581"/>
  <c r="F581"/>
  <c r="J580"/>
  <c r="I580"/>
  <c r="H580"/>
  <c r="G580"/>
  <c r="F580"/>
  <c r="E580"/>
  <c r="K580" s="1"/>
  <c r="F579"/>
  <c r="K579" s="1"/>
  <c r="F578"/>
  <c r="K578" s="1"/>
  <c r="F577"/>
  <c r="K577" s="1"/>
  <c r="F576"/>
  <c r="K576" s="1"/>
  <c r="F575"/>
  <c r="K575" s="1"/>
  <c r="F574"/>
  <c r="K574" s="1"/>
  <c r="F573"/>
  <c r="K573" s="1"/>
  <c r="F572"/>
  <c r="K572" s="1"/>
  <c r="F571"/>
  <c r="K571" s="1"/>
  <c r="F570"/>
  <c r="K570" s="1"/>
  <c r="F569"/>
  <c r="K569" s="1"/>
  <c r="F568"/>
  <c r="K568" s="1"/>
  <c r="F567"/>
  <c r="K567" s="1"/>
  <c r="F566"/>
  <c r="K566" s="1"/>
  <c r="F565"/>
  <c r="K565" s="1"/>
  <c r="F564"/>
  <c r="K564" s="1"/>
  <c r="F563"/>
  <c r="K563" s="1"/>
  <c r="F562"/>
  <c r="K562" s="1"/>
  <c r="F561"/>
  <c r="K561" s="1"/>
  <c r="J560"/>
  <c r="I560"/>
  <c r="H560"/>
  <c r="G560"/>
  <c r="F560"/>
  <c r="E560"/>
  <c r="K560" s="1"/>
  <c r="K559"/>
  <c r="F559"/>
  <c r="K558"/>
  <c r="F558"/>
  <c r="K557"/>
  <c r="F557"/>
  <c r="K556"/>
  <c r="F556"/>
  <c r="K555"/>
  <c r="F555"/>
  <c r="K554"/>
  <c r="F554"/>
  <c r="K553"/>
  <c r="F553"/>
  <c r="K552"/>
  <c r="F552"/>
  <c r="K551"/>
  <c r="F551"/>
  <c r="K550"/>
  <c r="F550"/>
  <c r="K549"/>
  <c r="F549"/>
  <c r="K548"/>
  <c r="F548"/>
  <c r="K547"/>
  <c r="F547"/>
  <c r="K546"/>
  <c r="F546"/>
  <c r="K545"/>
  <c r="F545"/>
  <c r="K544"/>
  <c r="F544"/>
  <c r="K543"/>
  <c r="F543"/>
  <c r="K542"/>
  <c r="F542"/>
  <c r="K541"/>
  <c r="F541"/>
  <c r="K540"/>
  <c r="F540"/>
  <c r="K539"/>
  <c r="F539"/>
  <c r="J538"/>
  <c r="I538"/>
  <c r="H538"/>
  <c r="G538"/>
  <c r="F538"/>
  <c r="E538"/>
  <c r="K538" s="1"/>
  <c r="F537"/>
  <c r="K537" s="1"/>
  <c r="F536"/>
  <c r="K536" s="1"/>
  <c r="J535"/>
  <c r="I535"/>
  <c r="H535"/>
  <c r="G535"/>
  <c r="F535"/>
  <c r="E535"/>
  <c r="K535" s="1"/>
  <c r="K534"/>
  <c r="F534"/>
  <c r="K533"/>
  <c r="F533"/>
  <c r="K532"/>
  <c r="F532"/>
  <c r="K531"/>
  <c r="F531"/>
  <c r="J530"/>
  <c r="I530"/>
  <c r="H530"/>
  <c r="G530"/>
  <c r="F530"/>
  <c r="E530"/>
  <c r="K530" s="1"/>
  <c r="F529"/>
  <c r="K529" s="1"/>
  <c r="F528"/>
  <c r="K528" s="1"/>
  <c r="F527"/>
  <c r="K527" s="1"/>
  <c r="F526"/>
  <c r="K526" s="1"/>
  <c r="J525"/>
  <c r="I525"/>
  <c r="H525"/>
  <c r="G525"/>
  <c r="F525"/>
  <c r="E525"/>
  <c r="K525" s="1"/>
  <c r="K524"/>
  <c r="F524"/>
  <c r="K523"/>
  <c r="F523"/>
  <c r="K522"/>
  <c r="F522"/>
  <c r="K521"/>
  <c r="F521"/>
  <c r="K520"/>
  <c r="F520"/>
  <c r="K519"/>
  <c r="F519"/>
  <c r="J518"/>
  <c r="I518"/>
  <c r="H518"/>
  <c r="G518"/>
  <c r="F518"/>
  <c r="E518"/>
  <c r="K518" s="1"/>
  <c r="F517"/>
  <c r="K517" s="1"/>
  <c r="F516"/>
  <c r="K516" s="1"/>
  <c r="J515"/>
  <c r="I515"/>
  <c r="H515"/>
  <c r="G515"/>
  <c r="F515"/>
  <c r="E515"/>
  <c r="K515" s="1"/>
  <c r="K514"/>
  <c r="F514"/>
  <c r="K513"/>
  <c r="F513"/>
  <c r="K512"/>
  <c r="F512"/>
  <c r="K511"/>
  <c r="F511"/>
  <c r="J510"/>
  <c r="I510"/>
  <c r="H510"/>
  <c r="G510"/>
  <c r="F510"/>
  <c r="E510"/>
  <c r="K510" s="1"/>
  <c r="F509"/>
  <c r="K509" s="1"/>
  <c r="F508"/>
  <c r="K508" s="1"/>
  <c r="F507"/>
  <c r="K507" s="1"/>
  <c r="J506"/>
  <c r="I506"/>
  <c r="H506"/>
  <c r="G506"/>
  <c r="F506"/>
  <c r="E506"/>
  <c r="K506" s="1"/>
  <c r="K505"/>
  <c r="F505"/>
  <c r="K504"/>
  <c r="F504"/>
  <c r="K503"/>
  <c r="F503"/>
  <c r="K502"/>
  <c r="F502"/>
  <c r="K501"/>
  <c r="F501"/>
  <c r="K500"/>
  <c r="F500"/>
  <c r="K499"/>
  <c r="F499"/>
  <c r="K498"/>
  <c r="F498"/>
  <c r="J497"/>
  <c r="I497"/>
  <c r="H497"/>
  <c r="G497"/>
  <c r="F497"/>
  <c r="E497"/>
  <c r="K497" s="1"/>
  <c r="F496"/>
  <c r="K496" s="1"/>
  <c r="F495"/>
  <c r="K495" s="1"/>
  <c r="F494"/>
  <c r="K494" s="1"/>
  <c r="F493"/>
  <c r="K493" s="1"/>
  <c r="F492"/>
  <c r="K492" s="1"/>
  <c r="J491"/>
  <c r="I491"/>
  <c r="H491"/>
  <c r="G491"/>
  <c r="F491"/>
  <c r="E491"/>
  <c r="K491" s="1"/>
  <c r="K490"/>
  <c r="F490"/>
  <c r="K489"/>
  <c r="F489"/>
  <c r="K488"/>
  <c r="F488"/>
  <c r="K487"/>
  <c r="F487"/>
  <c r="K486"/>
  <c r="F486"/>
  <c r="K485"/>
  <c r="F485"/>
  <c r="K484"/>
  <c r="F484"/>
  <c r="K483"/>
  <c r="F483"/>
  <c r="K482"/>
  <c r="F482"/>
  <c r="K481"/>
  <c r="F481"/>
  <c r="K480"/>
  <c r="F480"/>
  <c r="K479"/>
  <c r="F479"/>
  <c r="K478"/>
  <c r="F478"/>
  <c r="K477"/>
  <c r="F477"/>
  <c r="K476"/>
  <c r="F476"/>
  <c r="J475"/>
  <c r="I475"/>
  <c r="H475"/>
  <c r="G475"/>
  <c r="F475"/>
  <c r="E475"/>
  <c r="K475" s="1"/>
  <c r="F474"/>
  <c r="K474" s="1"/>
  <c r="F473"/>
  <c r="K473" s="1"/>
  <c r="J472"/>
  <c r="I472"/>
  <c r="H472"/>
  <c r="G472"/>
  <c r="F472"/>
  <c r="E472"/>
  <c r="K472" s="1"/>
  <c r="K471"/>
  <c r="F471"/>
  <c r="K470"/>
  <c r="F470"/>
  <c r="K469"/>
  <c r="F469"/>
  <c r="K468"/>
  <c r="F468"/>
  <c r="K467"/>
  <c r="F467"/>
  <c r="K466"/>
  <c r="F466"/>
  <c r="J465"/>
  <c r="I465"/>
  <c r="H465"/>
  <c r="G465"/>
  <c r="F465"/>
  <c r="E465"/>
  <c r="K465" s="1"/>
  <c r="F464"/>
  <c r="K464" s="1"/>
  <c r="F463"/>
  <c r="K463" s="1"/>
  <c r="J462"/>
  <c r="I462"/>
  <c r="H462"/>
  <c r="G462"/>
  <c r="F462"/>
  <c r="E462"/>
  <c r="K462" s="1"/>
  <c r="K461"/>
  <c r="F461"/>
  <c r="K460"/>
  <c r="F460"/>
  <c r="J459"/>
  <c r="I459"/>
  <c r="H459"/>
  <c r="G459"/>
  <c r="F459"/>
  <c r="E459"/>
  <c r="K459" s="1"/>
  <c r="F458"/>
  <c r="K458" s="1"/>
  <c r="F457"/>
  <c r="K457" s="1"/>
  <c r="F456"/>
  <c r="K456" s="1"/>
  <c r="J455"/>
  <c r="J591" s="1"/>
  <c r="I455"/>
  <c r="I591" s="1"/>
  <c r="H455"/>
  <c r="H591" s="1"/>
  <c r="G455"/>
  <c r="G591" s="1"/>
  <c r="F455"/>
  <c r="F591" s="1"/>
  <c r="E455"/>
  <c r="K455" s="1"/>
  <c r="E450"/>
  <c r="F448"/>
  <c r="B446"/>
  <c r="F445"/>
  <c r="E445"/>
  <c r="B445"/>
  <c r="E434"/>
  <c r="B433"/>
  <c r="F432"/>
  <c r="B430"/>
  <c r="F429"/>
  <c r="E429"/>
  <c r="B429"/>
  <c r="J423"/>
  <c r="H423"/>
  <c r="K422"/>
  <c r="F422"/>
  <c r="K421"/>
  <c r="F421"/>
  <c r="J420"/>
  <c r="I420"/>
  <c r="I423" s="1"/>
  <c r="H420"/>
  <c r="G420"/>
  <c r="G423" s="1"/>
  <c r="F420"/>
  <c r="E420"/>
  <c r="E423" s="1"/>
  <c r="F419"/>
  <c r="K419" s="1"/>
  <c r="F418"/>
  <c r="K418" s="1"/>
  <c r="F417"/>
  <c r="K417" s="1"/>
  <c r="F416"/>
  <c r="K416" s="1"/>
  <c r="K415"/>
  <c r="K414"/>
  <c r="F412"/>
  <c r="K412" s="1"/>
  <c r="F411"/>
  <c r="K411" s="1"/>
  <c r="F410"/>
  <c r="K410" s="1"/>
  <c r="F409"/>
  <c r="K409" s="1"/>
  <c r="F408"/>
  <c r="K408" s="1"/>
  <c r="F407"/>
  <c r="K407" s="1"/>
  <c r="J406"/>
  <c r="I406"/>
  <c r="H406"/>
  <c r="G406"/>
  <c r="F406"/>
  <c r="E406"/>
  <c r="K406" s="1"/>
  <c r="K405"/>
  <c r="F405"/>
  <c r="K404"/>
  <c r="F404"/>
  <c r="J403"/>
  <c r="I403"/>
  <c r="H403"/>
  <c r="G403"/>
  <c r="F403"/>
  <c r="E403"/>
  <c r="K403" s="1"/>
  <c r="F402"/>
  <c r="K402" s="1"/>
  <c r="F401"/>
  <c r="K401" s="1"/>
  <c r="J400"/>
  <c r="I400"/>
  <c r="H400"/>
  <c r="G400"/>
  <c r="F400"/>
  <c r="E400"/>
  <c r="K400" s="1"/>
  <c r="K399"/>
  <c r="F399"/>
  <c r="K398"/>
  <c r="F398"/>
  <c r="K397"/>
  <c r="F397"/>
  <c r="J396"/>
  <c r="I396"/>
  <c r="H396"/>
  <c r="G396"/>
  <c r="F396"/>
  <c r="E396"/>
  <c r="K396" s="1"/>
  <c r="F395"/>
  <c r="K395" s="1"/>
  <c r="F394"/>
  <c r="K394" s="1"/>
  <c r="J393"/>
  <c r="I393"/>
  <c r="H393"/>
  <c r="G393"/>
  <c r="F393"/>
  <c r="E393"/>
  <c r="K393" s="1"/>
  <c r="K392"/>
  <c r="F392"/>
  <c r="K391"/>
  <c r="F391"/>
  <c r="J390"/>
  <c r="I390"/>
  <c r="H390"/>
  <c r="G390"/>
  <c r="F390"/>
  <c r="E390"/>
  <c r="K390" s="1"/>
  <c r="F389"/>
  <c r="K389" s="1"/>
  <c r="F388"/>
  <c r="K388" s="1"/>
  <c r="F387"/>
  <c r="K387" s="1"/>
  <c r="F386"/>
  <c r="K386" s="1"/>
  <c r="J385"/>
  <c r="I385"/>
  <c r="H385"/>
  <c r="G385"/>
  <c r="F385"/>
  <c r="E385"/>
  <c r="K385" s="1"/>
  <c r="K384"/>
  <c r="F384"/>
  <c r="K383"/>
  <c r="F383"/>
  <c r="J382"/>
  <c r="I382"/>
  <c r="H382"/>
  <c r="G382"/>
  <c r="F382"/>
  <c r="E382"/>
  <c r="K382" s="1"/>
  <c r="F381"/>
  <c r="K381" s="1"/>
  <c r="F380"/>
  <c r="K380" s="1"/>
  <c r="F379"/>
  <c r="K379" s="1"/>
  <c r="F378"/>
  <c r="K378" s="1"/>
  <c r="J377"/>
  <c r="I377"/>
  <c r="H377"/>
  <c r="G377"/>
  <c r="F377"/>
  <c r="E377"/>
  <c r="K377" s="1"/>
  <c r="K376"/>
  <c r="F376"/>
  <c r="K375"/>
  <c r="F375"/>
  <c r="K374"/>
  <c r="F374"/>
  <c r="K373"/>
  <c r="F373"/>
  <c r="K372"/>
  <c r="F372"/>
  <c r="K371"/>
  <c r="F371"/>
  <c r="K370"/>
  <c r="F370"/>
  <c r="J369"/>
  <c r="I369"/>
  <c r="I413" s="1"/>
  <c r="H369"/>
  <c r="G369"/>
  <c r="G413" s="1"/>
  <c r="F369"/>
  <c r="E369"/>
  <c r="E413" s="1"/>
  <c r="F368"/>
  <c r="K368" s="1"/>
  <c r="F367"/>
  <c r="K367" s="1"/>
  <c r="F366"/>
  <c r="K366" s="1"/>
  <c r="F365"/>
  <c r="K365" s="1"/>
  <c r="F364"/>
  <c r="K364" s="1"/>
  <c r="F363"/>
  <c r="K363" s="1"/>
  <c r="F362"/>
  <c r="K362" s="1"/>
  <c r="F361"/>
  <c r="K361" s="1"/>
  <c r="F360"/>
  <c r="K360" s="1"/>
  <c r="F359"/>
  <c r="K359" s="1"/>
  <c r="F358"/>
  <c r="K358" s="1"/>
  <c r="F357"/>
  <c r="K357" s="1"/>
  <c r="F356"/>
  <c r="K356" s="1"/>
  <c r="J355"/>
  <c r="J413" s="1"/>
  <c r="I355"/>
  <c r="H355"/>
  <c r="H413" s="1"/>
  <c r="G355"/>
  <c r="F355"/>
  <c r="F413" s="1"/>
  <c r="E355"/>
  <c r="K355" s="1"/>
  <c r="E349"/>
  <c r="B348"/>
  <c r="F347"/>
  <c r="B345"/>
  <c r="F344"/>
  <c r="E344"/>
  <c r="B344"/>
  <c r="E311"/>
  <c r="B310"/>
  <c r="F309"/>
  <c r="B307"/>
  <c r="F306"/>
  <c r="E306"/>
  <c r="B306"/>
  <c r="K298"/>
  <c r="K297"/>
  <c r="K296"/>
  <c r="C197"/>
  <c r="E180"/>
  <c r="B179"/>
  <c r="F178"/>
  <c r="B176"/>
  <c r="F175"/>
  <c r="E175"/>
  <c r="B175"/>
  <c r="K167"/>
  <c r="F167"/>
  <c r="K166"/>
  <c r="F166"/>
  <c r="K165"/>
  <c r="F165"/>
  <c r="K164"/>
  <c r="F164"/>
  <c r="K163"/>
  <c r="F163"/>
  <c r="K162"/>
  <c r="F162"/>
  <c r="K161"/>
  <c r="F161"/>
  <c r="K160"/>
  <c r="F160"/>
  <c r="J159"/>
  <c r="I159"/>
  <c r="H159"/>
  <c r="G159"/>
  <c r="F159"/>
  <c r="E159"/>
  <c r="K159" s="1"/>
  <c r="F158"/>
  <c r="K158" s="1"/>
  <c r="F157"/>
  <c r="K157" s="1"/>
  <c r="F156"/>
  <c r="K156" s="1"/>
  <c r="F155"/>
  <c r="K155" s="1"/>
  <c r="F154"/>
  <c r="K154" s="1"/>
  <c r="F153"/>
  <c r="K153" s="1"/>
  <c r="F152"/>
  <c r="K152" s="1"/>
  <c r="F151"/>
  <c r="K151" s="1"/>
  <c r="J150"/>
  <c r="I150"/>
  <c r="H150"/>
  <c r="G150"/>
  <c r="F150"/>
  <c r="E150"/>
  <c r="K150" s="1"/>
  <c r="K149"/>
  <c r="F149"/>
  <c r="K148"/>
  <c r="F148"/>
  <c r="K147"/>
  <c r="F147"/>
  <c r="K146"/>
  <c r="F146"/>
  <c r="K145"/>
  <c r="F145"/>
  <c r="K144"/>
  <c r="F144"/>
  <c r="K143"/>
  <c r="F143"/>
  <c r="K142"/>
  <c r="F142"/>
  <c r="J141"/>
  <c r="I141"/>
  <c r="H141"/>
  <c r="G141"/>
  <c r="F141"/>
  <c r="E141"/>
  <c r="K141" s="1"/>
  <c r="F140"/>
  <c r="K140" s="1"/>
  <c r="F139"/>
  <c r="K139" s="1"/>
  <c r="J138"/>
  <c r="I138"/>
  <c r="H138"/>
  <c r="G138"/>
  <c r="F138"/>
  <c r="E138"/>
  <c r="K138" s="1"/>
  <c r="K137"/>
  <c r="F137"/>
  <c r="K136"/>
  <c r="F136"/>
  <c r="K135"/>
  <c r="F135"/>
  <c r="K134"/>
  <c r="F134"/>
  <c r="K133"/>
  <c r="F133"/>
  <c r="K132"/>
  <c r="F132"/>
  <c r="K131"/>
  <c r="F131"/>
  <c r="K130"/>
  <c r="F130"/>
  <c r="K129"/>
  <c r="F129"/>
  <c r="K128"/>
  <c r="F128"/>
  <c r="K127"/>
  <c r="F127"/>
  <c r="K126"/>
  <c r="F126"/>
  <c r="K125"/>
  <c r="F125"/>
  <c r="J124"/>
  <c r="I124"/>
  <c r="H124"/>
  <c r="G124"/>
  <c r="F124"/>
  <c r="E124"/>
  <c r="K124" s="1"/>
  <c r="F123"/>
  <c r="K123" s="1"/>
  <c r="F122"/>
  <c r="K122" s="1"/>
  <c r="F121"/>
  <c r="K121" s="1"/>
  <c r="J120"/>
  <c r="I120"/>
  <c r="H120"/>
  <c r="G120"/>
  <c r="F120"/>
  <c r="E120"/>
  <c r="K120" s="1"/>
  <c r="K119"/>
  <c r="F119"/>
  <c r="K118"/>
  <c r="F118"/>
  <c r="K117"/>
  <c r="F117"/>
  <c r="K116"/>
  <c r="F116"/>
  <c r="K115"/>
  <c r="F115"/>
  <c r="K114"/>
  <c r="F114"/>
  <c r="K113"/>
  <c r="F113"/>
  <c r="J112"/>
  <c r="I112"/>
  <c r="H112"/>
  <c r="G112"/>
  <c r="F112"/>
  <c r="E112"/>
  <c r="K112" s="1"/>
  <c r="F111"/>
  <c r="K111" s="1"/>
  <c r="F110"/>
  <c r="K110" s="1"/>
  <c r="F109"/>
  <c r="K109" s="1"/>
  <c r="J108"/>
  <c r="I108"/>
  <c r="H108"/>
  <c r="G108"/>
  <c r="F108"/>
  <c r="E108"/>
  <c r="K108" s="1"/>
  <c r="K107"/>
  <c r="F107"/>
  <c r="K106"/>
  <c r="F106"/>
  <c r="K105"/>
  <c r="F105"/>
  <c r="K104"/>
  <c r="F104"/>
  <c r="K103"/>
  <c r="F103"/>
  <c r="K102"/>
  <c r="F102"/>
  <c r="K101"/>
  <c r="F101"/>
  <c r="K100"/>
  <c r="F100"/>
  <c r="K99"/>
  <c r="F99"/>
  <c r="K98"/>
  <c r="F98"/>
  <c r="K97"/>
  <c r="F97"/>
  <c r="K96"/>
  <c r="F96"/>
  <c r="K95"/>
  <c r="F95"/>
  <c r="J94"/>
  <c r="I94"/>
  <c r="H94"/>
  <c r="G94"/>
  <c r="F94"/>
  <c r="E94"/>
  <c r="K94" s="1"/>
  <c r="F93"/>
  <c r="K93" s="1"/>
  <c r="F92"/>
  <c r="K92" s="1"/>
  <c r="F91"/>
  <c r="K91" s="1"/>
  <c r="J90"/>
  <c r="I90"/>
  <c r="H90"/>
  <c r="G90"/>
  <c r="F90"/>
  <c r="E90"/>
  <c r="K90" s="1"/>
  <c r="K89"/>
  <c r="F89"/>
  <c r="K88"/>
  <c r="F88"/>
  <c r="K87"/>
  <c r="F87"/>
  <c r="K86"/>
  <c r="F86"/>
  <c r="K85"/>
  <c r="F85"/>
  <c r="K84"/>
  <c r="F84"/>
  <c r="K83"/>
  <c r="F83"/>
  <c r="K82"/>
  <c r="F82"/>
  <c r="K81"/>
  <c r="F81"/>
  <c r="K80"/>
  <c r="F80"/>
  <c r="K79"/>
  <c r="F79"/>
  <c r="K78"/>
  <c r="F78"/>
  <c r="K77"/>
  <c r="F77"/>
  <c r="K76"/>
  <c r="F76"/>
  <c r="J75"/>
  <c r="I75"/>
  <c r="H75"/>
  <c r="G75"/>
  <c r="F75"/>
  <c r="E75"/>
  <c r="K75" s="1"/>
  <c r="F74"/>
  <c r="K74" s="1"/>
  <c r="F73"/>
  <c r="K73" s="1"/>
  <c r="F72"/>
  <c r="K72" s="1"/>
  <c r="F71"/>
  <c r="K71" s="1"/>
  <c r="F70"/>
  <c r="K70" s="1"/>
  <c r="F69"/>
  <c r="K69" s="1"/>
  <c r="F68"/>
  <c r="K68" s="1"/>
  <c r="F67"/>
  <c r="K67" s="1"/>
  <c r="F66"/>
  <c r="K66" s="1"/>
  <c r="J65"/>
  <c r="I65"/>
  <c r="H65"/>
  <c r="G65"/>
  <c r="F65"/>
  <c r="E65"/>
  <c r="K65" s="1"/>
  <c r="K64"/>
  <c r="F64"/>
  <c r="K63"/>
  <c r="F63"/>
  <c r="K62"/>
  <c r="F62"/>
  <c r="J61"/>
  <c r="I61"/>
  <c r="H61"/>
  <c r="G61"/>
  <c r="F61"/>
  <c r="E61"/>
  <c r="K61" s="1"/>
  <c r="F60"/>
  <c r="K60" s="1"/>
  <c r="F59"/>
  <c r="K59" s="1"/>
  <c r="J58"/>
  <c r="I58"/>
  <c r="H58"/>
  <c r="G58"/>
  <c r="F58"/>
  <c r="E58"/>
  <c r="K58" s="1"/>
  <c r="K57"/>
  <c r="F57"/>
  <c r="K56"/>
  <c r="F56"/>
  <c r="K55"/>
  <c r="F55"/>
  <c r="K54"/>
  <c r="F54"/>
  <c r="K53"/>
  <c r="F53"/>
  <c r="J52"/>
  <c r="I52"/>
  <c r="H52"/>
  <c r="G52"/>
  <c r="F52"/>
  <c r="E52"/>
  <c r="K52" s="1"/>
  <c r="F51"/>
  <c r="K51" s="1"/>
  <c r="F50"/>
  <c r="K50" s="1"/>
  <c r="F49"/>
  <c r="K49" s="1"/>
  <c r="F48"/>
  <c r="K48" s="1"/>
  <c r="J47"/>
  <c r="I47"/>
  <c r="H47"/>
  <c r="G47"/>
  <c r="F47"/>
  <c r="E47"/>
  <c r="K47" s="1"/>
  <c r="K46"/>
  <c r="F46"/>
  <c r="K45"/>
  <c r="F45"/>
  <c r="K44"/>
  <c r="F44"/>
  <c r="K43"/>
  <c r="F43"/>
  <c r="K42"/>
  <c r="F42"/>
  <c r="K41"/>
  <c r="F41"/>
  <c r="K40"/>
  <c r="F40"/>
  <c r="J39"/>
  <c r="I39"/>
  <c r="H39"/>
  <c r="G39"/>
  <c r="F39"/>
  <c r="E39"/>
  <c r="K39" s="1"/>
  <c r="F38"/>
  <c r="K38" s="1"/>
  <c r="F37"/>
  <c r="K37" s="1"/>
  <c r="F36"/>
  <c r="K36" s="1"/>
  <c r="F35"/>
  <c r="K35" s="1"/>
  <c r="F34"/>
  <c r="K34" s="1"/>
  <c r="J33"/>
  <c r="I33"/>
  <c r="H33"/>
  <c r="G33"/>
  <c r="F33"/>
  <c r="E33"/>
  <c r="K33" s="1"/>
  <c r="K32"/>
  <c r="F32"/>
  <c r="K31"/>
  <c r="F31"/>
  <c r="K30"/>
  <c r="F30"/>
  <c r="K29"/>
  <c r="F29"/>
  <c r="J28"/>
  <c r="I28"/>
  <c r="H28"/>
  <c r="G28"/>
  <c r="F28"/>
  <c r="E28"/>
  <c r="K28" s="1"/>
  <c r="F27"/>
  <c r="K27" s="1"/>
  <c r="F26"/>
  <c r="K26" s="1"/>
  <c r="F25"/>
  <c r="K25" s="1"/>
  <c r="F24"/>
  <c r="K24" s="1"/>
  <c r="F23"/>
  <c r="K23" s="1"/>
  <c r="J22"/>
  <c r="J168" s="1"/>
  <c r="I22"/>
  <c r="I168" s="1"/>
  <c r="H22"/>
  <c r="H168" s="1"/>
  <c r="G22"/>
  <c r="G168" s="1"/>
  <c r="F22"/>
  <c r="F168" s="1"/>
  <c r="E22"/>
  <c r="E168" s="1"/>
  <c r="F15"/>
  <c r="B12"/>
  <c r="B178" s="1"/>
  <c r="B7"/>
  <c r="B606" l="1"/>
  <c r="B427"/>
  <c r="B342"/>
  <c r="B304"/>
  <c r="B740"/>
  <c r="B443"/>
  <c r="F613"/>
  <c r="F311"/>
  <c r="F747"/>
  <c r="F450"/>
  <c r="F434"/>
  <c r="F349"/>
  <c r="F180"/>
  <c r="B611"/>
  <c r="B448"/>
  <c r="B309"/>
  <c r="B745"/>
  <c r="B432"/>
  <c r="B347"/>
  <c r="K22"/>
  <c r="B173"/>
  <c r="F440"/>
  <c r="H440"/>
  <c r="J440"/>
  <c r="K736"/>
  <c r="K620"/>
  <c r="K619"/>
  <c r="K618"/>
  <c r="K616"/>
  <c r="K614"/>
  <c r="K612"/>
  <c r="K611"/>
  <c r="K609"/>
  <c r="K608"/>
  <c r="K607"/>
  <c r="K604"/>
  <c r="K621"/>
  <c r="K617"/>
  <c r="K615"/>
  <c r="K613"/>
  <c r="K610"/>
  <c r="K606"/>
  <c r="K605"/>
  <c r="G440"/>
  <c r="I440"/>
  <c r="K369"/>
  <c r="K420"/>
  <c r="F423"/>
  <c r="E591"/>
  <c r="C620"/>
  <c r="K622"/>
  <c r="E336" l="1"/>
  <c r="F335"/>
  <c r="E334"/>
  <c r="F333"/>
  <c r="E332"/>
  <c r="F331"/>
  <c r="E330"/>
  <c r="F329"/>
  <c r="F327"/>
  <c r="E326"/>
  <c r="F325"/>
  <c r="E324"/>
  <c r="E320"/>
  <c r="F319"/>
  <c r="E318"/>
  <c r="F317"/>
  <c r="E316"/>
  <c r="F315"/>
  <c r="I299"/>
  <c r="I439" s="1"/>
  <c r="I592" s="1"/>
  <c r="I441" s="1"/>
  <c r="G299"/>
  <c r="G439" s="1"/>
  <c r="G592" s="1"/>
  <c r="G441" s="1"/>
  <c r="E299"/>
  <c r="J294"/>
  <c r="H294"/>
  <c r="F294"/>
  <c r="I293"/>
  <c r="G293"/>
  <c r="E293"/>
  <c r="F336"/>
  <c r="E335"/>
  <c r="F334"/>
  <c r="E333"/>
  <c r="F330"/>
  <c r="E329"/>
  <c r="E327"/>
  <c r="F324"/>
  <c r="F320"/>
  <c r="E319"/>
  <c r="F316"/>
  <c r="E315"/>
  <c r="H299"/>
  <c r="H439" s="1"/>
  <c r="H592" s="1"/>
  <c r="H441" s="1"/>
  <c r="G294"/>
  <c r="J293"/>
  <c r="F293"/>
  <c r="J292"/>
  <c r="H292"/>
  <c r="F292"/>
  <c r="J290"/>
  <c r="H290"/>
  <c r="F290"/>
  <c r="I289"/>
  <c r="G289"/>
  <c r="E289"/>
  <c r="J288"/>
  <c r="H288"/>
  <c r="F288"/>
  <c r="I287"/>
  <c r="G287"/>
  <c r="E287"/>
  <c r="J284"/>
  <c r="H284"/>
  <c r="F284"/>
  <c r="I283"/>
  <c r="G283"/>
  <c r="E283"/>
  <c r="I281"/>
  <c r="G281"/>
  <c r="E281"/>
  <c r="J280"/>
  <c r="H280"/>
  <c r="F280"/>
  <c r="I279"/>
  <c r="G279"/>
  <c r="E279"/>
  <c r="J278"/>
  <c r="H278"/>
  <c r="F278"/>
  <c r="I277"/>
  <c r="G277"/>
  <c r="E277"/>
  <c r="J276"/>
  <c r="H276"/>
  <c r="F276"/>
  <c r="I275"/>
  <c r="G275"/>
  <c r="E275"/>
  <c r="J272"/>
  <c r="H272"/>
  <c r="F272"/>
  <c r="I271"/>
  <c r="G271"/>
  <c r="E271"/>
  <c r="J266"/>
  <c r="H266"/>
  <c r="F266"/>
  <c r="I265"/>
  <c r="G265"/>
  <c r="E265"/>
  <c r="J264"/>
  <c r="H264"/>
  <c r="F264"/>
  <c r="J262"/>
  <c r="H262"/>
  <c r="F262"/>
  <c r="I261"/>
  <c r="G261"/>
  <c r="E261"/>
  <c r="J260"/>
  <c r="H260"/>
  <c r="F260"/>
  <c r="I259"/>
  <c r="G259"/>
  <c r="E259"/>
  <c r="J258"/>
  <c r="H258"/>
  <c r="F258"/>
  <c r="I257"/>
  <c r="G257"/>
  <c r="E257"/>
  <c r="F332"/>
  <c r="E331"/>
  <c r="F326"/>
  <c r="E325"/>
  <c r="F318"/>
  <c r="E317"/>
  <c r="J299"/>
  <c r="J439" s="1"/>
  <c r="J592" s="1"/>
  <c r="J441" s="1"/>
  <c r="F299"/>
  <c r="F439" s="1"/>
  <c r="F592" s="1"/>
  <c r="F441" s="1"/>
  <c r="I294"/>
  <c r="E294"/>
  <c r="K294" s="1"/>
  <c r="H293"/>
  <c r="I292"/>
  <c r="G292"/>
  <c r="E292"/>
  <c r="K292" s="1"/>
  <c r="I290"/>
  <c r="G290"/>
  <c r="E290"/>
  <c r="J289"/>
  <c r="H289"/>
  <c r="F289"/>
  <c r="I288"/>
  <c r="G288"/>
  <c r="E288"/>
  <c r="J287"/>
  <c r="H287"/>
  <c r="F287"/>
  <c r="I284"/>
  <c r="G284"/>
  <c r="E284"/>
  <c r="J283"/>
  <c r="H283"/>
  <c r="F283"/>
  <c r="J281"/>
  <c r="H281"/>
  <c r="F281"/>
  <c r="I280"/>
  <c r="G280"/>
  <c r="E280"/>
  <c r="K280" s="1"/>
  <c r="J279"/>
  <c r="H279"/>
  <c r="F279"/>
  <c r="I278"/>
  <c r="G278"/>
  <c r="E278"/>
  <c r="K278" s="1"/>
  <c r="J277"/>
  <c r="H277"/>
  <c r="F277"/>
  <c r="I276"/>
  <c r="G276"/>
  <c r="E276"/>
  <c r="K276" s="1"/>
  <c r="J275"/>
  <c r="H275"/>
  <c r="F275"/>
  <c r="I272"/>
  <c r="G272"/>
  <c r="E272"/>
  <c r="K272" s="1"/>
  <c r="J271"/>
  <c r="H271"/>
  <c r="F271"/>
  <c r="I266"/>
  <c r="G266"/>
  <c r="E266"/>
  <c r="K266" s="1"/>
  <c r="J265"/>
  <c r="H265"/>
  <c r="F265"/>
  <c r="I264"/>
  <c r="G264"/>
  <c r="E264"/>
  <c r="K264" s="1"/>
  <c r="I262"/>
  <c r="G262"/>
  <c r="E262"/>
  <c r="J261"/>
  <c r="H261"/>
  <c r="F261"/>
  <c r="I260"/>
  <c r="G260"/>
  <c r="E260"/>
  <c r="J259"/>
  <c r="H259"/>
  <c r="F259"/>
  <c r="I258"/>
  <c r="G258"/>
  <c r="E258"/>
  <c r="J257"/>
  <c r="H257"/>
  <c r="F257"/>
  <c r="I252"/>
  <c r="G252"/>
  <c r="E252"/>
  <c r="J251"/>
  <c r="H251"/>
  <c r="F251"/>
  <c r="I250"/>
  <c r="G250"/>
  <c r="E250"/>
  <c r="J249"/>
  <c r="H249"/>
  <c r="F249"/>
  <c r="I248"/>
  <c r="G248"/>
  <c r="E248"/>
  <c r="J247"/>
  <c r="H247"/>
  <c r="F247"/>
  <c r="J245"/>
  <c r="H245"/>
  <c r="F245"/>
  <c r="I244"/>
  <c r="G244"/>
  <c r="E244"/>
  <c r="J243"/>
  <c r="H243"/>
  <c r="F243"/>
  <c r="I242"/>
  <c r="G242"/>
  <c r="E242"/>
  <c r="J241"/>
  <c r="H241"/>
  <c r="F241"/>
  <c r="I240"/>
  <c r="G240"/>
  <c r="E240"/>
  <c r="I234"/>
  <c r="G234"/>
  <c r="E234"/>
  <c r="J233"/>
  <c r="H233"/>
  <c r="F233"/>
  <c r="J231"/>
  <c r="H231"/>
  <c r="F231"/>
  <c r="I230"/>
  <c r="G230"/>
  <c r="E230"/>
  <c r="J229"/>
  <c r="H229"/>
  <c r="F229"/>
  <c r="I228"/>
  <c r="G228"/>
  <c r="E228"/>
  <c r="J227"/>
  <c r="H227"/>
  <c r="F227"/>
  <c r="J252"/>
  <c r="F252"/>
  <c r="I251"/>
  <c r="E251"/>
  <c r="H250"/>
  <c r="G249"/>
  <c r="J248"/>
  <c r="F248"/>
  <c r="I247"/>
  <c r="E247"/>
  <c r="G245"/>
  <c r="J244"/>
  <c r="F244"/>
  <c r="I243"/>
  <c r="E243"/>
  <c r="K243" s="1"/>
  <c r="H242"/>
  <c r="G241"/>
  <c r="J240"/>
  <c r="F240"/>
  <c r="H234"/>
  <c r="G233"/>
  <c r="I231"/>
  <c r="E231"/>
  <c r="K231" s="1"/>
  <c r="H230"/>
  <c r="G229"/>
  <c r="J228"/>
  <c r="F228"/>
  <c r="I227"/>
  <c r="E227"/>
  <c r="K227" s="1"/>
  <c r="I225"/>
  <c r="G225"/>
  <c r="E225"/>
  <c r="J224"/>
  <c r="H224"/>
  <c r="F224"/>
  <c r="I223"/>
  <c r="G223"/>
  <c r="E223"/>
  <c r="I221"/>
  <c r="G221"/>
  <c r="E221"/>
  <c r="J220"/>
  <c r="H220"/>
  <c r="F220"/>
  <c r="I219"/>
  <c r="G219"/>
  <c r="E219"/>
  <c r="J218"/>
  <c r="H218"/>
  <c r="F218"/>
  <c r="I217"/>
  <c r="G217"/>
  <c r="E217"/>
  <c r="J216"/>
  <c r="H216"/>
  <c r="F216"/>
  <c r="I215"/>
  <c r="G215"/>
  <c r="E215"/>
  <c r="J214"/>
  <c r="H214"/>
  <c r="F214"/>
  <c r="I213"/>
  <c r="G213"/>
  <c r="E213"/>
  <c r="J212"/>
  <c r="H212"/>
  <c r="F212"/>
  <c r="I211"/>
  <c r="G211"/>
  <c r="E211"/>
  <c r="J210"/>
  <c r="H210"/>
  <c r="F210"/>
  <c r="I209"/>
  <c r="G209"/>
  <c r="E209"/>
  <c r="J208"/>
  <c r="H208"/>
  <c r="F208"/>
  <c r="I207"/>
  <c r="G207"/>
  <c r="E207"/>
  <c r="J206"/>
  <c r="H206"/>
  <c r="F206"/>
  <c r="I205"/>
  <c r="G205"/>
  <c r="E205"/>
  <c r="J202"/>
  <c r="H202"/>
  <c r="F202"/>
  <c r="I201"/>
  <c r="G201"/>
  <c r="E201"/>
  <c r="J200"/>
  <c r="H200"/>
  <c r="F200"/>
  <c r="I199"/>
  <c r="G199"/>
  <c r="E199"/>
  <c r="J198"/>
  <c r="H198"/>
  <c r="F198"/>
  <c r="I196"/>
  <c r="G196"/>
  <c r="E196"/>
  <c r="I194"/>
  <c r="G194"/>
  <c r="E194"/>
  <c r="J193"/>
  <c r="H193"/>
  <c r="F193"/>
  <c r="I192"/>
  <c r="G192"/>
  <c r="E192"/>
  <c r="J191"/>
  <c r="H191"/>
  <c r="F191"/>
  <c r="I190"/>
  <c r="G190"/>
  <c r="E190"/>
  <c r="I188"/>
  <c r="G188"/>
  <c r="E188"/>
  <c r="J187"/>
  <c r="F322" s="1"/>
  <c r="H187"/>
  <c r="F187"/>
  <c r="H252"/>
  <c r="G251"/>
  <c r="J250"/>
  <c r="F250"/>
  <c r="I249"/>
  <c r="E249"/>
  <c r="H248"/>
  <c r="G247"/>
  <c r="I245"/>
  <c r="E245"/>
  <c r="H244"/>
  <c r="G243"/>
  <c r="J242"/>
  <c r="F242"/>
  <c r="I241"/>
  <c r="E241"/>
  <c r="H240"/>
  <c r="J234"/>
  <c r="F234"/>
  <c r="I233"/>
  <c r="E233"/>
  <c r="K233" s="1"/>
  <c r="G231"/>
  <c r="J230"/>
  <c r="F230"/>
  <c r="I229"/>
  <c r="E229"/>
  <c r="H228"/>
  <c r="G227"/>
  <c r="J225"/>
  <c r="H225"/>
  <c r="F225"/>
  <c r="I224"/>
  <c r="G224"/>
  <c r="E224"/>
  <c r="J223"/>
  <c r="H223"/>
  <c r="F223"/>
  <c r="J221"/>
  <c r="H221"/>
  <c r="F221"/>
  <c r="I220"/>
  <c r="G220"/>
  <c r="E220"/>
  <c r="K220" s="1"/>
  <c r="J219"/>
  <c r="H219"/>
  <c r="F219"/>
  <c r="I218"/>
  <c r="G218"/>
  <c r="E218"/>
  <c r="K218" s="1"/>
  <c r="J217"/>
  <c r="H217"/>
  <c r="F217"/>
  <c r="I216"/>
  <c r="G216"/>
  <c r="E216"/>
  <c r="K216" s="1"/>
  <c r="J215"/>
  <c r="H215"/>
  <c r="F215"/>
  <c r="I214"/>
  <c r="G214"/>
  <c r="E214"/>
  <c r="K214" s="1"/>
  <c r="J213"/>
  <c r="H213"/>
  <c r="F213"/>
  <c r="I212"/>
  <c r="G212"/>
  <c r="E212"/>
  <c r="K212" s="1"/>
  <c r="J211"/>
  <c r="H211"/>
  <c r="F211"/>
  <c r="I210"/>
  <c r="G210"/>
  <c r="E210"/>
  <c r="K210" s="1"/>
  <c r="J209"/>
  <c r="H209"/>
  <c r="F209"/>
  <c r="I208"/>
  <c r="G208"/>
  <c r="E208"/>
  <c r="K208" s="1"/>
  <c r="J207"/>
  <c r="H207"/>
  <c r="F207"/>
  <c r="I206"/>
  <c r="G206"/>
  <c r="E206"/>
  <c r="K206" s="1"/>
  <c r="J205"/>
  <c r="H205"/>
  <c r="F205"/>
  <c r="I202"/>
  <c r="G202"/>
  <c r="E202"/>
  <c r="K202" s="1"/>
  <c r="J201"/>
  <c r="H201"/>
  <c r="F201"/>
  <c r="I200"/>
  <c r="G200"/>
  <c r="E200"/>
  <c r="K200" s="1"/>
  <c r="J199"/>
  <c r="H199"/>
  <c r="F199"/>
  <c r="I198"/>
  <c r="G198"/>
  <c r="E198"/>
  <c r="K198" s="1"/>
  <c r="J196"/>
  <c r="H196"/>
  <c r="F196"/>
  <c r="J194"/>
  <c r="H194"/>
  <c r="F194"/>
  <c r="I193"/>
  <c r="G193"/>
  <c r="E193"/>
  <c r="J192"/>
  <c r="H192"/>
  <c r="F192"/>
  <c r="I191"/>
  <c r="G191"/>
  <c r="E191"/>
  <c r="J190"/>
  <c r="H190"/>
  <c r="F190"/>
  <c r="J188"/>
  <c r="F323" s="1"/>
  <c r="H188"/>
  <c r="F188"/>
  <c r="I187"/>
  <c r="G187"/>
  <c r="E187"/>
  <c r="G197"/>
  <c r="J197"/>
  <c r="F197"/>
  <c r="I197"/>
  <c r="E440"/>
  <c r="K773"/>
  <c r="K737"/>
  <c r="K774"/>
  <c r="K772"/>
  <c r="K738"/>
  <c r="I295"/>
  <c r="G295"/>
  <c r="E295"/>
  <c r="H295"/>
  <c r="I291"/>
  <c r="G291"/>
  <c r="E291"/>
  <c r="J286"/>
  <c r="H286"/>
  <c r="F286"/>
  <c r="I285"/>
  <c r="G285"/>
  <c r="E285"/>
  <c r="J282"/>
  <c r="H282"/>
  <c r="F282"/>
  <c r="J274"/>
  <c r="H274"/>
  <c r="F274"/>
  <c r="I273"/>
  <c r="G273"/>
  <c r="E273"/>
  <c r="J270"/>
  <c r="H270"/>
  <c r="F270"/>
  <c r="I269"/>
  <c r="G269"/>
  <c r="E269"/>
  <c r="J268"/>
  <c r="H268"/>
  <c r="F268"/>
  <c r="I267"/>
  <c r="G267"/>
  <c r="E267"/>
  <c r="I263"/>
  <c r="G263"/>
  <c r="E263"/>
  <c r="J256"/>
  <c r="H256"/>
  <c r="F256"/>
  <c r="I255"/>
  <c r="G255"/>
  <c r="E255"/>
  <c r="J254"/>
  <c r="H254"/>
  <c r="F254"/>
  <c r="I253"/>
  <c r="G253"/>
  <c r="E253"/>
  <c r="J295"/>
  <c r="F295"/>
  <c r="J291"/>
  <c r="H291"/>
  <c r="F291"/>
  <c r="I286"/>
  <c r="G286"/>
  <c r="E286"/>
  <c r="K286" s="1"/>
  <c r="J285"/>
  <c r="H285"/>
  <c r="F285"/>
  <c r="I282"/>
  <c r="G282"/>
  <c r="E282"/>
  <c r="K282" s="1"/>
  <c r="I274"/>
  <c r="G274"/>
  <c r="E274"/>
  <c r="J273"/>
  <c r="H273"/>
  <c r="F273"/>
  <c r="I270"/>
  <c r="G270"/>
  <c r="E270"/>
  <c r="J269"/>
  <c r="H269"/>
  <c r="F269"/>
  <c r="I268"/>
  <c r="G268"/>
  <c r="E268"/>
  <c r="J267"/>
  <c r="H267"/>
  <c r="F267"/>
  <c r="J263"/>
  <c r="H263"/>
  <c r="F263"/>
  <c r="I256"/>
  <c r="G256"/>
  <c r="E256"/>
  <c r="K256" s="1"/>
  <c r="J255"/>
  <c r="H255"/>
  <c r="F255"/>
  <c r="I254"/>
  <c r="G254"/>
  <c r="E254"/>
  <c r="K254" s="1"/>
  <c r="J253"/>
  <c r="H253"/>
  <c r="F253"/>
  <c r="I246"/>
  <c r="G246"/>
  <c r="E246"/>
  <c r="J239"/>
  <c r="H239"/>
  <c r="F239"/>
  <c r="I238"/>
  <c r="G238"/>
  <c r="E238"/>
  <c r="J237"/>
  <c r="H237"/>
  <c r="F237"/>
  <c r="I236"/>
  <c r="G236"/>
  <c r="E236"/>
  <c r="J235"/>
  <c r="H235"/>
  <c r="F235"/>
  <c r="I232"/>
  <c r="G232"/>
  <c r="E232"/>
  <c r="I226"/>
  <c r="H246"/>
  <c r="I239"/>
  <c r="E239"/>
  <c r="K239" s="1"/>
  <c r="H238"/>
  <c r="G237"/>
  <c r="J236"/>
  <c r="F236"/>
  <c r="I235"/>
  <c r="E235"/>
  <c r="K235" s="1"/>
  <c r="J232"/>
  <c r="F232"/>
  <c r="H226"/>
  <c r="F226"/>
  <c r="J222"/>
  <c r="H222"/>
  <c r="F222"/>
  <c r="J204"/>
  <c r="H204"/>
  <c r="F204"/>
  <c r="I203"/>
  <c r="G203"/>
  <c r="E203"/>
  <c r="J195"/>
  <c r="H195"/>
  <c r="F195"/>
  <c r="J189"/>
  <c r="H189"/>
  <c r="F189"/>
  <c r="I186"/>
  <c r="G186"/>
  <c r="E186"/>
  <c r="J246"/>
  <c r="F246"/>
  <c r="G239"/>
  <c r="J238"/>
  <c r="F238"/>
  <c r="I237"/>
  <c r="E237"/>
  <c r="H236"/>
  <c r="G235"/>
  <c r="H232"/>
  <c r="J226"/>
  <c r="G226"/>
  <c r="E226"/>
  <c r="I222"/>
  <c r="G222"/>
  <c r="E222"/>
  <c r="K222" s="1"/>
  <c r="I204"/>
  <c r="G204"/>
  <c r="E204"/>
  <c r="J203"/>
  <c r="H203"/>
  <c r="F203"/>
  <c r="I195"/>
  <c r="G195"/>
  <c r="E195"/>
  <c r="I189"/>
  <c r="G189"/>
  <c r="E189"/>
  <c r="K189" s="1"/>
  <c r="J186"/>
  <c r="F321" s="1"/>
  <c r="H186"/>
  <c r="F186"/>
  <c r="E197"/>
  <c r="K197" s="1"/>
  <c r="H197"/>
  <c r="E321" l="1"/>
  <c r="K186"/>
  <c r="K338"/>
  <c r="K336"/>
  <c r="K334"/>
  <c r="K332"/>
  <c r="K330"/>
  <c r="K328"/>
  <c r="K326"/>
  <c r="K324"/>
  <c r="K322"/>
  <c r="K320"/>
  <c r="K318"/>
  <c r="K316"/>
  <c r="K314"/>
  <c r="K312"/>
  <c r="K310"/>
  <c r="K309"/>
  <c r="K307"/>
  <c r="K306"/>
  <c r="K305"/>
  <c r="K302"/>
  <c r="K339"/>
  <c r="K337"/>
  <c r="K335"/>
  <c r="K331"/>
  <c r="K325"/>
  <c r="K321"/>
  <c r="K317"/>
  <c r="K311"/>
  <c r="K308"/>
  <c r="K303"/>
  <c r="K333"/>
  <c r="K329"/>
  <c r="K327"/>
  <c r="K323"/>
  <c r="K319"/>
  <c r="K315"/>
  <c r="K313"/>
  <c r="K304"/>
  <c r="E439"/>
  <c r="E592" s="1"/>
  <c r="K232"/>
  <c r="K238"/>
  <c r="K253"/>
  <c r="K263"/>
  <c r="K285"/>
  <c r="K295"/>
  <c r="K195"/>
  <c r="K204"/>
  <c r="K226"/>
  <c r="K237"/>
  <c r="K203"/>
  <c r="K268"/>
  <c r="K270"/>
  <c r="K274"/>
  <c r="K267"/>
  <c r="K269"/>
  <c r="K273"/>
  <c r="K191"/>
  <c r="K193"/>
  <c r="K224"/>
  <c r="K229"/>
  <c r="K241"/>
  <c r="K245"/>
  <c r="K249"/>
  <c r="K190"/>
  <c r="K192"/>
  <c r="K194"/>
  <c r="K223"/>
  <c r="K225"/>
  <c r="K247"/>
  <c r="K251"/>
  <c r="K234"/>
  <c r="K248"/>
  <c r="K250"/>
  <c r="K252"/>
  <c r="K258"/>
  <c r="K260"/>
  <c r="K262"/>
  <c r="K284"/>
  <c r="K288"/>
  <c r="K290"/>
  <c r="K265"/>
  <c r="K271"/>
  <c r="K275"/>
  <c r="K277"/>
  <c r="K279"/>
  <c r="K281"/>
  <c r="K293"/>
  <c r="E322"/>
  <c r="K187"/>
  <c r="E323"/>
  <c r="K188"/>
  <c r="K236"/>
  <c r="K246"/>
  <c r="K255"/>
  <c r="K291"/>
  <c r="K196"/>
  <c r="K199"/>
  <c r="K201"/>
  <c r="K205"/>
  <c r="K207"/>
  <c r="K209"/>
  <c r="K211"/>
  <c r="K213"/>
  <c r="K215"/>
  <c r="K217"/>
  <c r="K219"/>
  <c r="K221"/>
  <c r="K228"/>
  <c r="K230"/>
  <c r="K240"/>
  <c r="K242"/>
  <c r="K244"/>
  <c r="K257"/>
  <c r="K259"/>
  <c r="K261"/>
  <c r="K283"/>
  <c r="K287"/>
  <c r="K289"/>
  <c r="D592" l="1"/>
  <c r="E441"/>
  <c r="D441" s="1"/>
</calcChain>
</file>

<file path=xl/comments1.xml><?xml version="1.0" encoding="utf-8"?>
<comments xmlns="http://schemas.openxmlformats.org/spreadsheetml/2006/main">
  <authors>
    <author>Никола Павлов</author>
    <author>DBoyadzhieva</author>
    <author>PKyuchukov</author>
    <author>npavlov</author>
  </authors>
  <commentList>
    <comment ref="I9"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E19"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124" authorId="1">
      <text>
        <r>
          <rPr>
            <i/>
            <u/>
            <sz val="9"/>
            <color indexed="81"/>
            <rFont val="Tahoma"/>
            <family val="2"/>
            <charset val="204"/>
          </rPr>
          <t>Забележка:</t>
        </r>
        <r>
          <rPr>
            <sz val="9"/>
            <color indexed="81"/>
            <rFont val="Tahoma"/>
            <family val="2"/>
            <charset val="204"/>
          </rPr>
          <t xml:space="preserve"> 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
</t>
        </r>
      </text>
    </comment>
    <comment ref="E182"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215" authorId="0">
      <text>
        <r>
          <rPr>
            <sz val="10"/>
            <color indexed="81"/>
            <rFont val="Times New Roman"/>
            <family val="1"/>
            <charset val="204"/>
          </rPr>
          <t xml:space="preserve">използва се от разпоредители с представителства в чужбина 
</t>
        </r>
      </text>
    </comment>
    <comment ref="D219" authorId="0">
      <text>
        <r>
          <rPr>
            <sz val="10"/>
            <color indexed="81"/>
            <rFont val="Times New Roman"/>
            <family val="1"/>
            <charset val="204"/>
          </rPr>
          <t>тук се отчитат разходите за СБКО, неотчетени по други позиции на ЕБК</t>
        </r>
      </text>
    </comment>
    <comment ref="D220"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D294"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C295"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 ref="E351"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E452"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526" authorId="1">
      <text>
        <r>
          <rPr>
            <i/>
            <u/>
            <sz val="9"/>
            <color indexed="81"/>
            <rFont val="Tahoma"/>
            <family val="2"/>
            <charset val="204"/>
          </rPr>
          <t>Забележка:</t>
        </r>
        <r>
          <rPr>
            <sz val="9"/>
            <color indexed="81"/>
            <rFont val="Tahoma"/>
            <family val="2"/>
            <charset val="204"/>
          </rPr>
          <t xml:space="preserve"> § 89-01 се използва само от ЦБ, НОИ, НЗОК и НАП.</t>
        </r>
      </text>
    </comment>
    <comment ref="D556" authorId="1">
      <text>
        <r>
          <rPr>
            <i/>
            <u/>
            <sz val="10"/>
            <color indexed="81"/>
            <rFont val="Times New Roman"/>
            <family val="1"/>
            <charset val="204"/>
          </rPr>
          <t>Забележка:</t>
        </r>
        <r>
          <rPr>
            <sz val="10"/>
            <color indexed="81"/>
            <rFont val="Times New Roman"/>
            <family val="1"/>
            <charset val="204"/>
          </rPr>
          <t xml:space="preserve"> § 93-55 и 93-56 се използва само от НАП.</t>
        </r>
      </text>
    </comment>
    <comment ref="D557" authorId="1">
      <text>
        <r>
          <rPr>
            <i/>
            <u/>
            <sz val="10"/>
            <color indexed="81"/>
            <rFont val="Times New Roman"/>
            <family val="1"/>
            <charset val="204"/>
          </rPr>
          <t>Забележка:</t>
        </r>
        <r>
          <rPr>
            <sz val="10"/>
            <color indexed="81"/>
            <rFont val="Times New Roman"/>
            <family val="1"/>
            <charset val="204"/>
          </rPr>
          <t xml:space="preserve"> § 93-55 и 93-56 се използва само от НАП.</t>
        </r>
      </text>
    </comment>
    <comment ref="C580" authorId="0">
      <text>
        <r>
          <rPr>
            <i/>
            <u/>
            <sz val="9"/>
            <color indexed="81"/>
            <rFont val="Times New Roman"/>
            <family val="1"/>
            <charset val="204"/>
          </rPr>
          <t>Забележки:</t>
        </r>
        <r>
          <rPr>
            <sz val="9"/>
            <color indexed="81"/>
            <rFont val="Times New Roman"/>
            <family val="1"/>
            <charset val="204"/>
          </rPr>
          <t xml:space="preserve"> 
    1. В отчетите за касовото изпълнение на ЦБ сумите по § 96-00 се посочват с обратен знак.</t>
        </r>
        <r>
          <rPr>
            <sz val="9"/>
            <color indexed="81"/>
            <rFont val="Tahoma"/>
            <family val="2"/>
            <charset val="204"/>
          </rPr>
          <t xml:space="preserve">
   </t>
        </r>
        <r>
          <rPr>
            <sz val="10"/>
            <color indexed="81"/>
            <rFont val="Times New Roman"/>
            <family val="1"/>
            <charset val="204"/>
          </rPr>
          <t xml:space="preserve"> 2. § 96-00 не се прилага за банковите сметки 6301 на министерствата и ведомствата в БНБ.</t>
        </r>
      </text>
    </comment>
    <comment ref="C585" authorId="1">
      <text>
        <r>
          <rPr>
            <i/>
            <u/>
            <sz val="9"/>
            <color indexed="81"/>
            <rFont val="Tahoma"/>
            <family val="2"/>
            <charset val="204"/>
          </rPr>
          <t>З</t>
        </r>
        <r>
          <rPr>
            <i/>
            <u/>
            <sz val="10"/>
            <color indexed="81"/>
            <rFont val="Times New Roman"/>
            <family val="1"/>
            <charset val="204"/>
          </rPr>
          <t>абележка:</t>
        </r>
        <r>
          <rPr>
            <sz val="10"/>
            <color indexed="81"/>
            <rFont val="Times New Roman"/>
            <family val="1"/>
            <charset val="204"/>
          </rPr>
          <t xml:space="preserve"> Всеки подпараграф на § 98-00 следва да е равен на нула, с изключение на § 98-90.</t>
        </r>
      </text>
    </comment>
    <comment ref="B599" authorId="3">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 ref="E615"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651" authorId="0">
      <text>
        <r>
          <rPr>
            <sz val="10"/>
            <color indexed="81"/>
            <rFont val="Times New Roman"/>
            <family val="1"/>
            <charset val="204"/>
          </rPr>
          <t xml:space="preserve">използва се от разпоредители с представителства в чужбина 
</t>
        </r>
      </text>
    </comment>
    <comment ref="D655" authorId="0">
      <text>
        <r>
          <rPr>
            <sz val="10"/>
            <color indexed="81"/>
            <rFont val="Times New Roman"/>
            <family val="1"/>
            <charset val="204"/>
          </rPr>
          <t>тук се отчитат разходите за СБКО, неотчетени по други позиции на ЕБК</t>
        </r>
      </text>
    </comment>
    <comment ref="D656"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D730"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C732"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List>
</comments>
</file>

<file path=xl/sharedStrings.xml><?xml version="1.0" encoding="utf-8"?>
<sst xmlns="http://schemas.openxmlformats.org/spreadsheetml/2006/main" count="1006" uniqueCount="624">
  <si>
    <t>a</t>
  </si>
  <si>
    <t>c</t>
  </si>
  <si>
    <t>d</t>
  </si>
  <si>
    <t>e</t>
  </si>
  <si>
    <t>f</t>
  </si>
  <si>
    <t>endprint</t>
  </si>
  <si>
    <t>година</t>
  </si>
  <si>
    <t xml:space="preserve"> </t>
  </si>
  <si>
    <t xml:space="preserve">за периода        от </t>
  </si>
  <si>
    <t>до</t>
  </si>
  <si>
    <t>ЕИК/БУЛСТАТ</t>
  </si>
  <si>
    <t>КОМИСИЯ ЗА ФИНАНСОВ НАДЗОР</t>
  </si>
  <si>
    <t xml:space="preserve">                                                            (наименование на разпоредителя с бюджет)</t>
  </si>
  <si>
    <t>код от регистъра на бюджетните организации в СЕБРА</t>
  </si>
  <si>
    <t>код по ЕБК:</t>
  </si>
  <si>
    <t>4700</t>
  </si>
  <si>
    <t xml:space="preserve">                                             (наименование на първостепенния разпоредител с бюджет)</t>
  </si>
  <si>
    <t>ФИНАНСОВО-ПРАВНА ФОРМА</t>
  </si>
  <si>
    <t>(в лева)</t>
  </si>
  <si>
    <t>I. П Р И Х О Д И,  П О М О Щ И   И   Д А Р Е Н И Я</t>
  </si>
  <si>
    <t>Уточнен план</t>
  </si>
  <si>
    <t xml:space="preserve">                                                                                                                              О Т Ч Е Т Н И   Д А Н Н И</t>
  </si>
  <si>
    <t>§§</t>
  </si>
  <si>
    <t>под-§§</t>
  </si>
  <si>
    <t>Н А И М Е Н О В А Н И Е</t>
  </si>
  <si>
    <t>ОБЩО</t>
  </si>
  <si>
    <t xml:space="preserve">левови
 сметки и СЕБРА </t>
  </si>
  <si>
    <t xml:space="preserve">валутни 
сметки </t>
  </si>
  <si>
    <t>операции в брой (в левове и валута)</t>
  </si>
  <si>
    <t>операции приравнени на касов поток</t>
  </si>
  <si>
    <t xml:space="preserve"> 0 1 ¦</t>
  </si>
  <si>
    <t>(1)</t>
  </si>
  <si>
    <t>(2)</t>
  </si>
  <si>
    <t>(3)</t>
  </si>
  <si>
    <t>(4)</t>
  </si>
  <si>
    <t>(5)</t>
  </si>
  <si>
    <t>(6)</t>
  </si>
  <si>
    <t>Данък върху доходите на физически лица:</t>
  </si>
  <si>
    <r>
      <t xml:space="preserve">от доходи по </t>
    </r>
    <r>
      <rPr>
        <b/>
        <i/>
        <sz val="12"/>
        <rFont val="Times New Roman CYR"/>
        <family val="1"/>
        <charset val="204"/>
      </rPr>
      <t>трудови, служебни и приравнени</t>
    </r>
    <r>
      <rPr>
        <sz val="12"/>
        <rFont val="Times New Roman CYR"/>
        <family val="1"/>
        <charset val="204"/>
      </rPr>
      <t xml:space="preserve"> на тях правоотношения</t>
    </r>
  </si>
  <si>
    <r>
      <t xml:space="preserve">от </t>
    </r>
    <r>
      <rPr>
        <b/>
        <i/>
        <sz val="12"/>
        <rFont val="Times New Roman CYR"/>
        <family val="1"/>
        <charset val="204"/>
      </rPr>
      <t>еднолични търговци, свободни професии, граждански договори</t>
    </r>
    <r>
      <rPr>
        <sz val="12"/>
        <rFont val="Times New Roman CYR"/>
        <family val="1"/>
        <charset val="204"/>
      </rPr>
      <t xml:space="preserve"> и др.</t>
    </r>
  </si>
  <si>
    <r>
      <t>окончателен годишен (</t>
    </r>
    <r>
      <rPr>
        <b/>
        <i/>
        <sz val="12"/>
        <rFont val="Times New Roman CYR"/>
        <family val="1"/>
        <charset val="204"/>
      </rPr>
      <t>патентен</t>
    </r>
    <r>
      <rPr>
        <sz val="12"/>
        <rFont val="Times New Roman CYR"/>
        <family val="1"/>
        <charset val="204"/>
      </rPr>
      <t>) данък</t>
    </r>
  </si>
  <si>
    <t>окончателен данък върху приходите от лихви от депозити на физическите лица</t>
  </si>
  <si>
    <t>окончателен данък  на местни и чуждестранни физически лица по чл. 37 и 38 от ЗДДФЛ</t>
  </si>
  <si>
    <t>Корпоративен данък:</t>
  </si>
  <si>
    <r>
      <t xml:space="preserve">корпоративен данък от </t>
    </r>
    <r>
      <rPr>
        <b/>
        <i/>
        <sz val="12"/>
        <rFont val="Times New Roman CYR"/>
        <family val="1"/>
        <charset val="204"/>
      </rPr>
      <t>нефинансови предприятия</t>
    </r>
  </si>
  <si>
    <r>
      <t xml:space="preserve">корпоративен данък от </t>
    </r>
    <r>
      <rPr>
        <b/>
        <i/>
        <sz val="12"/>
        <rFont val="Times New Roman CYR"/>
        <family val="1"/>
        <charset val="204"/>
      </rPr>
      <t>финансови институции</t>
    </r>
  </si>
  <si>
    <r>
      <t xml:space="preserve">корпоративен данък от </t>
    </r>
    <r>
      <rPr>
        <b/>
        <i/>
        <sz val="12"/>
        <rFont val="Times New Roman CYR"/>
        <family val="1"/>
        <charset val="204"/>
      </rPr>
      <t>юридически лица с нестопанска цел</t>
    </r>
  </si>
  <si>
    <r>
      <t xml:space="preserve">корпоративен данък от </t>
    </r>
    <r>
      <rPr>
        <b/>
        <i/>
        <sz val="12"/>
        <rFont val="Times New Roman CYR"/>
        <family val="1"/>
        <charset val="204"/>
      </rPr>
      <t>застрахователни дружества</t>
    </r>
  </si>
  <si>
    <t>Данъци върху дивидентите, ликвидационните дялове и доходите на местни и чуждестранни лица:</t>
  </si>
  <si>
    <r>
      <t xml:space="preserve">данък върху </t>
    </r>
    <r>
      <rPr>
        <b/>
        <sz val="12"/>
        <rFont val="Times New Roman Cyr"/>
        <family val="1"/>
        <charset val="204"/>
      </rPr>
      <t>дивидентите</t>
    </r>
    <r>
      <rPr>
        <sz val="12"/>
        <rFont val="Times New Roman CYR"/>
        <family val="1"/>
        <charset val="204"/>
      </rPr>
      <t xml:space="preserve"> и </t>
    </r>
    <r>
      <rPr>
        <b/>
        <sz val="12"/>
        <rFont val="Times New Roman Cyr"/>
        <family val="1"/>
        <charset val="204"/>
      </rPr>
      <t xml:space="preserve">ликвидационните дялове </t>
    </r>
    <r>
      <rPr>
        <sz val="12"/>
        <rFont val="Times New Roman CYR"/>
        <family val="1"/>
        <charset val="204"/>
      </rPr>
      <t xml:space="preserve">на </t>
    </r>
    <r>
      <rPr>
        <b/>
        <i/>
        <sz val="12"/>
        <rFont val="Times New Roman CYR"/>
        <family val="1"/>
        <charset val="204"/>
      </rPr>
      <t>местни юридически лица</t>
    </r>
  </si>
  <si>
    <r>
      <t xml:space="preserve">данък върху </t>
    </r>
    <r>
      <rPr>
        <b/>
        <sz val="12"/>
        <rFont val="Times New Roman Cyr"/>
        <family val="1"/>
        <charset val="204"/>
      </rPr>
      <t>дивидентите</t>
    </r>
    <r>
      <rPr>
        <sz val="12"/>
        <rFont val="Times New Roman CYR"/>
        <family val="1"/>
        <charset val="204"/>
      </rPr>
      <t xml:space="preserve"> и </t>
    </r>
    <r>
      <rPr>
        <b/>
        <sz val="12"/>
        <rFont val="Times New Roman Cyr"/>
        <family val="1"/>
        <charset val="204"/>
      </rPr>
      <t>ликвидационните дялове</t>
    </r>
    <r>
      <rPr>
        <sz val="12"/>
        <rFont val="Times New Roman CYR"/>
        <family val="1"/>
        <charset val="204"/>
      </rPr>
      <t xml:space="preserve"> на </t>
    </r>
    <r>
      <rPr>
        <b/>
        <i/>
        <sz val="12"/>
        <rFont val="Times New Roman CYR"/>
        <family val="1"/>
        <charset val="204"/>
      </rPr>
      <t>бюджетни предприятия</t>
    </r>
  </si>
  <si>
    <r>
      <t xml:space="preserve">данък върху дивидентите и ликвидационните дялове на </t>
    </r>
    <r>
      <rPr>
        <i/>
        <sz val="12"/>
        <rFont val="Times New Roman CYR"/>
        <charset val="204"/>
      </rPr>
      <t>чуждестрани юридически лица</t>
    </r>
  </si>
  <si>
    <r>
      <t xml:space="preserve">данък върху доходите на </t>
    </r>
    <r>
      <rPr>
        <b/>
        <i/>
        <sz val="12"/>
        <rFont val="Times New Roman CYR"/>
        <family val="1"/>
        <charset val="204"/>
      </rPr>
      <t>чуждестранни юридически лица</t>
    </r>
  </si>
  <si>
    <r>
      <t xml:space="preserve">данък върху </t>
    </r>
    <r>
      <rPr>
        <b/>
        <sz val="12"/>
        <rFont val="Times New Roman Cyr"/>
        <charset val="204"/>
      </rPr>
      <t xml:space="preserve">дивидентите </t>
    </r>
    <r>
      <rPr>
        <sz val="12"/>
        <rFont val="Times New Roman Cyr"/>
        <charset val="204"/>
      </rPr>
      <t>и</t>
    </r>
    <r>
      <rPr>
        <b/>
        <sz val="12"/>
        <rFont val="Times New Roman Cyr"/>
        <charset val="204"/>
      </rPr>
      <t xml:space="preserve"> ликвидационните дялове</t>
    </r>
    <r>
      <rPr>
        <sz val="12"/>
        <rFont val="Times New Roman CYR"/>
        <family val="1"/>
        <charset val="204"/>
      </rPr>
      <t xml:space="preserve"> на</t>
    </r>
    <r>
      <rPr>
        <b/>
        <i/>
        <sz val="12"/>
        <rFont val="Times New Roman Cyr"/>
        <charset val="204"/>
      </rPr>
      <t xml:space="preserve"> физически лица</t>
    </r>
  </si>
  <si>
    <t>Осигурителни вноски</t>
  </si>
  <si>
    <r>
      <t xml:space="preserve">вноски за работници и служители </t>
    </r>
    <r>
      <rPr>
        <b/>
        <i/>
        <sz val="12"/>
        <rFont val="Times New Roman CYR"/>
        <family val="1"/>
        <charset val="204"/>
      </rPr>
      <t>от работодатели</t>
    </r>
  </si>
  <si>
    <r>
      <t xml:space="preserve">вноски от работници и служители </t>
    </r>
    <r>
      <rPr>
        <b/>
        <i/>
        <sz val="12"/>
        <rFont val="Times New Roman CYR"/>
        <family val="1"/>
        <charset val="204"/>
      </rPr>
      <t>(лична вноска)</t>
    </r>
    <r>
      <rPr>
        <sz val="12"/>
        <rFont val="Times New Roman CYR"/>
        <family val="1"/>
        <charset val="204"/>
      </rPr>
      <t xml:space="preserve"> </t>
    </r>
  </si>
  <si>
    <r>
      <t xml:space="preserve">вноски от </t>
    </r>
    <r>
      <rPr>
        <b/>
        <i/>
        <sz val="12"/>
        <rFont val="Times New Roman CYR"/>
        <family val="1"/>
        <charset val="204"/>
      </rPr>
      <t>самонаети лица</t>
    </r>
    <r>
      <rPr>
        <sz val="12"/>
        <rFont val="Times New Roman CYR"/>
        <family val="1"/>
        <charset val="204"/>
      </rPr>
      <t xml:space="preserve"> (самоосигуряващи се лица) </t>
    </r>
  </si>
  <si>
    <r>
      <t>вноски  за</t>
    </r>
    <r>
      <rPr>
        <b/>
        <i/>
        <sz val="12"/>
        <rFont val="Times New Roman Cyr"/>
        <charset val="204"/>
      </rPr>
      <t xml:space="preserve"> други категории </t>
    </r>
    <r>
      <rPr>
        <sz val="12"/>
        <rFont val="Times New Roman CYR"/>
        <family val="1"/>
        <charset val="204"/>
      </rPr>
      <t>осигурени лица</t>
    </r>
  </si>
  <si>
    <t>вноски по чл. 4б и 4в от КСО за сметка на осигурителя</t>
  </si>
  <si>
    <t>вноски по чл. 4б от КСО за сметка на осигурените лица</t>
  </si>
  <si>
    <t xml:space="preserve">вноски по чл. 4б от КСО от самонаети лица (самоосигуряващи се лица) </t>
  </si>
  <si>
    <t>Здравно-осигурителни вноски</t>
  </si>
  <si>
    <r>
      <t xml:space="preserve">здравно-осигурителни вноски за работници и служители </t>
    </r>
    <r>
      <rPr>
        <b/>
        <i/>
        <sz val="12"/>
        <rFont val="Times New Roman CYR"/>
        <family val="1"/>
        <charset val="204"/>
      </rPr>
      <t>от работодатели</t>
    </r>
  </si>
  <si>
    <r>
      <t xml:space="preserve">здравно-осигурителни вноски от работници и служители </t>
    </r>
    <r>
      <rPr>
        <b/>
        <i/>
        <sz val="12"/>
        <rFont val="Times New Roman CYR"/>
        <family val="1"/>
        <charset val="204"/>
      </rPr>
      <t>(лична вноска)</t>
    </r>
    <r>
      <rPr>
        <sz val="12"/>
        <rFont val="Times New Roman CYR"/>
        <family val="1"/>
        <charset val="204"/>
      </rPr>
      <t xml:space="preserve"> </t>
    </r>
  </si>
  <si>
    <r>
      <t xml:space="preserve">здравно-осигурителни вноски от самонаети </t>
    </r>
    <r>
      <rPr>
        <b/>
        <i/>
        <sz val="12"/>
        <rFont val="Times New Roman CYR"/>
        <family val="1"/>
        <charset val="204"/>
      </rPr>
      <t>(самоосигуряващи се лица)</t>
    </r>
    <r>
      <rPr>
        <sz val="12"/>
        <rFont val="Times New Roman CYR"/>
        <family val="1"/>
        <charset val="204"/>
      </rPr>
      <t xml:space="preserve"> </t>
    </r>
  </si>
  <si>
    <r>
      <t xml:space="preserve">здравно-осигур.вноски  за </t>
    </r>
    <r>
      <rPr>
        <b/>
        <i/>
        <sz val="12"/>
        <rFont val="Times New Roman CYR"/>
        <family val="1"/>
        <charset val="204"/>
      </rPr>
      <t>други категории</t>
    </r>
    <r>
      <rPr>
        <sz val="12"/>
        <rFont val="Times New Roman CYR"/>
        <family val="1"/>
        <charset val="204"/>
      </rPr>
      <t xml:space="preserve"> осигурени лица</t>
    </r>
  </si>
  <si>
    <t>Имуществени и други местни данъци :</t>
  </si>
  <si>
    <r>
      <t xml:space="preserve">данък върху </t>
    </r>
    <r>
      <rPr>
        <b/>
        <i/>
        <sz val="12"/>
        <rFont val="Times New Roman CYR"/>
        <family val="1"/>
        <charset val="204"/>
      </rPr>
      <t>недвижими имоти</t>
    </r>
  </si>
  <si>
    <r>
      <t xml:space="preserve">данък върху </t>
    </r>
    <r>
      <rPr>
        <b/>
        <i/>
        <sz val="12"/>
        <rFont val="Times New Roman CYR"/>
        <family val="1"/>
        <charset val="204"/>
      </rPr>
      <t>наследствата</t>
    </r>
  </si>
  <si>
    <r>
      <t xml:space="preserve">данък върху </t>
    </r>
    <r>
      <rPr>
        <b/>
        <i/>
        <sz val="12"/>
        <rFont val="Times New Roman CYR"/>
        <family val="1"/>
        <charset val="204"/>
      </rPr>
      <t>превозните средства</t>
    </r>
  </si>
  <si>
    <r>
      <t xml:space="preserve">данък при придобиване на имущество по </t>
    </r>
    <r>
      <rPr>
        <b/>
        <i/>
        <sz val="12"/>
        <rFont val="Times New Roman CYR"/>
        <family val="1"/>
        <charset val="204"/>
      </rPr>
      <t>дарения и възмезден начин</t>
    </r>
  </si>
  <si>
    <t>туристически данък</t>
  </si>
  <si>
    <t>Данък върху добавената стойност</t>
  </si>
  <si>
    <r>
      <t xml:space="preserve">данък върху добавената стойност при </t>
    </r>
    <r>
      <rPr>
        <b/>
        <i/>
        <sz val="12"/>
        <rFont val="Times New Roman CYR"/>
        <family val="1"/>
        <charset val="204"/>
      </rPr>
      <t>сделки в страната</t>
    </r>
  </si>
  <si>
    <r>
      <t xml:space="preserve">данък върху добавената стойност при </t>
    </r>
    <r>
      <rPr>
        <b/>
        <i/>
        <sz val="12"/>
        <rFont val="Times New Roman CYR"/>
        <family val="1"/>
        <charset val="204"/>
      </rPr>
      <t>внос</t>
    </r>
  </si>
  <si>
    <t xml:space="preserve">Акцизи </t>
  </si>
  <si>
    <r>
      <t>акциз</t>
    </r>
    <r>
      <rPr>
        <sz val="12"/>
        <rFont val="Times New Roman CYR"/>
        <family val="1"/>
        <charset val="204"/>
      </rPr>
      <t xml:space="preserve"> при сделки </t>
    </r>
    <r>
      <rPr>
        <b/>
        <i/>
        <sz val="12"/>
        <rFont val="Times New Roman CYR"/>
        <family val="1"/>
        <charset val="204"/>
      </rPr>
      <t>в страната</t>
    </r>
  </si>
  <si>
    <r>
      <t>акциз</t>
    </r>
    <r>
      <rPr>
        <sz val="12"/>
        <rFont val="Times New Roman CYR"/>
        <family val="1"/>
        <charset val="204"/>
      </rPr>
      <t xml:space="preserve"> при </t>
    </r>
    <r>
      <rPr>
        <b/>
        <i/>
        <sz val="12"/>
        <rFont val="Times New Roman CYR"/>
        <family val="1"/>
        <charset val="204"/>
      </rPr>
      <t>внос</t>
    </r>
  </si>
  <si>
    <t>Данък върху застрахователните премии</t>
  </si>
  <si>
    <t>Други данъци по Закона за корпоративното подоходно облагане:</t>
  </si>
  <si>
    <r>
      <t xml:space="preserve">данък върху </t>
    </r>
    <r>
      <rPr>
        <b/>
        <i/>
        <sz val="12"/>
        <rFont val="Times New Roman CYR"/>
        <family val="1"/>
        <charset val="204"/>
      </rPr>
      <t>представителните</t>
    </r>
    <r>
      <rPr>
        <sz val="12"/>
        <rFont val="Times New Roman CYR"/>
        <family val="1"/>
        <charset val="204"/>
      </rPr>
      <t xml:space="preserve"> разходи</t>
    </r>
  </si>
  <si>
    <r>
      <t xml:space="preserve">данък върху </t>
    </r>
    <r>
      <rPr>
        <b/>
        <i/>
        <sz val="12"/>
        <rFont val="Times New Roman CYR"/>
        <family val="1"/>
        <charset val="204"/>
      </rPr>
      <t>социалните</t>
    </r>
    <r>
      <rPr>
        <sz val="12"/>
        <rFont val="Times New Roman CYR"/>
        <family val="1"/>
        <charset val="204"/>
      </rPr>
      <t xml:space="preserve"> разходи, предоставяни в натура</t>
    </r>
  </si>
  <si>
    <r>
      <t xml:space="preserve">данък върху разходите за </t>
    </r>
    <r>
      <rPr>
        <b/>
        <i/>
        <sz val="12"/>
        <rFont val="Times New Roman CYR"/>
        <family val="1"/>
        <charset val="204"/>
      </rPr>
      <t>превозни средства</t>
    </r>
  </si>
  <si>
    <r>
      <t xml:space="preserve">окончателни данъци върху </t>
    </r>
    <r>
      <rPr>
        <b/>
        <i/>
        <sz val="12"/>
        <rFont val="Times New Roman CYR"/>
        <family val="1"/>
        <charset val="204"/>
      </rPr>
      <t>залози за хазартни игри и хазартни съоръжения</t>
    </r>
  </si>
  <si>
    <r>
      <t xml:space="preserve">данък върху </t>
    </r>
    <r>
      <rPr>
        <b/>
        <i/>
        <sz val="12"/>
        <rFont val="Times New Roman Cyr"/>
        <charset val="204"/>
      </rPr>
      <t xml:space="preserve">дейността от опериране на </t>
    </r>
    <r>
      <rPr>
        <sz val="12"/>
        <rFont val="Times New Roman CYR"/>
        <family val="1"/>
        <charset val="204"/>
      </rPr>
      <t>кораби</t>
    </r>
  </si>
  <si>
    <r>
      <t xml:space="preserve">данък върху приходите на </t>
    </r>
    <r>
      <rPr>
        <b/>
        <i/>
        <sz val="12"/>
        <rFont val="Times New Roman Cyr"/>
        <charset val="204"/>
      </rPr>
      <t>бюджетните предприятия</t>
    </r>
  </si>
  <si>
    <t>Такси върху производството на захар и изоглюкоза</t>
  </si>
  <si>
    <t>Мита и митнически такси:</t>
  </si>
  <si>
    <t>Други данъци</t>
  </si>
  <si>
    <t>Приходи и доходи от собственост</t>
  </si>
  <si>
    <r>
      <t>вноски</t>
    </r>
    <r>
      <rPr>
        <sz val="12"/>
        <rFont val="Times New Roman CYR"/>
        <family val="1"/>
        <charset val="204"/>
      </rPr>
      <t xml:space="preserve"> от приходи на държавни (общински) предприятия и институции</t>
    </r>
  </si>
  <si>
    <r>
      <t xml:space="preserve">превишение на приходите над разходите на </t>
    </r>
    <r>
      <rPr>
        <b/>
        <i/>
        <sz val="12"/>
        <rFont val="Times New Roman CYR"/>
        <family val="1"/>
        <charset val="204"/>
      </rPr>
      <t>БНБ</t>
    </r>
  </si>
  <si>
    <r>
      <t xml:space="preserve">нетни приходи от продажби на </t>
    </r>
    <r>
      <rPr>
        <b/>
        <i/>
        <sz val="12"/>
        <rFont val="Times New Roman CYR"/>
        <family val="1"/>
        <charset val="204"/>
      </rPr>
      <t>услуги, стоки и продукция</t>
    </r>
  </si>
  <si>
    <r>
      <t xml:space="preserve">приходи от </t>
    </r>
    <r>
      <rPr>
        <b/>
        <i/>
        <sz val="12"/>
        <rFont val="Times New Roman CYR"/>
        <family val="1"/>
        <charset val="204"/>
      </rPr>
      <t>наеми на имущество</t>
    </r>
  </si>
  <si>
    <r>
      <t xml:space="preserve">приходи от </t>
    </r>
    <r>
      <rPr>
        <b/>
        <i/>
        <sz val="12"/>
        <rFont val="Times New Roman CYR"/>
        <family val="1"/>
        <charset val="204"/>
      </rPr>
      <t>наеми на земя</t>
    </r>
  </si>
  <si>
    <r>
      <t xml:space="preserve">приходи от </t>
    </r>
    <r>
      <rPr>
        <b/>
        <i/>
        <sz val="12"/>
        <rFont val="Times New Roman CYR"/>
        <family val="1"/>
        <charset val="204"/>
      </rPr>
      <t>дивиденти</t>
    </r>
  </si>
  <si>
    <r>
      <t xml:space="preserve">приходи от </t>
    </r>
    <r>
      <rPr>
        <b/>
        <i/>
        <sz val="12"/>
        <rFont val="Times New Roman CYR"/>
        <family val="1"/>
        <charset val="204"/>
      </rPr>
      <t>лихви</t>
    </r>
    <r>
      <rPr>
        <sz val="12"/>
        <rFont val="Times New Roman CYR"/>
        <family val="1"/>
        <charset val="204"/>
      </rPr>
      <t xml:space="preserve"> по текущи банкови </t>
    </r>
    <r>
      <rPr>
        <b/>
        <i/>
        <sz val="12"/>
        <rFont val="Times New Roman CYR"/>
        <family val="1"/>
        <charset val="204"/>
      </rPr>
      <t>сметки</t>
    </r>
  </si>
  <si>
    <r>
      <t xml:space="preserve">приходи от </t>
    </r>
    <r>
      <rPr>
        <b/>
        <i/>
        <sz val="12"/>
        <rFont val="Times New Roman CYR"/>
        <family val="1"/>
        <charset val="204"/>
      </rPr>
      <t>лихви</t>
    </r>
    <r>
      <rPr>
        <sz val="12"/>
        <rFont val="Times New Roman CYR"/>
        <family val="1"/>
        <charset val="204"/>
      </rPr>
      <t xml:space="preserve"> по срочни </t>
    </r>
    <r>
      <rPr>
        <b/>
        <i/>
        <sz val="12"/>
        <rFont val="Times New Roman CYR"/>
        <family val="1"/>
        <charset val="204"/>
      </rPr>
      <t>депозити</t>
    </r>
  </si>
  <si>
    <r>
      <t xml:space="preserve">приходи от </t>
    </r>
    <r>
      <rPr>
        <b/>
        <i/>
        <sz val="12"/>
        <rFont val="Times New Roman CYR"/>
        <family val="1"/>
        <charset val="204"/>
      </rPr>
      <t>лихви</t>
    </r>
    <r>
      <rPr>
        <sz val="12"/>
        <rFont val="Times New Roman CYR"/>
        <family val="1"/>
        <charset val="204"/>
      </rPr>
      <t xml:space="preserve"> по предоставени </t>
    </r>
    <r>
      <rPr>
        <b/>
        <i/>
        <sz val="12"/>
        <rFont val="Times New Roman CYR"/>
        <family val="1"/>
        <charset val="204"/>
      </rPr>
      <t>заеми</t>
    </r>
    <r>
      <rPr>
        <sz val="12"/>
        <rFont val="Times New Roman CYR"/>
        <family val="1"/>
        <charset val="204"/>
      </rPr>
      <t xml:space="preserve"> в страната и чужбина</t>
    </r>
  </si>
  <si>
    <r>
      <t xml:space="preserve">приходи от </t>
    </r>
    <r>
      <rPr>
        <b/>
        <i/>
        <sz val="12"/>
        <rFont val="Times New Roman CYR"/>
        <family val="1"/>
        <charset val="204"/>
      </rPr>
      <t>лихви</t>
    </r>
    <r>
      <rPr>
        <sz val="12"/>
        <rFont val="Times New Roman CYR"/>
        <family val="1"/>
        <charset val="204"/>
      </rPr>
      <t xml:space="preserve"> от предприятия по </t>
    </r>
    <r>
      <rPr>
        <b/>
        <i/>
        <sz val="12"/>
        <rFont val="Times New Roman CYR"/>
        <family val="1"/>
        <charset val="204"/>
      </rPr>
      <t>преоформен държавен дълг</t>
    </r>
  </si>
  <si>
    <r>
      <t xml:space="preserve">приходи от </t>
    </r>
    <r>
      <rPr>
        <b/>
        <i/>
        <sz val="12"/>
        <rFont val="Times New Roman CYR"/>
        <family val="1"/>
        <charset val="204"/>
      </rPr>
      <t>лихви и отстъпки</t>
    </r>
    <r>
      <rPr>
        <sz val="12"/>
        <rFont val="Times New Roman CYR"/>
        <family val="1"/>
        <charset val="204"/>
      </rPr>
      <t xml:space="preserve"> от държавни и общински ценни книжа</t>
    </r>
  </si>
  <si>
    <r>
      <t xml:space="preserve">приходи от </t>
    </r>
    <r>
      <rPr>
        <b/>
        <i/>
        <sz val="12"/>
        <rFont val="Times New Roman CYR"/>
        <family val="1"/>
        <charset val="204"/>
      </rPr>
      <t>лихви и отстъпки</t>
    </r>
    <r>
      <rPr>
        <sz val="12"/>
        <rFont val="Times New Roman CYR"/>
        <family val="1"/>
        <charset val="204"/>
      </rPr>
      <t xml:space="preserve"> от </t>
    </r>
    <r>
      <rPr>
        <b/>
        <i/>
        <sz val="12"/>
        <rFont val="Times New Roman CYR"/>
        <family val="1"/>
        <charset val="204"/>
      </rPr>
      <t>дългови ценни книжа</t>
    </r>
    <r>
      <rPr>
        <sz val="12"/>
        <rFont val="Times New Roman CYR"/>
        <family val="1"/>
        <charset val="204"/>
      </rPr>
      <t xml:space="preserve"> на </t>
    </r>
    <r>
      <rPr>
        <b/>
        <i/>
        <sz val="12"/>
        <rFont val="Times New Roman CYR"/>
        <family val="1"/>
        <charset val="204"/>
      </rPr>
      <t>местни и чуждестранни лица</t>
    </r>
  </si>
  <si>
    <r>
      <t>лихви</t>
    </r>
    <r>
      <rPr>
        <sz val="12"/>
        <rFont val="Times New Roman CYR"/>
        <family val="1"/>
        <charset val="204"/>
      </rPr>
      <t xml:space="preserve"> по срочни </t>
    </r>
    <r>
      <rPr>
        <b/>
        <i/>
        <sz val="12"/>
        <rFont val="Times New Roman CYR"/>
        <family val="1"/>
        <charset val="204"/>
      </rPr>
      <t>депозити за сметка на централния бюджет (+/-)</t>
    </r>
  </si>
  <si>
    <r>
      <t xml:space="preserve">приходи от </t>
    </r>
    <r>
      <rPr>
        <b/>
        <i/>
        <sz val="12"/>
        <rFont val="Times New Roman CYR"/>
        <family val="1"/>
        <charset val="204"/>
      </rPr>
      <t>други лихви</t>
    </r>
  </si>
  <si>
    <t>Държавни такси</t>
  </si>
  <si>
    <t>такси за административни и други услуги и дейности</t>
  </si>
  <si>
    <t>такси и лицензии с данъчен характер</t>
  </si>
  <si>
    <t>Съдебни такси</t>
  </si>
  <si>
    <t>Общински такси</t>
  </si>
  <si>
    <r>
      <t xml:space="preserve">за ползване на </t>
    </r>
    <r>
      <rPr>
        <b/>
        <i/>
        <sz val="12"/>
        <rFont val="Times New Roman CYR"/>
        <family val="1"/>
        <charset val="204"/>
      </rPr>
      <t>детски градини</t>
    </r>
  </si>
  <si>
    <t>27-02</t>
  </si>
  <si>
    <r>
      <t xml:space="preserve">за ползване на </t>
    </r>
    <r>
      <rPr>
        <b/>
        <i/>
        <sz val="12"/>
        <rFont val="Times New Roman CYR"/>
        <family val="1"/>
        <charset val="204"/>
      </rPr>
      <t>детски ясли</t>
    </r>
    <r>
      <rPr>
        <sz val="12"/>
        <rFont val="Times New Roman CYR"/>
        <family val="1"/>
        <charset val="204"/>
      </rPr>
      <t xml:space="preserve"> и други по здравеопазването</t>
    </r>
  </si>
  <si>
    <t>27-03</t>
  </si>
  <si>
    <r>
      <t xml:space="preserve">за ползване на </t>
    </r>
    <r>
      <rPr>
        <b/>
        <i/>
        <sz val="12"/>
        <rFont val="Times New Roman CYR"/>
        <family val="1"/>
        <charset val="204"/>
      </rPr>
      <t>лагери</t>
    </r>
    <r>
      <rPr>
        <sz val="12"/>
        <rFont val="Times New Roman CYR"/>
        <family val="1"/>
        <charset val="204"/>
      </rPr>
      <t xml:space="preserve"> и други по социалния отдих</t>
    </r>
  </si>
  <si>
    <r>
      <t xml:space="preserve">за ползване на </t>
    </r>
    <r>
      <rPr>
        <b/>
        <i/>
        <sz val="12"/>
        <rFont val="Times New Roman CYR"/>
        <family val="1"/>
        <charset val="204"/>
      </rPr>
      <t>домашен социален патронаж</t>
    </r>
    <r>
      <rPr>
        <sz val="12"/>
        <rFont val="Times New Roman CYR"/>
        <family val="1"/>
        <charset val="204"/>
      </rPr>
      <t xml:space="preserve"> и други общински </t>
    </r>
    <r>
      <rPr>
        <b/>
        <i/>
        <sz val="12"/>
        <rFont val="Times New Roman CYR"/>
        <family val="1"/>
        <charset val="204"/>
      </rPr>
      <t>социални услуги</t>
    </r>
  </si>
  <si>
    <t>27-05</t>
  </si>
  <si>
    <r>
      <t xml:space="preserve">за ползване на </t>
    </r>
    <r>
      <rPr>
        <b/>
        <i/>
        <sz val="12"/>
        <rFont val="Times New Roman CYR"/>
        <family val="1"/>
        <charset val="204"/>
      </rPr>
      <t>пазари</t>
    </r>
    <r>
      <rPr>
        <sz val="12"/>
        <rFont val="Times New Roman CYR"/>
        <family val="1"/>
        <charset val="204"/>
      </rPr>
      <t>, тържища, панаири, тротоари, улични платна и др.</t>
    </r>
  </si>
  <si>
    <r>
      <t>за ползване</t>
    </r>
    <r>
      <rPr>
        <b/>
        <i/>
        <sz val="12"/>
        <rFont val="Times New Roman CYR"/>
        <family val="1"/>
        <charset val="204"/>
      </rPr>
      <t xml:space="preserve"> на полудневни детски градини</t>
    </r>
  </si>
  <si>
    <t>27-07</t>
  </si>
  <si>
    <r>
      <t xml:space="preserve">за </t>
    </r>
    <r>
      <rPr>
        <b/>
        <i/>
        <sz val="12"/>
        <rFont val="Times New Roman CYR"/>
        <family val="1"/>
        <charset val="204"/>
      </rPr>
      <t>битови отпадъци</t>
    </r>
  </si>
  <si>
    <t>27-08</t>
  </si>
  <si>
    <r>
      <t xml:space="preserve">за ползване на </t>
    </r>
    <r>
      <rPr>
        <b/>
        <i/>
        <sz val="12"/>
        <rFont val="Times New Roman CYR"/>
        <family val="1"/>
        <charset val="204"/>
      </rPr>
      <t xml:space="preserve">общежития </t>
    </r>
    <r>
      <rPr>
        <sz val="12"/>
        <rFont val="Times New Roman CYR"/>
        <family val="1"/>
        <charset val="204"/>
      </rPr>
      <t>и други по образованието</t>
    </r>
  </si>
  <si>
    <t>27-10</t>
  </si>
  <si>
    <r>
      <t xml:space="preserve">за </t>
    </r>
    <r>
      <rPr>
        <b/>
        <i/>
        <sz val="12"/>
        <rFont val="Times New Roman CYR"/>
        <family val="1"/>
        <charset val="204"/>
      </rPr>
      <t>технически услуги</t>
    </r>
  </si>
  <si>
    <t>27-11</t>
  </si>
  <si>
    <r>
      <t xml:space="preserve">за </t>
    </r>
    <r>
      <rPr>
        <b/>
        <i/>
        <sz val="12"/>
        <rFont val="Times New Roman CYR"/>
        <family val="1"/>
        <charset val="204"/>
      </rPr>
      <t>административни услуги</t>
    </r>
  </si>
  <si>
    <t>27-15</t>
  </si>
  <si>
    <r>
      <t xml:space="preserve">за </t>
    </r>
    <r>
      <rPr>
        <b/>
        <i/>
        <sz val="12"/>
        <rFont val="Times New Roman CYR"/>
        <family val="1"/>
        <charset val="204"/>
      </rPr>
      <t>откупуване на гробни места</t>
    </r>
  </si>
  <si>
    <t>27-17</t>
  </si>
  <si>
    <r>
      <t>за</t>
    </r>
    <r>
      <rPr>
        <b/>
        <i/>
        <sz val="12"/>
        <rFont val="Times New Roman CYR"/>
        <family val="1"/>
        <charset val="204"/>
      </rPr>
      <t xml:space="preserve"> притежаване на куче</t>
    </r>
  </si>
  <si>
    <t>27-29</t>
  </si>
  <si>
    <r>
      <t>други</t>
    </r>
    <r>
      <rPr>
        <sz val="12"/>
        <rFont val="Times New Roman CYR"/>
        <family val="1"/>
        <charset val="204"/>
      </rPr>
      <t xml:space="preserve"> общински такси</t>
    </r>
  </si>
  <si>
    <t>Глоби, санкции и наказателни лихви</t>
  </si>
  <si>
    <r>
      <t>конфискувани средства</t>
    </r>
    <r>
      <rPr>
        <sz val="12"/>
        <rFont val="Times New Roman CYR"/>
        <family val="1"/>
        <charset val="204"/>
      </rPr>
      <t xml:space="preserve"> и приходи от продажби на конфискувани и придобити от залог вещи</t>
    </r>
  </si>
  <si>
    <r>
      <t>глоби</t>
    </r>
    <r>
      <rPr>
        <sz val="12"/>
        <rFont val="Times New Roman CYR"/>
        <family val="1"/>
        <charset val="204"/>
      </rPr>
      <t>,</t>
    </r>
    <r>
      <rPr>
        <i/>
        <sz val="12"/>
        <rFont val="Times New Roman Cyr"/>
        <family val="1"/>
        <charset val="204"/>
      </rPr>
      <t xml:space="preserve"> </t>
    </r>
    <r>
      <rPr>
        <sz val="12"/>
        <rFont val="Times New Roman CYR"/>
        <family val="1"/>
        <charset val="204"/>
      </rPr>
      <t>санкции, неустойки, наказателни лихви, обезщетения и начети</t>
    </r>
  </si>
  <si>
    <t>наказателни лихви за данъци, мита и осигурителни вноски</t>
  </si>
  <si>
    <t>Други приходи</t>
  </si>
  <si>
    <r>
      <t>реализирани курсови разлики</t>
    </r>
    <r>
      <rPr>
        <sz val="12"/>
        <rFont val="Times New Roman CYR"/>
        <family val="1"/>
        <charset val="204"/>
      </rPr>
      <t xml:space="preserve"> от валутни операции (нето) (+/-)</t>
    </r>
  </si>
  <si>
    <t>прехвърлени/възстановени акумулирани средства от осигурителни вноски</t>
  </si>
  <si>
    <t>приходи от други вноски</t>
  </si>
  <si>
    <r>
      <t>получени</t>
    </r>
    <r>
      <rPr>
        <b/>
        <i/>
        <sz val="12"/>
        <rFont val="Times New Roman CYR"/>
        <family val="1"/>
        <charset val="204"/>
      </rPr>
      <t xml:space="preserve"> застрахователни обезщетения за ДМА</t>
    </r>
  </si>
  <si>
    <r>
      <t>получени</t>
    </r>
    <r>
      <rPr>
        <b/>
        <i/>
        <sz val="12"/>
        <rFont val="Times New Roman CYR"/>
        <family val="1"/>
        <charset val="204"/>
      </rPr>
      <t xml:space="preserve"> други застрахователни обезщетения</t>
    </r>
  </si>
  <si>
    <t xml:space="preserve">коректив за касови постъпления (-/+) </t>
  </si>
  <si>
    <r>
      <t>други</t>
    </r>
    <r>
      <rPr>
        <sz val="12"/>
        <rFont val="Times New Roman CYR"/>
        <family val="1"/>
        <charset val="204"/>
      </rPr>
      <t xml:space="preserve"> неданъчни приходи</t>
    </r>
  </si>
  <si>
    <t xml:space="preserve">Внесени ДДС и други данъци върху продажбите </t>
  </si>
  <si>
    <r>
      <t xml:space="preserve">внесен </t>
    </r>
    <r>
      <rPr>
        <b/>
        <i/>
        <sz val="12"/>
        <rFont val="Times New Roman CYR"/>
        <family val="1"/>
        <charset val="204"/>
      </rPr>
      <t>ДДС</t>
    </r>
    <r>
      <rPr>
        <sz val="12"/>
        <rFont val="Times New Roman CYR"/>
        <family val="1"/>
        <charset val="204"/>
      </rPr>
      <t xml:space="preserve"> (-)</t>
    </r>
  </si>
  <si>
    <r>
      <t xml:space="preserve">внесен </t>
    </r>
    <r>
      <rPr>
        <i/>
        <sz val="12"/>
        <rFont val="Times New Roman CYR"/>
        <charset val="204"/>
      </rPr>
      <t>данък върху приходите от стопанска дейност</t>
    </r>
    <r>
      <rPr>
        <sz val="12"/>
        <rFont val="Times New Roman CYR"/>
        <family val="1"/>
        <charset val="204"/>
      </rPr>
      <t xml:space="preserve"> на бюджетните предприятия (-)</t>
    </r>
  </si>
  <si>
    <r>
      <t xml:space="preserve">внесени </t>
    </r>
    <r>
      <rPr>
        <b/>
        <i/>
        <sz val="12"/>
        <rFont val="Times New Roman CYR"/>
        <family val="1"/>
        <charset val="204"/>
      </rPr>
      <t>други данъци</t>
    </r>
    <r>
      <rPr>
        <sz val="12"/>
        <rFont val="Times New Roman CYR"/>
        <family val="1"/>
        <charset val="204"/>
      </rPr>
      <t xml:space="preserve">,такси и вноски </t>
    </r>
    <r>
      <rPr>
        <b/>
        <i/>
        <sz val="12"/>
        <rFont val="Times New Roman CYR"/>
        <family val="1"/>
        <charset val="204"/>
      </rPr>
      <t>върху продажбите</t>
    </r>
    <r>
      <rPr>
        <sz val="12"/>
        <rFont val="Times New Roman CYR"/>
        <family val="1"/>
        <charset val="204"/>
      </rPr>
      <t xml:space="preserve"> (-)</t>
    </r>
  </si>
  <si>
    <r>
      <t>Постъпления от продажба на нефинансови активи (</t>
    </r>
    <r>
      <rPr>
        <b/>
        <i/>
        <sz val="12"/>
        <color indexed="10"/>
        <rFont val="Times New Roman CYR"/>
        <charset val="204"/>
      </rPr>
      <t>без § 40-71</t>
    </r>
    <r>
      <rPr>
        <b/>
        <sz val="12"/>
        <color indexed="18"/>
        <rFont val="Times New Roman Cyr"/>
        <family val="1"/>
        <charset val="204"/>
      </rPr>
      <t>)</t>
    </r>
  </si>
  <si>
    <r>
      <t xml:space="preserve">постъпления от продажба на </t>
    </r>
    <r>
      <rPr>
        <b/>
        <i/>
        <sz val="12"/>
        <rFont val="Times New Roman CYR"/>
        <family val="1"/>
        <charset val="204"/>
      </rPr>
      <t>компютри и хардуер</t>
    </r>
  </si>
  <si>
    <r>
      <t xml:space="preserve">постъпления от продажба на </t>
    </r>
    <r>
      <rPr>
        <b/>
        <i/>
        <sz val="12"/>
        <rFont val="Times New Roman CYR"/>
        <family val="1"/>
        <charset val="204"/>
      </rPr>
      <t>сгради</t>
    </r>
  </si>
  <si>
    <r>
      <t xml:space="preserve">постъпления от продажба на </t>
    </r>
    <r>
      <rPr>
        <b/>
        <i/>
        <sz val="12"/>
        <rFont val="Times New Roman CYR"/>
        <family val="1"/>
        <charset val="204"/>
      </rPr>
      <t>друго оборудване, машини и съоръжения</t>
    </r>
  </si>
  <si>
    <t>постъпления от продажба на транспортни средства</t>
  </si>
  <si>
    <t>постъпления от продажба на стопански инвентар</t>
  </si>
  <si>
    <t>постъпления от продажба на инфраструктурни обекти</t>
  </si>
  <si>
    <t>постъпления от продажба на други ДМА</t>
  </si>
  <si>
    <t>постъпления от продажба на нематериални дълготрайни активи</t>
  </si>
  <si>
    <t>постъпления от продажба на квоти за емисии на парникови газове</t>
  </si>
  <si>
    <t>постъпления от продажба на земя</t>
  </si>
  <si>
    <t>постъпления от продажба на земеделска продукция</t>
  </si>
  <si>
    <t>Приходи от концесии</t>
  </si>
  <si>
    <t>Приходи от лицензии за ползване на държавни/общински активи</t>
  </si>
  <si>
    <t>45-00</t>
  </si>
  <si>
    <t>Помощи и дарения от страната</t>
  </si>
  <si>
    <r>
      <t>текущи</t>
    </r>
    <r>
      <rPr>
        <sz val="12"/>
        <rFont val="Times New Roman CYR"/>
        <family val="1"/>
        <charset val="204"/>
      </rPr>
      <t xml:space="preserve"> помощи и дарения </t>
    </r>
    <r>
      <rPr>
        <b/>
        <i/>
        <sz val="12"/>
        <rFont val="Times New Roman CYR"/>
        <family val="1"/>
        <charset val="204"/>
      </rPr>
      <t>от страната</t>
    </r>
  </si>
  <si>
    <r>
      <t>капиталови</t>
    </r>
    <r>
      <rPr>
        <sz val="12"/>
        <rFont val="Times New Roman CYR"/>
        <family val="1"/>
        <charset val="204"/>
      </rPr>
      <t xml:space="preserve"> помощи и дарения </t>
    </r>
    <r>
      <rPr>
        <b/>
        <i/>
        <sz val="12"/>
        <rFont val="Times New Roman Cyr"/>
        <charset val="204"/>
      </rPr>
      <t>от страната</t>
    </r>
  </si>
  <si>
    <t>Помощи и дарения от чужбина</t>
  </si>
  <si>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Европейския съюз</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</si>
  <si>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Европейския съюз</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</si>
  <si>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други държави</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</si>
  <si>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други държави</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</si>
  <si>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други международни организации</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</si>
  <si>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други международни организации</t>
    </r>
  </si>
  <si>
    <r>
      <rPr>
        <b/>
        <i/>
        <sz val="12"/>
        <rFont val="Times New Roman Cyr"/>
        <charset val="204"/>
      </rPr>
      <t>други</t>
    </r>
    <r>
      <rPr>
        <b/>
        <sz val="12"/>
        <rFont val="Times New Roman Cyr"/>
        <charset val="204"/>
      </rPr>
      <t xml:space="preserve"> </t>
    </r>
    <r>
      <rPr>
        <b/>
        <i/>
        <sz val="12"/>
        <rFont val="Times New Roman Cyr"/>
        <charset val="204"/>
      </rPr>
      <t>текущи</t>
    </r>
    <r>
      <rPr>
        <sz val="12"/>
        <rFont val="Times New Roman Cyr"/>
        <charset val="204"/>
      </rPr>
      <t xml:space="preserve"> помощи и дарения </t>
    </r>
    <r>
      <rPr>
        <b/>
        <i/>
        <sz val="12"/>
        <rFont val="Times New Roman Cyr"/>
        <charset val="204"/>
      </rPr>
      <t>от чужбина</t>
    </r>
  </si>
  <si>
    <r>
      <rPr>
        <b/>
        <i/>
        <sz val="12"/>
        <rFont val="Times New Roman Cyr"/>
        <charset val="204"/>
      </rPr>
      <t>други</t>
    </r>
    <r>
      <rPr>
        <sz val="12"/>
        <rFont val="Times New Roman Cyr"/>
        <charset val="204"/>
      </rPr>
      <t xml:space="preserve"> </t>
    </r>
    <r>
      <rPr>
        <b/>
        <i/>
        <sz val="12"/>
        <rFont val="Times New Roman Cyr"/>
        <charset val="204"/>
      </rPr>
      <t>капиталови</t>
    </r>
    <r>
      <rPr>
        <sz val="12"/>
        <rFont val="Times New Roman Cyr"/>
        <charset val="204"/>
      </rPr>
      <t xml:space="preserve"> помощи и дарения </t>
    </r>
    <r>
      <rPr>
        <b/>
        <i/>
        <sz val="12"/>
        <rFont val="Times New Roman Cyr"/>
        <charset val="204"/>
      </rPr>
      <t xml:space="preserve"> от чужбина</t>
    </r>
  </si>
  <si>
    <t>Получени чрез небюджетни предприятия средства от КФП по международни програми</t>
  </si>
  <si>
    <t xml:space="preserve">получени чрез нефинансови предприятия текущи трансфери от КФП по международни програми </t>
  </si>
  <si>
    <t>получени чрез финансови институции текущи трансфери от КФП по международни програми</t>
  </si>
  <si>
    <t xml:space="preserve">получени чрез нестопански организации текущи трансфери от КФП по международни програми </t>
  </si>
  <si>
    <t>получени чрез предприятия от чужбина текущи трансфери от КФП по международни програми</t>
  </si>
  <si>
    <t xml:space="preserve">получени чрез нефинансови предприятия капиталови трансфери от КФП по международни програми </t>
  </si>
  <si>
    <t xml:space="preserve">получени чрез финансови институции капиталови трансфери от КФП по международни програми </t>
  </si>
  <si>
    <t>получени чрез нестопански организации капиталови трансфери от КФП по международни програми</t>
  </si>
  <si>
    <t>получени чрез предприятия от чужбина капиталови трансфери от КФП по международни програми</t>
  </si>
  <si>
    <t>Разпределени към администратори от чужбина средства по международни програми и договори (-)</t>
  </si>
  <si>
    <t>разпределени към чужбина текущи трансфери по програми на Европейския съюз (-)</t>
  </si>
  <si>
    <t xml:space="preserve">разпределени към чужбина капиталови трансфери по програми на Европейския съюз </t>
  </si>
  <si>
    <t>разпределени към чужбина текущи трансфери по програми на други държави (-)</t>
  </si>
  <si>
    <t>разпределени към чужбина капиталови трансфери по програми на други държави (-)</t>
  </si>
  <si>
    <t>разпределени към чужбина текущи трансфери по програми на други международни организации (-)</t>
  </si>
  <si>
    <t>разпределени към чужбина капиталови трансфери по програми на други международни организации  (-)</t>
  </si>
  <si>
    <t>разпределени към чужбина текущи трансфери по други чуждестранни дарения и помощи (-)</t>
  </si>
  <si>
    <t>разпределени към чужбина капиталови трансфери по други чуждестранни дарения и помощи (-)</t>
  </si>
  <si>
    <t>ВСИЧКО</t>
  </si>
  <si>
    <t>99-99</t>
  </si>
  <si>
    <t>I. В С И Ч К О   П Р И Х О Д И,  П О М О Щ И   И   Д А Р Е Н И Я</t>
  </si>
  <si>
    <t xml:space="preserve">       код по ЕБК:</t>
  </si>
  <si>
    <t>II. РАЗХОДИ - РЕКАПИТУЛАЦИЯ ПО ПАРАГРАФИ И ПОДПАРАГРАФИ</t>
  </si>
  <si>
    <t>НАИМЕНОВАНИЕ НА ПАРАГРАФИТЕ И ПОДПАРАГРАФИТЕ</t>
  </si>
  <si>
    <t xml:space="preserve"> 02 ¦</t>
  </si>
  <si>
    <t>Заплати и възнаграждения за персонала, нает по трудови и служебни правоотношения</t>
  </si>
  <si>
    <r>
      <t xml:space="preserve">заплати и възнаграждения на персонала нает по </t>
    </r>
    <r>
      <rPr>
        <b/>
        <i/>
        <sz val="12"/>
        <rFont val="Times New Roman CYR"/>
        <family val="1"/>
        <charset val="204"/>
      </rPr>
      <t>трудови правоотношения</t>
    </r>
  </si>
  <si>
    <t>Р</t>
  </si>
  <si>
    <r>
      <t xml:space="preserve">заплати и възнаграждения на персонала нает по </t>
    </r>
    <r>
      <rPr>
        <b/>
        <i/>
        <sz val="12"/>
        <rFont val="Times New Roman CYR"/>
        <family val="1"/>
        <charset val="204"/>
      </rPr>
      <t>служебни правоотношения</t>
    </r>
  </si>
  <si>
    <t>Е</t>
  </si>
  <si>
    <t>Други възнаграждения и плащания за персонала</t>
  </si>
  <si>
    <t>К</t>
  </si>
  <si>
    <r>
      <t xml:space="preserve">за </t>
    </r>
    <r>
      <rPr>
        <b/>
        <i/>
        <sz val="12"/>
        <rFont val="Times New Roman CYR"/>
        <family val="1"/>
        <charset val="204"/>
      </rPr>
      <t>нещатен</t>
    </r>
    <r>
      <rPr>
        <sz val="12"/>
        <rFont val="Times New Roman CYR"/>
        <family val="1"/>
        <charset val="204"/>
      </rPr>
      <t xml:space="preserve"> персонал нает по </t>
    </r>
    <r>
      <rPr>
        <b/>
        <i/>
        <sz val="12"/>
        <rFont val="Times New Roman CYR"/>
        <family val="1"/>
        <charset val="204"/>
      </rPr>
      <t>трудови правоотношения</t>
    </r>
    <r>
      <rPr>
        <sz val="12"/>
        <rFont val="Times New Roman CYR"/>
        <family val="1"/>
        <charset val="204"/>
      </rPr>
      <t xml:space="preserve"> </t>
    </r>
  </si>
  <si>
    <t>А</t>
  </si>
  <si>
    <r>
      <t xml:space="preserve">за персонала по </t>
    </r>
    <r>
      <rPr>
        <b/>
        <i/>
        <sz val="12"/>
        <rFont val="Times New Roman CYR"/>
        <family val="1"/>
        <charset val="204"/>
      </rPr>
      <t>извънтрудови правоотношения</t>
    </r>
  </si>
  <si>
    <t>П</t>
  </si>
  <si>
    <r>
      <t xml:space="preserve">изплатени суми от </t>
    </r>
    <r>
      <rPr>
        <b/>
        <i/>
        <sz val="12"/>
        <rFont val="Times New Roman CYR"/>
        <family val="1"/>
        <charset val="204"/>
      </rPr>
      <t>СБКО за облекло и други</t>
    </r>
    <r>
      <rPr>
        <sz val="12"/>
        <rFont val="Times New Roman CYR"/>
        <family val="1"/>
        <charset val="204"/>
      </rPr>
      <t xml:space="preserve"> на персонала, с характер на възнаграждение</t>
    </r>
  </si>
  <si>
    <t>И</t>
  </si>
  <si>
    <r>
      <t>обезщетения</t>
    </r>
    <r>
      <rPr>
        <sz val="12"/>
        <rFont val="Times New Roman CYR"/>
        <family val="1"/>
        <charset val="204"/>
      </rPr>
      <t xml:space="preserve"> за персонала, с характер на възнаграждение</t>
    </r>
  </si>
  <si>
    <t>Т</t>
  </si>
  <si>
    <r>
      <t>други</t>
    </r>
    <r>
      <rPr>
        <sz val="12"/>
        <rFont val="Times New Roman CYR"/>
        <family val="1"/>
        <charset val="204"/>
      </rPr>
      <t>плащания и възнаграждения</t>
    </r>
  </si>
  <si>
    <t>У</t>
  </si>
  <si>
    <t>Задължителни осигурителни вноски от работодатели</t>
  </si>
  <si>
    <t>Л</t>
  </si>
  <si>
    <r>
      <t xml:space="preserve">осигурителни вноски от работодатели за </t>
    </r>
    <r>
      <rPr>
        <b/>
        <i/>
        <sz val="12"/>
        <rFont val="Times New Roman Cyr"/>
        <family val="1"/>
      </rPr>
      <t>Държавното обществено осигуряване (ДОО)</t>
    </r>
  </si>
  <si>
    <r>
      <t xml:space="preserve">осигурителни вноски от работодатели за </t>
    </r>
    <r>
      <rPr>
        <b/>
        <i/>
        <sz val="12"/>
        <rFont val="Times New Roman Cyr"/>
        <family val="1"/>
      </rPr>
      <t>Учителския пенсионен фонд (УчПФ)</t>
    </r>
  </si>
  <si>
    <t>Ц</t>
  </si>
  <si>
    <r>
      <t>здравно-осигурителни вноски</t>
    </r>
    <r>
      <rPr>
        <sz val="12"/>
        <rFont val="Times New Roman CYR"/>
        <family val="1"/>
      </rPr>
      <t xml:space="preserve"> от работодатели</t>
    </r>
  </si>
  <si>
    <t>Я</t>
  </si>
  <si>
    <r>
      <t xml:space="preserve">вноски за </t>
    </r>
    <r>
      <rPr>
        <b/>
        <i/>
        <sz val="12"/>
        <rFont val="Times New Roman Cyr"/>
        <family val="1"/>
      </rPr>
      <t>допълнително задължително осигуряване от работодатели</t>
    </r>
  </si>
  <si>
    <t>коректив на вноски за ДЗПО за сумите по чл. 4б и 4в от КСО за сметка на осигурителя</t>
  </si>
  <si>
    <r>
      <t xml:space="preserve">задължителни вноски </t>
    </r>
    <r>
      <rPr>
        <b/>
        <i/>
        <sz val="12"/>
        <rFont val="Times New Roman Cyr"/>
        <family val="1"/>
      </rPr>
      <t xml:space="preserve">за чуждестранни пенсионни фондове и  схеми </t>
    </r>
    <r>
      <rPr>
        <sz val="12"/>
        <rFont val="Times New Roman CYR"/>
        <family val="1"/>
      </rPr>
      <t>за сметка на осигурителя</t>
    </r>
  </si>
  <si>
    <t xml:space="preserve">Вноски за доброволно осигуряване  </t>
  </si>
  <si>
    <t>Н</t>
  </si>
  <si>
    <t>Издръжка</t>
  </si>
  <si>
    <t>Храна</t>
  </si>
  <si>
    <t>Медикаменти</t>
  </si>
  <si>
    <t>Постелен инвентар и облекло</t>
  </si>
  <si>
    <t>Учебни и научно-изследователски разходи и книги за библиотеките</t>
  </si>
  <si>
    <t>З</t>
  </si>
  <si>
    <t>материали</t>
  </si>
  <si>
    <t>Х</t>
  </si>
  <si>
    <t>вода, горива и енергия</t>
  </si>
  <si>
    <t>О</t>
  </si>
  <si>
    <r>
      <t xml:space="preserve">разходи за </t>
    </r>
    <r>
      <rPr>
        <b/>
        <i/>
        <sz val="12"/>
        <rFont val="Times New Roman CYR"/>
        <family val="1"/>
        <charset val="204"/>
      </rPr>
      <t>външни услуги</t>
    </r>
  </si>
  <si>
    <t>Д</t>
  </si>
  <si>
    <t>Текущ ремонт</t>
  </si>
  <si>
    <r>
      <t xml:space="preserve">командировки </t>
    </r>
    <r>
      <rPr>
        <b/>
        <i/>
        <sz val="12"/>
        <rFont val="Times New Roman CYR"/>
        <family val="1"/>
        <charset val="204"/>
      </rPr>
      <t>в страната</t>
    </r>
  </si>
  <si>
    <r>
      <t xml:space="preserve">краткосрочни командировки </t>
    </r>
    <r>
      <rPr>
        <b/>
        <i/>
        <sz val="12"/>
        <rFont val="Times New Roman CYR"/>
        <family val="1"/>
        <charset val="204"/>
      </rPr>
      <t>в чужбина</t>
    </r>
  </si>
  <si>
    <r>
      <t xml:space="preserve">дългосрочни командировки </t>
    </r>
    <r>
      <rPr>
        <b/>
        <i/>
        <sz val="12"/>
        <rFont val="Times New Roman CYR"/>
        <family val="1"/>
        <charset val="204"/>
      </rPr>
      <t>в чужбина</t>
    </r>
  </si>
  <si>
    <r>
      <t xml:space="preserve">разходи за </t>
    </r>
    <r>
      <rPr>
        <b/>
        <i/>
        <sz val="12"/>
        <rFont val="Times New Roman CYR"/>
        <family val="1"/>
        <charset val="204"/>
      </rPr>
      <t>застраховки</t>
    </r>
  </si>
  <si>
    <t>такса ангажимент по заеми</t>
  </si>
  <si>
    <r>
      <t>други</t>
    </r>
    <r>
      <rPr>
        <sz val="12"/>
        <rFont val="Times New Roman CYR"/>
        <family val="1"/>
        <charset val="204"/>
      </rPr>
      <t xml:space="preserve"> финансови услуги</t>
    </r>
  </si>
  <si>
    <t>други разходи за СБКО</t>
  </si>
  <si>
    <t>разходи за договорни санкции и неустойки, съдебни обезщетения и разноски</t>
  </si>
  <si>
    <t>други разходи, некласифицирани в другите параграфи и подпараграфи</t>
  </si>
  <si>
    <t>Платени данъци, такси и административни санкции</t>
  </si>
  <si>
    <r>
      <rPr>
        <sz val="12"/>
        <rFont val="Times New Roman Cyr"/>
        <charset val="204"/>
      </rPr>
      <t>платени</t>
    </r>
    <r>
      <rPr>
        <b/>
        <i/>
        <sz val="12"/>
        <rFont val="Times New Roman CYR"/>
        <family val="1"/>
        <charset val="204"/>
      </rPr>
      <t xml:space="preserve"> държавни </t>
    </r>
    <r>
      <rPr>
        <sz val="12"/>
        <rFont val="Times New Roman Cyr"/>
        <charset val="204"/>
      </rPr>
      <t>данъци, такси, наказателни лихви и административни санкции</t>
    </r>
  </si>
  <si>
    <r>
      <rPr>
        <sz val="12"/>
        <rFont val="Times New Roman Cyr"/>
        <charset val="204"/>
      </rPr>
      <t xml:space="preserve">платени </t>
    </r>
    <r>
      <rPr>
        <b/>
        <i/>
        <sz val="12"/>
        <rFont val="Times New Roman CYR"/>
        <family val="1"/>
        <charset val="204"/>
      </rPr>
      <t xml:space="preserve">общински </t>
    </r>
    <r>
      <rPr>
        <sz val="12"/>
        <rFont val="Times New Roman Cyr"/>
        <charset val="204"/>
      </rPr>
      <t>данъци, такси, наказателни лихви и административни санкции</t>
    </r>
  </si>
  <si>
    <r>
      <rPr>
        <sz val="12"/>
        <rFont val="Times New Roman Cyr"/>
        <charset val="204"/>
      </rPr>
      <t>платени данъци, такси, наказателни лихви и административни санкции</t>
    </r>
    <r>
      <rPr>
        <b/>
        <i/>
        <sz val="12"/>
        <rFont val="Times New Roman CYR"/>
        <family val="1"/>
        <charset val="204"/>
      </rPr>
      <t xml:space="preserve"> в чужбина</t>
    </r>
  </si>
  <si>
    <t>Разходи за лихви по емисии на държавни (общински) ценни книжа</t>
  </si>
  <si>
    <r>
      <t xml:space="preserve">лихви </t>
    </r>
    <r>
      <rPr>
        <sz val="12"/>
        <rFont val="Times New Roman CYR"/>
        <family val="1"/>
        <charset val="204"/>
      </rPr>
      <t>по държавни (общински) ценни книжа</t>
    </r>
  </si>
  <si>
    <r>
      <t>отстъпки</t>
    </r>
    <r>
      <rPr>
        <sz val="12"/>
        <rFont val="Times New Roman CYR"/>
        <family val="1"/>
        <charset val="204"/>
      </rPr>
      <t xml:space="preserve"> по държавни (общински) ценни книжа</t>
    </r>
  </si>
  <si>
    <t>лихви и отстъпки по целеви емисии на държавни ценни книжа</t>
  </si>
  <si>
    <r>
      <t>лихви</t>
    </r>
    <r>
      <rPr>
        <sz val="12"/>
        <rFont val="Times New Roman CYR"/>
        <family val="1"/>
        <charset val="204"/>
      </rPr>
      <t xml:space="preserve"> по държавни ценни книжа, емитирани </t>
    </r>
    <r>
      <rPr>
        <b/>
        <i/>
        <sz val="12"/>
        <rFont val="Times New Roman CYR"/>
        <family val="1"/>
        <charset val="204"/>
      </rPr>
      <t>за структурната реформа</t>
    </r>
    <r>
      <rPr>
        <sz val="12"/>
        <rFont val="Times New Roman CYR"/>
        <family val="1"/>
        <charset val="204"/>
      </rPr>
      <t xml:space="preserve"> </t>
    </r>
  </si>
  <si>
    <r>
      <t>премии над номинала</t>
    </r>
    <r>
      <rPr>
        <sz val="12"/>
        <rFont val="Times New Roman Cyr"/>
        <charset val="204"/>
      </rPr>
      <t xml:space="preserve"> от емисии на държавни (общински) ценни книжа (-)</t>
    </r>
  </si>
  <si>
    <t>Разходи за лихви по заеми от страната</t>
  </si>
  <si>
    <r>
      <t>Разходи за лихви по заеми от</t>
    </r>
    <r>
      <rPr>
        <b/>
        <i/>
        <sz val="12"/>
        <rFont val="Times New Roman CYR"/>
        <family val="1"/>
        <charset val="204"/>
      </rPr>
      <t xml:space="preserve"> банки в страната</t>
    </r>
  </si>
  <si>
    <r>
      <t xml:space="preserve">Разходи за лихви по </t>
    </r>
    <r>
      <rPr>
        <b/>
        <i/>
        <sz val="12"/>
        <rFont val="Times New Roman CYR"/>
        <family val="1"/>
        <charset val="204"/>
      </rPr>
      <t>други заеми от страната</t>
    </r>
  </si>
  <si>
    <t>Разходи за лихви по заеми от други държави</t>
  </si>
  <si>
    <t>Разходи за лихви по заеми от международни организации и институции</t>
  </si>
  <si>
    <t>Разходи за лихви по заеми от банки и други финансови институции от чужбина</t>
  </si>
  <si>
    <t>Разходи за лихви и отстъпки по облигации, емитирани и търгувани на международните капиталови пазари</t>
  </si>
  <si>
    <t>Други разходи за лихви</t>
  </si>
  <si>
    <r>
      <t>Платени лихви</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в страната</t>
    </r>
  </si>
  <si>
    <r>
      <t>Платени лихви</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международни организации и институции</t>
    </r>
  </si>
  <si>
    <r>
      <t>Платени лихви</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и финансови институции от чужбина</t>
    </r>
  </si>
  <si>
    <r>
      <t>Възстановени суми по платени лихви</t>
    </r>
    <r>
      <rPr>
        <sz val="12"/>
        <rFont val="Times New Roman CYR"/>
        <family val="1"/>
        <charset val="204"/>
      </rPr>
      <t xml:space="preserve"> по </t>
    </r>
    <r>
      <rPr>
        <b/>
        <i/>
        <sz val="12"/>
        <rFont val="Times New Roman CYR"/>
        <family val="1"/>
        <charset val="204"/>
      </rPr>
      <t xml:space="preserve">активирани гаранции </t>
    </r>
    <r>
      <rPr>
        <i/>
        <sz val="12"/>
        <rFont val="Times New Roman Cyr"/>
        <family val="1"/>
        <charset val="204"/>
      </rPr>
      <t>(-)</t>
    </r>
  </si>
  <si>
    <r>
      <t>Други</t>
    </r>
    <r>
      <rPr>
        <sz val="12"/>
        <rFont val="Times New Roman CYR"/>
        <family val="1"/>
        <charset val="204"/>
      </rPr>
      <t xml:space="preserve"> разходи за лихви към  </t>
    </r>
    <r>
      <rPr>
        <b/>
        <i/>
        <sz val="12"/>
        <rFont val="Times New Roman CYR"/>
        <family val="1"/>
        <charset val="204"/>
      </rPr>
      <t>местни лица</t>
    </r>
  </si>
  <si>
    <r>
      <t>Други</t>
    </r>
    <r>
      <rPr>
        <sz val="12"/>
        <rFont val="Times New Roman CYR"/>
        <family val="1"/>
        <charset val="204"/>
      </rPr>
      <t xml:space="preserve"> разходи за лихви към </t>
    </r>
    <r>
      <rPr>
        <b/>
        <i/>
        <sz val="12"/>
        <rFont val="Times New Roman CYR"/>
        <family val="1"/>
        <charset val="204"/>
      </rPr>
      <t>чуждестранни лица</t>
    </r>
  </si>
  <si>
    <t>Вноска в бюджета на Европейския съюз</t>
  </si>
  <si>
    <t>ресурс на база брутен национален доход</t>
  </si>
  <si>
    <t>ресурс на база данък върху добавената стойност</t>
  </si>
  <si>
    <t>корекция за Обединеното кралство</t>
  </si>
  <si>
    <t>традиционни собствени ресурси - мита</t>
  </si>
  <si>
    <t>традиционни собствени ресурси - такси върху производството на захар и изоглюкоза</t>
  </si>
  <si>
    <t>участие във финансирането на брутното намаление за Нидерландия, Швеция, Дания и Австрия</t>
  </si>
  <si>
    <t>Здравно-осигурителни плащания</t>
  </si>
  <si>
    <t>Стипендии</t>
  </si>
  <si>
    <t>Пенсии</t>
  </si>
  <si>
    <t>Текущи трансфери, обезщетения и помощи за домакинствата</t>
  </si>
  <si>
    <r>
      <t xml:space="preserve">обезщетения и помощи по </t>
    </r>
    <r>
      <rPr>
        <b/>
        <i/>
        <sz val="12"/>
        <rFont val="Times New Roman Cyr"/>
        <charset val="204"/>
      </rPr>
      <t>социалното осигуряване</t>
    </r>
  </si>
  <si>
    <r>
      <t xml:space="preserve">обезщетения и помощи по </t>
    </r>
    <r>
      <rPr>
        <b/>
        <i/>
        <sz val="12"/>
        <rFont val="Times New Roman Cyr"/>
        <charset val="204"/>
      </rPr>
      <t>социалното подпомагане</t>
    </r>
  </si>
  <si>
    <r>
      <t xml:space="preserve">обезщетения и помощи по </t>
    </r>
    <r>
      <rPr>
        <b/>
        <i/>
        <sz val="12"/>
        <rFont val="Times New Roman Cyr"/>
        <charset val="204"/>
      </rPr>
      <t>решение на общинския съвет</t>
    </r>
  </si>
  <si>
    <r>
      <t>текущи трансфери за домакинства от средства на</t>
    </r>
    <r>
      <rPr>
        <b/>
        <i/>
        <sz val="12"/>
        <rFont val="Times New Roman Cyr"/>
        <charset val="204"/>
      </rPr>
      <t xml:space="preserve"> Европейския съюз</t>
    </r>
  </si>
  <si>
    <r>
      <t xml:space="preserve">текущи трансфери за домакинства по други </t>
    </r>
    <r>
      <rPr>
        <b/>
        <i/>
        <sz val="12"/>
        <rFont val="Times New Roman Cyr"/>
        <charset val="204"/>
      </rPr>
      <t>международни програми и споразумения</t>
    </r>
  </si>
  <si>
    <r>
      <t>други</t>
    </r>
    <r>
      <rPr>
        <sz val="12"/>
        <rFont val="Times New Roman CYR"/>
        <family val="1"/>
        <charset val="204"/>
      </rPr>
      <t xml:space="preserve"> текущи трансфери за домакинствата</t>
    </r>
  </si>
  <si>
    <t xml:space="preserve">Субсидии и други текущи трансфери за нефинансови предприятия </t>
  </si>
  <si>
    <t>за текуща дейност</t>
  </si>
  <si>
    <r>
      <t xml:space="preserve">за осъществяване на </t>
    </r>
    <r>
      <rPr>
        <b/>
        <i/>
        <sz val="12"/>
        <rFont val="Times New Roman CYR"/>
        <family val="1"/>
        <charset val="204"/>
      </rPr>
      <t>болнична помощ</t>
    </r>
    <r>
      <rPr>
        <sz val="12"/>
        <rFont val="Times New Roman CYR"/>
        <family val="1"/>
        <charset val="204"/>
      </rPr>
      <t xml:space="preserve"> </t>
    </r>
  </si>
  <si>
    <r>
      <t>други</t>
    </r>
    <r>
      <rPr>
        <sz val="12"/>
        <rFont val="Times New Roman CYR"/>
        <family val="1"/>
        <charset val="204"/>
      </rPr>
      <t xml:space="preserve"> субсидии и плащания</t>
    </r>
  </si>
  <si>
    <t>Субсидии и други текущи трансфери за финансови институции</t>
  </si>
  <si>
    <t>Субсидии и други текущи трансфери за юридически лица с нестопанска цел</t>
  </si>
  <si>
    <t>Разходи за членски внос и участие в нетърговски организации и дейности</t>
  </si>
  <si>
    <t>Предоставени текущи и капиталови трансфери за чужбина</t>
  </si>
  <si>
    <r>
      <t>текущи</t>
    </r>
    <r>
      <rPr>
        <sz val="12"/>
        <rFont val="Times New Roman CYR"/>
        <family val="1"/>
        <charset val="204"/>
      </rPr>
      <t xml:space="preserve"> трансфери за чужбина</t>
    </r>
  </si>
  <si>
    <r>
      <t>капиталови</t>
    </r>
    <r>
      <rPr>
        <sz val="12"/>
        <rFont val="Times New Roman CYR"/>
        <family val="1"/>
        <charset val="204"/>
      </rPr>
      <t xml:space="preserve"> трансфери за чужбина</t>
    </r>
  </si>
  <si>
    <t>Основен ремонт на дълготрайни материални активи</t>
  </si>
  <si>
    <t>Придобиване на дълготрайни материални активи</t>
  </si>
  <si>
    <r>
      <t xml:space="preserve">придобиване на </t>
    </r>
    <r>
      <rPr>
        <b/>
        <i/>
        <sz val="12"/>
        <rFont val="Times New Roman CYR"/>
        <family val="1"/>
        <charset val="204"/>
      </rPr>
      <t>компютри и хардуер</t>
    </r>
  </si>
  <si>
    <r>
      <t xml:space="preserve">придобиване на </t>
    </r>
    <r>
      <rPr>
        <b/>
        <i/>
        <sz val="12"/>
        <rFont val="Times New Roman CYR"/>
        <family val="1"/>
        <charset val="204"/>
      </rPr>
      <t>сгради</t>
    </r>
  </si>
  <si>
    <r>
      <t xml:space="preserve">придобиване на </t>
    </r>
    <r>
      <rPr>
        <b/>
        <i/>
        <sz val="12"/>
        <rFont val="Times New Roman CYR"/>
        <family val="1"/>
        <charset val="204"/>
      </rPr>
      <t>друго оборудване, машини и съоръжения</t>
    </r>
  </si>
  <si>
    <r>
      <t xml:space="preserve">придобиване на </t>
    </r>
    <r>
      <rPr>
        <b/>
        <i/>
        <sz val="12"/>
        <rFont val="Times New Roman CYR"/>
        <family val="1"/>
        <charset val="204"/>
      </rPr>
      <t>транспортни средства</t>
    </r>
  </si>
  <si>
    <r>
      <t xml:space="preserve">придобиване на </t>
    </r>
    <r>
      <rPr>
        <b/>
        <i/>
        <sz val="12"/>
        <rFont val="Times New Roman CYR"/>
        <family val="1"/>
        <charset val="204"/>
      </rPr>
      <t>стопански инвентар</t>
    </r>
  </si>
  <si>
    <r>
      <t xml:space="preserve">изграждане на </t>
    </r>
    <r>
      <rPr>
        <b/>
        <i/>
        <sz val="12"/>
        <rFont val="Times New Roman CYR"/>
        <family val="1"/>
        <charset val="204"/>
      </rPr>
      <t>инфраструктурни обекти</t>
    </r>
  </si>
  <si>
    <r>
      <t xml:space="preserve">придобиване на </t>
    </r>
    <r>
      <rPr>
        <b/>
        <i/>
        <sz val="12"/>
        <rFont val="Times New Roman CYR"/>
        <family val="1"/>
        <charset val="204"/>
      </rPr>
      <t>други ДМА</t>
    </r>
  </si>
  <si>
    <t>Придобиване на нематериални дълготрайни активи</t>
  </si>
  <si>
    <t>придобиване на програмни продукти и лицензи за програмни продукти</t>
  </si>
  <si>
    <r>
      <t xml:space="preserve">придобиване на </t>
    </r>
    <r>
      <rPr>
        <b/>
        <i/>
        <sz val="12"/>
        <rFont val="Times New Roman CYR"/>
        <family val="1"/>
        <charset val="204"/>
      </rPr>
      <t>други</t>
    </r>
    <r>
      <rPr>
        <sz val="12"/>
        <rFont val="Times New Roman CYR"/>
        <family val="1"/>
        <charset val="204"/>
      </rPr>
      <t xml:space="preserve"> нематериални дълготрайни активи</t>
    </r>
  </si>
  <si>
    <t>Придобиване на земя</t>
  </si>
  <si>
    <t>Капиталови трансфери</t>
  </si>
  <si>
    <r>
      <t xml:space="preserve">капиталови трансфери за </t>
    </r>
    <r>
      <rPr>
        <b/>
        <i/>
        <sz val="12"/>
        <rFont val="Times New Roman CYR"/>
        <family val="1"/>
        <charset val="204"/>
      </rPr>
      <t>нефинансови предприятия</t>
    </r>
  </si>
  <si>
    <r>
      <t xml:space="preserve">капиталови трансфери за </t>
    </r>
    <r>
      <rPr>
        <b/>
        <i/>
        <sz val="12"/>
        <rFont val="Times New Roman CYR"/>
        <family val="1"/>
        <charset val="204"/>
      </rPr>
      <t>финансови институции</t>
    </r>
  </si>
  <si>
    <r>
      <t xml:space="preserve">капиталови трансфери за </t>
    </r>
    <r>
      <rPr>
        <b/>
        <i/>
        <sz val="12"/>
        <rFont val="Times New Roman CYR"/>
        <family val="1"/>
        <charset val="204"/>
      </rPr>
      <t>организации с нестопанска цел</t>
    </r>
  </si>
  <si>
    <r>
      <t xml:space="preserve">капиталови трансфери за </t>
    </r>
    <r>
      <rPr>
        <b/>
        <i/>
        <sz val="12"/>
        <rFont val="Times New Roman CYR"/>
        <family val="1"/>
        <charset val="204"/>
      </rPr>
      <t>домакинствата</t>
    </r>
  </si>
  <si>
    <r>
      <t xml:space="preserve">Прираст на държавния резерв и изкупуване на земеделска продукция (включва и </t>
    </r>
    <r>
      <rPr>
        <b/>
        <i/>
        <sz val="12"/>
        <color indexed="18"/>
        <rFont val="Times New Roman CYR"/>
        <charset val="204"/>
      </rPr>
      <t>§ 40-71</t>
    </r>
    <r>
      <rPr>
        <b/>
        <sz val="12"/>
        <color indexed="16"/>
        <rFont val="Times New Roman CYR"/>
        <family val="1"/>
        <charset val="204"/>
      </rPr>
      <t>)</t>
    </r>
  </si>
  <si>
    <r>
      <t xml:space="preserve">плащания за попълване на </t>
    </r>
    <r>
      <rPr>
        <b/>
        <i/>
        <sz val="12"/>
        <rFont val="Times New Roman CYR"/>
        <family val="1"/>
        <charset val="204"/>
      </rPr>
      <t>държавния резерв</t>
    </r>
  </si>
  <si>
    <r>
      <t xml:space="preserve">плащания за изкупуване на </t>
    </r>
    <r>
      <rPr>
        <b/>
        <i/>
        <sz val="12"/>
        <rFont val="Times New Roman CYR"/>
        <family val="1"/>
        <charset val="204"/>
      </rPr>
      <t>земеделска продукция</t>
    </r>
  </si>
  <si>
    <r>
      <t xml:space="preserve">постъпления от продажба на държавния резерв </t>
    </r>
    <r>
      <rPr>
        <i/>
        <sz val="12"/>
        <color indexed="10"/>
        <rFont val="Times New Roman CYR"/>
        <charset val="204"/>
      </rPr>
      <t>(-)</t>
    </r>
  </si>
  <si>
    <t>Резерв за непредвидени и неотложни разходи</t>
  </si>
  <si>
    <t>II. ВСИЧКО РАЗХОДИ - РЕКАПИТУЛАЦИЯ ПО ПАРАГРАФИ И ПОДПАРАГРАФИ</t>
  </si>
  <si>
    <t xml:space="preserve">               ФИНАНСОВО-ПРАВНА ФОРМА</t>
  </si>
  <si>
    <r>
      <t xml:space="preserve">НАТУРАЛНИ ПОКАЗАТЕЛИ - </t>
    </r>
    <r>
      <rPr>
        <b/>
        <i/>
        <sz val="12"/>
        <color indexed="16"/>
        <rFont val="Times New Roman CYR"/>
        <charset val="204"/>
      </rPr>
      <t>РЕКАПИТУЛАЦИЯ</t>
    </r>
  </si>
  <si>
    <t>МЯРКА</t>
  </si>
  <si>
    <t>Код  9 8</t>
  </si>
  <si>
    <t xml:space="preserve">  О б щ и   н а т у р а л н и   п о к а з а т е л и</t>
  </si>
  <si>
    <t xml:space="preserve">    П л а н</t>
  </si>
  <si>
    <t xml:space="preserve">    О т ч е т </t>
  </si>
  <si>
    <t xml:space="preserve"> 9 8 0 1</t>
  </si>
  <si>
    <t>Щ а т н и   б р о й к и</t>
  </si>
  <si>
    <t xml:space="preserve"> 9 8 1 1</t>
  </si>
  <si>
    <t>в т.ч.: по трудови правоотношения</t>
  </si>
  <si>
    <t xml:space="preserve"> 9 8 1 2</t>
  </si>
  <si>
    <t xml:space="preserve">           по служебни правоотношения</t>
  </si>
  <si>
    <t xml:space="preserve"> 9 8 0 2</t>
  </si>
  <si>
    <t>Средногодишни щатни бройки</t>
  </si>
  <si>
    <t xml:space="preserve"> 9 8 2 1</t>
  </si>
  <si>
    <t xml:space="preserve"> 9 8 2 2</t>
  </si>
  <si>
    <t xml:space="preserve">         по служебни правоотношения</t>
  </si>
  <si>
    <t xml:space="preserve"> 9 8 0 3</t>
  </si>
  <si>
    <t>Средна годишна брутна заплата</t>
  </si>
  <si>
    <t xml:space="preserve"> 9 8 3 1</t>
  </si>
  <si>
    <t xml:space="preserve"> в т.ч.:   по трудови правоотношения</t>
  </si>
  <si>
    <t xml:space="preserve"> 9 8 3 2</t>
  </si>
  <si>
    <t xml:space="preserve">            по служебни правоотношения</t>
  </si>
  <si>
    <t>-</t>
  </si>
  <si>
    <t xml:space="preserve"> 9 8 0 4</t>
  </si>
  <si>
    <t>Брой на моторни превозни средства</t>
  </si>
  <si>
    <t>9 8 0 5</t>
  </si>
  <si>
    <t>- в т.ч. - леки автомобили</t>
  </si>
  <si>
    <t>9 8 0 6</t>
  </si>
  <si>
    <t xml:space="preserve">             - санитарни линейки</t>
  </si>
  <si>
    <t xml:space="preserve"> 9 8 0 7</t>
  </si>
  <si>
    <t>Брой ученици, финансирани по единни разходни стандарти</t>
  </si>
  <si>
    <t xml:space="preserve"> 9 8 0 8</t>
  </si>
  <si>
    <t>Средна годишна брутна заплата за дейности, финансирани по единни разходни стандарти</t>
  </si>
  <si>
    <t xml:space="preserve"> 9 8 0 9</t>
  </si>
  <si>
    <t>Щатни бройки за дейности, финансирани по единни разходни стандарти</t>
  </si>
  <si>
    <t xml:space="preserve"> 9 8 1 0</t>
  </si>
  <si>
    <t>Средногодишни щатни бройки за дейности, финансирани по единни разходни стандарти</t>
  </si>
  <si>
    <t>9 8 1 3</t>
  </si>
  <si>
    <t>Средногодишен приравнен брой учащи във ВУ, финансирани по норматив за издръжка на обучението</t>
  </si>
  <si>
    <t>9 8 1 4</t>
  </si>
  <si>
    <t>Брой леглодни в студентски общежития</t>
  </si>
  <si>
    <t>9 8 1 5</t>
  </si>
  <si>
    <t>Брой хранодни в студентски стол</t>
  </si>
  <si>
    <t>9 8 1 7</t>
  </si>
  <si>
    <t>Болнични легла</t>
  </si>
  <si>
    <t>9 8 1 8</t>
  </si>
  <si>
    <t>Обем радиопрограма /часове/</t>
  </si>
  <si>
    <t>9 8 1 9</t>
  </si>
  <si>
    <t>Обем телевизионна програма /часове/</t>
  </si>
  <si>
    <t>ЗАБЕЛЕЖКА:</t>
  </si>
  <si>
    <t xml:space="preserve"> За натурални показатели, не влючени в този отчет, специфични за конкретна дейност се представят отделни справки, допълнително определени от Министерство на финансите.</t>
  </si>
  <si>
    <t>III-ІV. ТРАНСФЕРИ И ВРЕМЕННИ БЕЗЛИХВЕНИ ЗАЕМИ - РЕКАПИТУЛАЦИЯ</t>
  </si>
  <si>
    <t xml:space="preserve">  ІІІ. ТРАНСФЕРИ</t>
  </si>
  <si>
    <t xml:space="preserve"> 03 ¦</t>
  </si>
  <si>
    <t>Трансфери от ЦБ за други бюджети (нето)</t>
  </si>
  <si>
    <r>
      <t xml:space="preserve">трансфери между ЦБ и </t>
    </r>
    <r>
      <rPr>
        <b/>
        <i/>
        <sz val="12"/>
        <rFont val="Times New Roman CYR"/>
        <family val="1"/>
        <charset val="204"/>
      </rPr>
      <t>бюджети по държавния бюджет</t>
    </r>
  </si>
  <si>
    <t>възстановени трансфери в ЦБ от бюджети на общини</t>
  </si>
  <si>
    <t>обща субсидия и други трансфери за държавни дейности от ЦБ за общини</t>
  </si>
  <si>
    <r>
      <t xml:space="preserve">обща </t>
    </r>
    <r>
      <rPr>
        <b/>
        <i/>
        <sz val="12"/>
        <rFont val="Times New Roman CYR"/>
        <family val="1"/>
        <charset val="204"/>
      </rPr>
      <t>изравнителна</t>
    </r>
    <r>
      <rPr>
        <sz val="12"/>
        <rFont val="Times New Roman CYR"/>
        <family val="1"/>
        <charset val="204"/>
      </rPr>
      <t xml:space="preserve"> субсидия и други трансфери за местни дейности от ЦБ</t>
    </r>
    <r>
      <rPr>
        <b/>
        <i/>
        <sz val="12"/>
        <rFont val="Times New Roman CYR"/>
        <family val="1"/>
        <charset val="204"/>
      </rPr>
      <t xml:space="preserve"> за общини</t>
    </r>
  </si>
  <si>
    <r>
      <t xml:space="preserve">целеви субсидии от ЦБ </t>
    </r>
    <r>
      <rPr>
        <b/>
        <i/>
        <sz val="12"/>
        <rFont val="Times New Roman CYR"/>
        <family val="1"/>
        <charset val="204"/>
      </rPr>
      <t>за капиталови разходи за общини</t>
    </r>
  </si>
  <si>
    <t>други целеви трансфери от ЦБ за общини</t>
  </si>
  <si>
    <r>
      <t>трансфери между ЦБ и</t>
    </r>
    <r>
      <rPr>
        <b/>
        <i/>
        <sz val="12"/>
        <rFont val="Times New Roman CYR"/>
        <family val="1"/>
        <charset val="204"/>
      </rPr>
      <t xml:space="preserve"> Държавното обществено осигуряване</t>
    </r>
  </si>
  <si>
    <r>
      <t>трансфери между ЦБ и</t>
    </r>
    <r>
      <rPr>
        <b/>
        <i/>
        <sz val="12"/>
        <rFont val="Times New Roman CYR"/>
        <family val="1"/>
        <charset val="204"/>
      </rPr>
      <t xml:space="preserve"> НЗОК</t>
    </r>
  </si>
  <si>
    <r>
      <t>трансфери между ЦБ и</t>
    </r>
    <r>
      <rPr>
        <b/>
        <i/>
        <sz val="12"/>
        <rFont val="Times New Roman CYR"/>
        <family val="1"/>
        <charset val="204"/>
      </rPr>
      <t xml:space="preserve"> БНТ</t>
    </r>
  </si>
  <si>
    <t>30-82</t>
  </si>
  <si>
    <r>
      <t xml:space="preserve">трансфери между ЦБ и </t>
    </r>
    <r>
      <rPr>
        <b/>
        <i/>
        <sz val="12"/>
        <rFont val="Times New Roman Cyr"/>
        <charset val="204"/>
      </rPr>
      <t>БНР</t>
    </r>
  </si>
  <si>
    <r>
      <t xml:space="preserve">трансфери между ЦБ и </t>
    </r>
    <r>
      <rPr>
        <b/>
        <i/>
        <sz val="12"/>
        <rFont val="Times New Roman Cyr"/>
        <charset val="204"/>
      </rPr>
      <t>БТА</t>
    </r>
  </si>
  <si>
    <t>трансфери  между ЦБ и други бюджети</t>
  </si>
  <si>
    <t>други възстановени в ЦБ трансфери от бюджети</t>
  </si>
  <si>
    <t>Трансфери между бюджета на бюджетната организация и ЦБ (нето)</t>
  </si>
  <si>
    <r>
      <t>трансфери от/за ЦБ (+/</t>
    </r>
    <r>
      <rPr>
        <sz val="12"/>
        <color indexed="10"/>
        <rFont val="Times New Roman CYR"/>
        <charset val="204"/>
      </rPr>
      <t>-</t>
    </r>
    <r>
      <rPr>
        <sz val="12"/>
        <rFont val="Times New Roman Cyr"/>
        <charset val="204"/>
      </rPr>
      <t>)</t>
    </r>
  </si>
  <si>
    <t>обща субсидия и други трансфери за държавни дейности от ЦБ за общини (+)</t>
  </si>
  <si>
    <t>обща изравнителна субсидия и други трансфери за местни дейности от ЦБ за общини (+)</t>
  </si>
  <si>
    <t>получени от общини целеви субсидии от ЦБ за капиталови разходи (+)</t>
  </si>
  <si>
    <r>
      <t>получени от общини целеви трансфери от ЦБ чрез  кодовете в СЕБРА</t>
    </r>
    <r>
      <rPr>
        <sz val="12"/>
        <color indexed="18"/>
        <rFont val="Times New Roman Cyr"/>
        <charset val="204"/>
      </rPr>
      <t xml:space="preserve"> 488</t>
    </r>
    <r>
      <rPr>
        <sz val="12"/>
        <rFont val="Times New Roman Cyr"/>
        <charset val="204"/>
      </rPr>
      <t xml:space="preserve"> </t>
    </r>
    <r>
      <rPr>
        <sz val="12"/>
        <color indexed="16"/>
        <rFont val="Times New Roman CYR"/>
        <charset val="204"/>
      </rPr>
      <t>001</t>
    </r>
    <r>
      <rPr>
        <sz val="12"/>
        <color indexed="18"/>
        <rFont val="Times New Roman Cyr"/>
        <charset val="204"/>
      </rPr>
      <t xml:space="preserve"> ххх-х</t>
    </r>
  </si>
  <si>
    <r>
      <t xml:space="preserve">получени от общини целеви трансфери от ЦБ чрез кодове в СЕБРА </t>
    </r>
    <r>
      <rPr>
        <sz val="12"/>
        <color indexed="18"/>
        <rFont val="Times New Roman Cyr"/>
        <charset val="204"/>
      </rPr>
      <t xml:space="preserve">488 </t>
    </r>
    <r>
      <rPr>
        <sz val="12"/>
        <color indexed="16"/>
        <rFont val="Times New Roman CYR"/>
        <charset val="204"/>
      </rPr>
      <t>002</t>
    </r>
    <r>
      <rPr>
        <sz val="12"/>
        <color indexed="18"/>
        <rFont val="Times New Roman Cyr"/>
        <charset val="204"/>
      </rPr>
      <t xml:space="preserve"> ххх-х</t>
    </r>
  </si>
  <si>
    <t>възстановени трансфери за ЦБ (-)</t>
  </si>
  <si>
    <t>Предоставени субсидии от държавния бюджет за БАН и държавните висши училища (нето)</t>
  </si>
  <si>
    <t>предоставени трансфери от ДБ за държавните висши училища</t>
  </si>
  <si>
    <t>предоставени трансфери от ДБ за БАН</t>
  </si>
  <si>
    <t>получени от държавните висши училища  трансфери от ДБ (+)</t>
  </si>
  <si>
    <t>получени от БАН трансфери от ДБ (+)</t>
  </si>
  <si>
    <t>Трансфери между ЦБ и сметки за средствата от ЕС (нето)</t>
  </si>
  <si>
    <t xml:space="preserve"> - получени трансфери (+)</t>
  </si>
  <si>
    <t xml:space="preserve"> - предоставени трансфери (-)</t>
  </si>
  <si>
    <t>Трансфери между бюджети (нето)</t>
  </si>
  <si>
    <t>трансфери между бюджети - получени трансфери (+)</t>
  </si>
  <si>
    <t>трансфери между бюджети - предоставени трансфери (-)</t>
  </si>
  <si>
    <t>трансфери от МТСП по програми за осигуряване на заетост (+/-)</t>
  </si>
  <si>
    <t>вътрешни трансфери в системата на първостепенния разпоредител (+/-)</t>
  </si>
  <si>
    <t>Трансфери между бюджети и сметки за средствата от ЕС (нето)</t>
  </si>
  <si>
    <t>- получени трансфери (+)</t>
  </si>
  <si>
    <t>- предоставени трансфери (-)</t>
  </si>
  <si>
    <t>Трансфери между сметки за средствата от ЕС (нето)</t>
  </si>
  <si>
    <t>Трансфери от/за държавни предприятия и други лица, включени в КФП</t>
  </si>
  <si>
    <t>Трансфери на отчислени постъпления</t>
  </si>
  <si>
    <t>Разчети за извършени плащания в СЕБРА (+/-)</t>
  </si>
  <si>
    <r>
      <t xml:space="preserve">Разчети с подведомствени разпоредители за плащания в </t>
    </r>
    <r>
      <rPr>
        <b/>
        <i/>
        <sz val="12"/>
        <rFont val="Times New Roman Cyr"/>
        <charset val="204"/>
      </rPr>
      <t>СЕБРА</t>
    </r>
    <r>
      <rPr>
        <sz val="12"/>
        <rFont val="Times New Roman CYR"/>
        <family val="1"/>
        <charset val="204"/>
      </rPr>
      <t xml:space="preserve">  (-)</t>
    </r>
  </si>
  <si>
    <r>
      <t xml:space="preserve">Разчети с първостепенен разпоредител за плащания в </t>
    </r>
    <r>
      <rPr>
        <b/>
        <i/>
        <sz val="12"/>
        <rFont val="Times New Roman Cyr"/>
        <charset val="204"/>
      </rPr>
      <t>СЕБРА</t>
    </r>
    <r>
      <rPr>
        <sz val="12"/>
        <rFont val="Times New Roman CYR"/>
        <family val="1"/>
        <charset val="204"/>
      </rPr>
      <t xml:space="preserve">  (+)</t>
    </r>
  </si>
  <si>
    <t>Трансфери от/за сметки за чужди средства</t>
  </si>
  <si>
    <t>трансфери от/за сметки за чужди средства - получени трансфери (+)</t>
  </si>
  <si>
    <t>трансфери от/за сметки за чужди средства - предоставени трансфери (-)</t>
  </si>
  <si>
    <t>Трансфери за поети осигурителни вноски и данъци</t>
  </si>
  <si>
    <t>Трансфери за поети данъци върху доходите на физически лица</t>
  </si>
  <si>
    <t>Трансфери за поети осигурителни вноски за ДОО</t>
  </si>
  <si>
    <t>Трансфери за поети осигурителни вноски за здравно осигуряване</t>
  </si>
  <si>
    <t>Трансфери за поети осигурителни вноски за ДЗПО</t>
  </si>
  <si>
    <t>Корективен трансфер за поети осигурителни вноски и данъци</t>
  </si>
  <si>
    <t>Разпределени суми на трансфери за поети осигурителни вноски и данъци (-)</t>
  </si>
  <si>
    <t>III. ВСИЧКО ТРАНСФЕРИ</t>
  </si>
  <si>
    <t>ІV. ВР.БЕЗЛ.ЗАЕМИ</t>
  </si>
  <si>
    <t xml:space="preserve"> 04 ¦</t>
  </si>
  <si>
    <t>Получени/предоставени временни безлихвени заеми от/за ЦБ (нето)</t>
  </si>
  <si>
    <t>Временни безлихвени заеми между бюджети (нето)</t>
  </si>
  <si>
    <t>Временни безлихвени заеми между бюджети и сметки за средствата от ЕС (нето)</t>
  </si>
  <si>
    <t>Временни безлихвени заеми между сметки за средствата от ЕС (нето)</t>
  </si>
  <si>
    <t xml:space="preserve">Временни безлихвени заеми от/за държавни предприятия и други сметки, включени в КФП </t>
  </si>
  <si>
    <t xml:space="preserve">Временни безлихвени заеми от/за сметки за чужди средства (нето) </t>
  </si>
  <si>
    <t xml:space="preserve">Временни безлихвени заеми от/за държавни предприятия, включени в КФП (нето) </t>
  </si>
  <si>
    <t>IV. ВСИЧКО ВРЕМЕННИ БЕЗЛИХВЕНИ ЗАЕМИ</t>
  </si>
  <si>
    <t>V.-VІ. БЮДЖЕТНО САЛДО и ФИНАНСИРАНЕ НА БЮДЖЕТНОТО САЛДО</t>
  </si>
  <si>
    <t>Уточнен план 2016</t>
  </si>
  <si>
    <t>ОТЧЕТНИ ДАННИ ОБЩО</t>
  </si>
  <si>
    <t xml:space="preserve"> 0 5  ¦</t>
  </si>
  <si>
    <r>
      <rPr>
        <b/>
        <sz val="14"/>
        <rFont val="Times New Roman CYR"/>
        <charset val="204"/>
      </rPr>
      <t>(2)</t>
    </r>
    <r>
      <rPr>
        <b/>
        <sz val="12"/>
        <rFont val="Times New Roman CYR"/>
      </rPr>
      <t>=(3+4+5+6)</t>
    </r>
  </si>
  <si>
    <t>V. БЮДЖЕТНО САЛДО - ДЕФИЦИТ (-) / ИЗЛИШЪК (+)      (V.=I.-II.+III.+ІV.)</t>
  </si>
  <si>
    <t>VІ. ФИНАНСИРАНЕ НА БЮДЖЕТНОТО САЛДО (VІ.=-V.)</t>
  </si>
  <si>
    <t xml:space="preserve">       VI. ОПЕРАЦИИ С ФИНАНСОВИ АКТИВИ И ПАСИВИ (финансиране на бюдж. салдо)</t>
  </si>
  <si>
    <t xml:space="preserve"> 0 6 ¦</t>
  </si>
  <si>
    <t>Придобиване на дялове, акции и съучастия (нето)</t>
  </si>
  <si>
    <r>
      <t xml:space="preserve">придобиване на </t>
    </r>
    <r>
      <rPr>
        <b/>
        <i/>
        <sz val="12"/>
        <rFont val="Times New Roman CYR"/>
        <family val="1"/>
        <charset val="204"/>
      </rPr>
      <t>дялове и акции</t>
    </r>
    <r>
      <rPr>
        <sz val="12"/>
        <rFont val="Times New Roman CYR"/>
        <family val="1"/>
        <charset val="204"/>
      </rPr>
      <t xml:space="preserve"> и увеличение на капитала и капиталовите резерви (-)</t>
    </r>
  </si>
  <si>
    <r>
      <t xml:space="preserve">участия в </t>
    </r>
    <r>
      <rPr>
        <b/>
        <i/>
        <sz val="12"/>
        <rFont val="Times New Roman CYR"/>
        <family val="1"/>
        <charset val="204"/>
      </rPr>
      <t>съвместни</t>
    </r>
    <r>
      <rPr>
        <sz val="12"/>
        <rFont val="Times New Roman CYR"/>
        <family val="1"/>
        <charset val="204"/>
      </rPr>
      <t xml:space="preserve"> предприятия, активи и стопански дейности (-)</t>
    </r>
  </si>
  <si>
    <r>
      <t>постъпления</t>
    </r>
    <r>
      <rPr>
        <sz val="12"/>
        <rFont val="Times New Roman CYR"/>
        <family val="1"/>
        <charset val="204"/>
      </rPr>
      <t xml:space="preserve"> от продажби на дялове, акции, съучастия, и от ликвидационни дялове (+)</t>
    </r>
  </si>
  <si>
    <t>Предоставени кредити (нето)</t>
  </si>
  <si>
    <r>
      <t>предоставени</t>
    </r>
    <r>
      <rPr>
        <sz val="12"/>
        <rFont val="Times New Roman CYR"/>
        <family val="1"/>
        <charset val="204"/>
      </rPr>
      <t xml:space="preserve"> средства по лихвени заеми (-)</t>
    </r>
  </si>
  <si>
    <r>
      <t>възстановени</t>
    </r>
    <r>
      <rPr>
        <sz val="12"/>
        <rFont val="Times New Roman CYR"/>
        <family val="1"/>
        <charset val="204"/>
      </rPr>
      <t xml:space="preserve"> главници по предоставени лихвени заеми (+)</t>
    </r>
  </si>
  <si>
    <t>Предоставена временна финансова помощ (нето)</t>
  </si>
  <si>
    <r>
      <t>предоставени</t>
    </r>
    <r>
      <rPr>
        <sz val="12"/>
        <rFont val="Times New Roman CYR"/>
        <family val="1"/>
        <charset val="204"/>
      </rPr>
      <t xml:space="preserve"> средства по временна финансова помощ (-)</t>
    </r>
  </si>
  <si>
    <r>
      <t>възстановени</t>
    </r>
    <r>
      <rPr>
        <sz val="12"/>
        <rFont val="Times New Roman CYR"/>
        <family val="1"/>
        <charset val="204"/>
      </rPr>
      <t xml:space="preserve"> суми по временна финансова помощ (+)</t>
    </r>
  </si>
  <si>
    <t>Плащания по активирани гаранции, поръчителства и преоформен държавен дълг (нето)</t>
  </si>
  <si>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в страната</t>
    </r>
  </si>
  <si>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международни организации и институции</t>
    </r>
  </si>
  <si>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и финансови институции от чужбина</t>
    </r>
  </si>
  <si>
    <r>
      <t>възстановени средства</t>
    </r>
    <r>
      <rPr>
        <sz val="12"/>
        <rFont val="Times New Roman CYR"/>
        <family val="1"/>
        <charset val="204"/>
      </rPr>
      <t xml:space="preserve"> по активирани гаранции и поръчителства (+)</t>
    </r>
  </si>
  <si>
    <r>
      <t>вноски</t>
    </r>
    <r>
      <rPr>
        <sz val="12"/>
        <rFont val="Times New Roman CYR"/>
        <family val="1"/>
        <charset val="204"/>
      </rPr>
      <t xml:space="preserve"> от предприятия по </t>
    </r>
    <r>
      <rPr>
        <b/>
        <i/>
        <sz val="12"/>
        <rFont val="Times New Roman CYR"/>
        <family val="1"/>
        <charset val="204"/>
      </rPr>
      <t>преоформен държавен дълг</t>
    </r>
    <r>
      <rPr>
        <sz val="12"/>
        <rFont val="Times New Roman CYR"/>
        <family val="1"/>
        <charset val="204"/>
      </rPr>
      <t xml:space="preserve"> (+)</t>
    </r>
  </si>
  <si>
    <r>
      <t xml:space="preserve">получени суми от </t>
    </r>
    <r>
      <rPr>
        <b/>
        <i/>
        <sz val="12"/>
        <rFont val="Times New Roman CYR"/>
        <family val="1"/>
        <charset val="204"/>
      </rPr>
      <t>банки в несъстоятелност</t>
    </r>
    <r>
      <rPr>
        <sz val="12"/>
        <rFont val="Times New Roman CYR"/>
        <family val="1"/>
        <charset val="204"/>
      </rPr>
      <t xml:space="preserve"> (+)</t>
    </r>
  </si>
  <si>
    <t>Предоставени заеми към крайни бенефициенти по държавни инвестиционни заеми (нето)</t>
  </si>
  <si>
    <r>
      <t>предоставени</t>
    </r>
    <r>
      <rPr>
        <sz val="12"/>
        <rFont val="Times New Roman CYR"/>
      </rPr>
      <t xml:space="preserve"> заеми на крайни бенефициенти (-)</t>
    </r>
  </si>
  <si>
    <r>
      <t>възстановени</t>
    </r>
    <r>
      <rPr>
        <sz val="12"/>
        <rFont val="Times New Roman CYR"/>
      </rPr>
      <t xml:space="preserve"> суми по предоставени заеми на крайни бенефиценти (+)</t>
    </r>
  </si>
  <si>
    <r>
      <t xml:space="preserve">Заеми от чужбина - </t>
    </r>
    <r>
      <rPr>
        <b/>
        <i/>
        <sz val="12"/>
        <color indexed="60"/>
        <rFont val="Times New Roman CYR"/>
        <family val="1"/>
        <charset val="204"/>
      </rPr>
      <t>нето</t>
    </r>
    <r>
      <rPr>
        <b/>
        <sz val="12"/>
        <color indexed="60"/>
        <rFont val="Times New Roman CYR"/>
        <family val="1"/>
        <charset val="204"/>
      </rPr>
      <t xml:space="preserve"> (+/-)</t>
    </r>
  </si>
  <si>
    <r>
      <t xml:space="preserve">получени </t>
    </r>
    <r>
      <rPr>
        <b/>
        <i/>
        <sz val="12"/>
        <rFont val="Times New Roman CYR"/>
        <family val="1"/>
        <charset val="204"/>
      </rPr>
      <t>краткосрочни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други държави </t>
    </r>
    <r>
      <rPr>
        <i/>
        <sz val="12"/>
        <rFont val="Times New Roman Cyr"/>
        <family val="1"/>
        <charset val="204"/>
      </rPr>
      <t>(+)</t>
    </r>
  </si>
  <si>
    <r>
      <t xml:space="preserve">получени </t>
    </r>
    <r>
      <rPr>
        <b/>
        <i/>
        <sz val="12"/>
        <rFont val="Times New Roman CYR"/>
        <family val="1"/>
        <charset val="204"/>
      </rPr>
      <t>дългосрочни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други държави </t>
    </r>
    <r>
      <rPr>
        <i/>
        <sz val="12"/>
        <rFont val="Times New Roman Cyr"/>
        <family val="1"/>
        <charset val="204"/>
      </rPr>
      <t>(+)</t>
    </r>
  </si>
  <si>
    <r>
      <t xml:space="preserve">погашения по </t>
    </r>
    <r>
      <rPr>
        <b/>
        <i/>
        <sz val="12"/>
        <rFont val="Times New Roman CYR"/>
        <family val="1"/>
        <charset val="204"/>
      </rPr>
      <t>краткосрочни</t>
    </r>
    <r>
      <rPr>
        <sz val="12"/>
        <rFont val="Times New Roman CYR"/>
        <family val="1"/>
        <charset val="204"/>
      </rPr>
      <t xml:space="preserve"> заеми от </t>
    </r>
    <r>
      <rPr>
        <b/>
        <i/>
        <sz val="12"/>
        <rFont val="Times New Roman CYR"/>
        <family val="1"/>
        <charset val="204"/>
      </rPr>
      <t xml:space="preserve">други държави </t>
    </r>
    <r>
      <rPr>
        <i/>
        <sz val="12"/>
        <rFont val="Times New Roman Cyr"/>
        <family val="1"/>
        <charset val="204"/>
      </rPr>
      <t>(-)</t>
    </r>
  </si>
  <si>
    <r>
      <t xml:space="preserve">погашения по </t>
    </r>
    <r>
      <rPr>
        <b/>
        <i/>
        <sz val="12"/>
        <rFont val="Times New Roman CYR"/>
        <family val="1"/>
        <charset val="204"/>
      </rPr>
      <t xml:space="preserve">дългосрочни </t>
    </r>
    <r>
      <rPr>
        <sz val="12"/>
        <rFont val="Times New Roman CYR"/>
        <family val="1"/>
        <charset val="204"/>
      </rPr>
      <t xml:space="preserve">заеми от </t>
    </r>
    <r>
      <rPr>
        <b/>
        <i/>
        <sz val="12"/>
        <rFont val="Times New Roman CYR"/>
        <family val="1"/>
        <charset val="204"/>
      </rPr>
      <t xml:space="preserve">други държави </t>
    </r>
    <r>
      <rPr>
        <i/>
        <sz val="12"/>
        <rFont val="Times New Roman Cyr"/>
        <family val="1"/>
        <charset val="204"/>
      </rPr>
      <t>(-)</t>
    </r>
  </si>
  <si>
    <r>
      <t xml:space="preserve">получени </t>
    </r>
    <r>
      <rPr>
        <b/>
        <i/>
        <sz val="12"/>
        <rFont val="Times New Roman CYR"/>
        <family val="1"/>
        <charset val="204"/>
      </rPr>
      <t>краткосрочни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международни организации </t>
    </r>
    <r>
      <rPr>
        <i/>
        <sz val="12"/>
        <rFont val="Times New Roman Cyr"/>
        <family val="1"/>
        <charset val="204"/>
      </rPr>
      <t>(+)</t>
    </r>
  </si>
  <si>
    <r>
      <t xml:space="preserve">получени </t>
    </r>
    <r>
      <rPr>
        <b/>
        <i/>
        <sz val="12"/>
        <rFont val="Times New Roman CYR"/>
        <family val="1"/>
        <charset val="204"/>
      </rPr>
      <t>дългосрочни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международни организации </t>
    </r>
    <r>
      <rPr>
        <i/>
        <sz val="12"/>
        <rFont val="Times New Roman Cyr"/>
        <family val="1"/>
        <charset val="204"/>
      </rPr>
      <t>(+)</t>
    </r>
  </si>
  <si>
    <r>
      <t xml:space="preserve">погашения по </t>
    </r>
    <r>
      <rPr>
        <b/>
        <i/>
        <sz val="12"/>
        <rFont val="Times New Roman CYR"/>
        <family val="1"/>
        <charset val="204"/>
      </rPr>
      <t>краткосрочни</t>
    </r>
    <r>
      <rPr>
        <sz val="12"/>
        <rFont val="Times New Roman CYR"/>
        <family val="1"/>
        <charset val="204"/>
      </rPr>
      <t xml:space="preserve"> заеми от </t>
    </r>
    <r>
      <rPr>
        <b/>
        <i/>
        <sz val="12"/>
        <rFont val="Times New Roman CYR"/>
        <family val="1"/>
        <charset val="204"/>
      </rPr>
      <t xml:space="preserve">международни организации </t>
    </r>
    <r>
      <rPr>
        <i/>
        <sz val="12"/>
        <rFont val="Times New Roman Cyr"/>
        <family val="1"/>
        <charset val="204"/>
      </rPr>
      <t>(-)</t>
    </r>
  </si>
  <si>
    <r>
      <t xml:space="preserve">погашения по </t>
    </r>
    <r>
      <rPr>
        <b/>
        <i/>
        <sz val="12"/>
        <rFont val="Times New Roman CYR"/>
        <family val="1"/>
        <charset val="204"/>
      </rPr>
      <t>дългосрочни</t>
    </r>
    <r>
      <rPr>
        <sz val="12"/>
        <rFont val="Times New Roman CYR"/>
        <family val="1"/>
        <charset val="204"/>
      </rPr>
      <t xml:space="preserve">заеми от </t>
    </r>
    <r>
      <rPr>
        <b/>
        <i/>
        <sz val="12"/>
        <rFont val="Times New Roman CYR"/>
        <family val="1"/>
        <charset val="204"/>
      </rPr>
      <t xml:space="preserve">международни организации </t>
    </r>
    <r>
      <rPr>
        <i/>
        <sz val="12"/>
        <rFont val="Times New Roman Cyr"/>
        <family val="1"/>
        <charset val="204"/>
      </rPr>
      <t>(-)</t>
    </r>
  </si>
  <si>
    <r>
      <t xml:space="preserve">получени </t>
    </r>
    <r>
      <rPr>
        <i/>
        <sz val="12"/>
        <rFont val="Times New Roman CYR"/>
        <charset val="204"/>
      </rPr>
      <t>краткосрочни</t>
    </r>
    <r>
      <rPr>
        <sz val="12"/>
        <rFont val="Times New Roman Cyr"/>
        <charset val="204"/>
      </rPr>
      <t xml:space="preserve"> заеми от</t>
    </r>
    <r>
      <rPr>
        <i/>
        <sz val="12"/>
        <rFont val="Times New Roman CYR"/>
        <charset val="204"/>
      </rPr>
      <t xml:space="preserve"> банки и финансови институции от чужбина (+)</t>
    </r>
  </si>
  <si>
    <r>
      <t xml:space="preserve">получени </t>
    </r>
    <r>
      <rPr>
        <i/>
        <sz val="12"/>
        <rFont val="Times New Roman CYR"/>
        <charset val="204"/>
      </rPr>
      <t>дългосрочни</t>
    </r>
    <r>
      <rPr>
        <sz val="12"/>
        <rFont val="Times New Roman Cyr"/>
        <charset val="204"/>
      </rPr>
      <t xml:space="preserve"> заеми от</t>
    </r>
    <r>
      <rPr>
        <i/>
        <sz val="12"/>
        <rFont val="Times New Roman CYR"/>
        <charset val="204"/>
      </rPr>
      <t xml:space="preserve"> банки и финансови институции от чужбина (+)</t>
    </r>
  </si>
  <si>
    <r>
      <t xml:space="preserve">погашения по </t>
    </r>
    <r>
      <rPr>
        <i/>
        <sz val="12"/>
        <rFont val="Times New Roman CYR"/>
        <charset val="204"/>
      </rPr>
      <t>краткосрочни</t>
    </r>
    <r>
      <rPr>
        <sz val="12"/>
        <rFont val="Times New Roman Cyr"/>
        <charset val="204"/>
      </rPr>
      <t xml:space="preserve"> заеми от </t>
    </r>
    <r>
      <rPr>
        <i/>
        <sz val="12"/>
        <rFont val="Times New Roman CYR"/>
        <charset val="204"/>
      </rPr>
      <t>банки и финансови институции от чужбина (-)</t>
    </r>
  </si>
  <si>
    <r>
      <t xml:space="preserve">погашения по </t>
    </r>
    <r>
      <rPr>
        <i/>
        <sz val="12"/>
        <rFont val="Times New Roman CYR"/>
        <charset val="204"/>
      </rPr>
      <t>дългосрочни</t>
    </r>
    <r>
      <rPr>
        <sz val="12"/>
        <rFont val="Times New Roman Cyr"/>
        <charset val="204"/>
      </rPr>
      <t xml:space="preserve"> заеми от </t>
    </r>
    <r>
      <rPr>
        <i/>
        <sz val="12"/>
        <rFont val="Times New Roman CYR"/>
        <charset val="204"/>
      </rPr>
      <t>банки и финансови институции от чужбина (-)</t>
    </r>
  </si>
  <si>
    <r>
      <t>клирингови разчети - п</t>
    </r>
    <r>
      <rPr>
        <b/>
        <i/>
        <sz val="12"/>
        <rFont val="Times New Roman CYR"/>
        <family val="1"/>
        <charset val="204"/>
      </rPr>
      <t>асивни и активни салда</t>
    </r>
    <r>
      <rPr>
        <sz val="12"/>
        <rFont val="Times New Roman CYR"/>
        <family val="1"/>
        <charset val="204"/>
      </rPr>
      <t xml:space="preserve"> (-/+)</t>
    </r>
  </si>
  <si>
    <r>
      <t>друго финансиране</t>
    </r>
    <r>
      <rPr>
        <sz val="12"/>
        <rFont val="Times New Roman CYR"/>
        <family val="1"/>
        <charset val="204"/>
      </rPr>
      <t xml:space="preserve"> от чужбина (+)</t>
    </r>
  </si>
  <si>
    <r>
      <t>други погашения и плащания</t>
    </r>
    <r>
      <rPr>
        <sz val="12"/>
        <rFont val="Times New Roman CYR"/>
        <family val="1"/>
        <charset val="204"/>
      </rPr>
      <t xml:space="preserve"> по финансиране от чужбина (-)</t>
    </r>
  </si>
  <si>
    <t>Държавни (общински) ценни книжа емитирани на международните капиталови пазари</t>
  </si>
  <si>
    <r>
      <t>краткосрочни</t>
    </r>
    <r>
      <rPr>
        <sz val="12"/>
        <rFont val="Times New Roman CYR"/>
        <family val="1"/>
        <charset val="204"/>
      </rPr>
      <t xml:space="preserve">  ДЦК (ОбЦК) емитирани на международните капиталови пазари (+)</t>
    </r>
  </si>
  <si>
    <r>
      <t>дългосрочни</t>
    </r>
    <r>
      <rPr>
        <sz val="12"/>
        <rFont val="Times New Roman CYR"/>
        <family val="1"/>
        <charset val="204"/>
      </rPr>
      <t xml:space="preserve"> ДЦК (ОбЦК) емитирани на международните капиталови пазари (+)</t>
    </r>
  </si>
  <si>
    <r>
      <t xml:space="preserve">погашения </t>
    </r>
    <r>
      <rPr>
        <sz val="12"/>
        <rFont val="Times New Roman CYR"/>
        <family val="1"/>
        <charset val="204"/>
      </rPr>
      <t>по</t>
    </r>
    <r>
      <rPr>
        <b/>
        <i/>
        <sz val="12"/>
        <rFont val="Times New Roman CYR"/>
        <family val="1"/>
        <charset val="204"/>
      </rPr>
      <t xml:space="preserve">  краткосрочни </t>
    </r>
    <r>
      <rPr>
        <sz val="12"/>
        <rFont val="Times New Roman CYR"/>
        <family val="1"/>
        <charset val="204"/>
      </rPr>
      <t>ДЦК (ОбЦК) емитирани на международните капиталови пазари (-)</t>
    </r>
  </si>
  <si>
    <r>
      <t xml:space="preserve">погашения </t>
    </r>
    <r>
      <rPr>
        <sz val="12"/>
        <rFont val="Times New Roman CYR"/>
        <family val="1"/>
        <charset val="204"/>
      </rPr>
      <t>по</t>
    </r>
    <r>
      <rPr>
        <b/>
        <i/>
        <sz val="12"/>
        <rFont val="Times New Roman CYR"/>
        <family val="1"/>
        <charset val="204"/>
      </rPr>
      <t xml:space="preserve"> дългосрочни</t>
    </r>
    <r>
      <rPr>
        <sz val="12"/>
        <rFont val="Times New Roman CYR"/>
        <family val="1"/>
        <charset val="204"/>
      </rPr>
      <t xml:space="preserve"> ДЦК (ОбЦК) емитирани на международните капиталови пазари (-)</t>
    </r>
  </si>
  <si>
    <t>Получени погашения по предоставени кредити на други държави (+)</t>
  </si>
  <si>
    <r>
      <t xml:space="preserve">Заеми от банки и други лица в страната - </t>
    </r>
    <r>
      <rPr>
        <b/>
        <i/>
        <sz val="12"/>
        <color indexed="60"/>
        <rFont val="Times New Roman CYR"/>
        <family val="1"/>
        <charset val="204"/>
      </rPr>
      <t xml:space="preserve">нето </t>
    </r>
    <r>
      <rPr>
        <b/>
        <sz val="12"/>
        <color indexed="60"/>
        <rFont val="Times New Roman CYR"/>
        <family val="1"/>
        <charset val="204"/>
      </rPr>
      <t>(</t>
    </r>
    <r>
      <rPr>
        <b/>
        <i/>
        <sz val="12"/>
        <color indexed="60"/>
        <rFont val="Times New Roman CYR"/>
        <family val="1"/>
        <charset val="204"/>
      </rPr>
      <t>+</t>
    </r>
    <r>
      <rPr>
        <b/>
        <sz val="12"/>
        <color indexed="60"/>
        <rFont val="Times New Roman CYR"/>
        <family val="1"/>
        <charset val="204"/>
      </rPr>
      <t>/</t>
    </r>
    <r>
      <rPr>
        <b/>
        <i/>
        <sz val="12"/>
        <color indexed="60"/>
        <rFont val="Times New Roman CYR"/>
        <family val="1"/>
        <charset val="204"/>
      </rPr>
      <t>-</t>
    </r>
    <r>
      <rPr>
        <b/>
        <sz val="12"/>
        <color indexed="60"/>
        <rFont val="Times New Roman CYR"/>
        <family val="1"/>
        <charset val="204"/>
      </rPr>
      <t>)</t>
    </r>
  </si>
  <si>
    <r>
      <t>получени краткосрочни заеми</t>
    </r>
    <r>
      <rPr>
        <sz val="12"/>
        <rFont val="Times New Roman CYR"/>
        <family val="1"/>
        <charset val="204"/>
      </rPr>
      <t xml:space="preserve"> от банки в страната (+)</t>
    </r>
  </si>
  <si>
    <r>
      <t xml:space="preserve">получени дългосрочни заеми </t>
    </r>
    <r>
      <rPr>
        <sz val="12"/>
        <rFont val="Times New Roman CYR"/>
        <family val="1"/>
        <charset val="204"/>
      </rPr>
      <t>от банки в страната (+)</t>
    </r>
  </si>
  <si>
    <r>
      <t xml:space="preserve">погашения </t>
    </r>
    <r>
      <rPr>
        <sz val="12"/>
        <rFont val="Times New Roman CYR"/>
        <family val="1"/>
        <charset val="204"/>
      </rPr>
      <t>по</t>
    </r>
    <r>
      <rPr>
        <b/>
        <i/>
        <sz val="12"/>
        <rFont val="Times New Roman CYR"/>
        <family val="1"/>
        <charset val="204"/>
      </rPr>
      <t xml:space="preserve"> краткосрочни заеми</t>
    </r>
    <r>
      <rPr>
        <sz val="12"/>
        <rFont val="Times New Roman CYR"/>
        <family val="1"/>
        <charset val="204"/>
      </rPr>
      <t xml:space="preserve"> от банки в страната (-)</t>
    </r>
  </si>
  <si>
    <r>
      <t xml:space="preserve">погашения </t>
    </r>
    <r>
      <rPr>
        <sz val="12"/>
        <rFont val="Times New Roman CYR"/>
        <family val="1"/>
        <charset val="204"/>
      </rPr>
      <t>по</t>
    </r>
    <r>
      <rPr>
        <b/>
        <i/>
        <sz val="12"/>
        <rFont val="Times New Roman CYR"/>
        <family val="1"/>
        <charset val="204"/>
      </rPr>
      <t xml:space="preserve"> дългосрочни заеми </t>
    </r>
    <r>
      <rPr>
        <sz val="12"/>
        <rFont val="Times New Roman CYR"/>
        <family val="1"/>
        <charset val="204"/>
      </rPr>
      <t>от банки в страната (-)</t>
    </r>
  </si>
  <si>
    <t>получени краткосрочни заеми от други лица  в страната (+)</t>
  </si>
  <si>
    <t>получени дългосрочни заеми от други лица в страната (+)</t>
  </si>
  <si>
    <t>погашения по краткосрочни заеми от други лица в страната (-)</t>
  </si>
  <si>
    <t>погашения по дългосрочни заеми от други лица в страната (-)</t>
  </si>
  <si>
    <t>Емисии на държавни (общински) ценни книжа (+)</t>
  </si>
  <si>
    <r>
      <t xml:space="preserve">емисии на </t>
    </r>
    <r>
      <rPr>
        <b/>
        <i/>
        <sz val="12"/>
        <rFont val="Times New Roman CYR"/>
        <family val="1"/>
        <charset val="204"/>
      </rPr>
      <t>краткосрочни</t>
    </r>
    <r>
      <rPr>
        <sz val="12"/>
        <rFont val="Times New Roman CYR"/>
        <family val="1"/>
        <charset val="204"/>
      </rPr>
      <t xml:space="preserve"> държавни (общински) ценни книжа (+)</t>
    </r>
  </si>
  <si>
    <r>
      <t xml:space="preserve">емисии на </t>
    </r>
    <r>
      <rPr>
        <b/>
        <i/>
        <sz val="12"/>
        <rFont val="Times New Roman CYR"/>
        <family val="1"/>
        <charset val="204"/>
      </rPr>
      <t>дългосрочни</t>
    </r>
    <r>
      <rPr>
        <sz val="12"/>
        <rFont val="Times New Roman CYR"/>
        <family val="1"/>
        <charset val="204"/>
      </rPr>
      <t xml:space="preserve"> държавни (общински) ценни книжа (+)</t>
    </r>
  </si>
  <si>
    <r>
      <t>целеви</t>
    </r>
    <r>
      <rPr>
        <sz val="12"/>
        <rFont val="Times New Roman CYR"/>
        <family val="1"/>
        <charset val="204"/>
      </rPr>
      <t xml:space="preserve"> емисии на </t>
    </r>
    <r>
      <rPr>
        <b/>
        <i/>
        <sz val="12"/>
        <rFont val="Times New Roman CYR"/>
        <family val="1"/>
        <charset val="204"/>
      </rPr>
      <t>дългосрочни</t>
    </r>
    <r>
      <rPr>
        <sz val="12"/>
        <rFont val="Times New Roman CYR"/>
        <family val="1"/>
        <charset val="204"/>
      </rPr>
      <t xml:space="preserve"> държавни (общински) ценни книжа (+)</t>
    </r>
  </si>
  <si>
    <t>Погашения на държавни (общински) ценни книжа (-)</t>
  </si>
  <si>
    <r>
      <t xml:space="preserve">погашения по </t>
    </r>
    <r>
      <rPr>
        <b/>
        <i/>
        <sz val="12"/>
        <rFont val="Times New Roman CYR"/>
        <family val="1"/>
        <charset val="204"/>
      </rPr>
      <t>краткосрочни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</si>
  <si>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дългосрочни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</si>
  <si>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целеви емисии на дългосрочни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</si>
  <si>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ДЦК</t>
    </r>
    <r>
      <rPr>
        <sz val="12"/>
        <rFont val="Times New Roman CYR"/>
        <family val="1"/>
        <charset val="204"/>
      </rPr>
      <t xml:space="preserve">, емитирани </t>
    </r>
    <r>
      <rPr>
        <b/>
        <i/>
        <sz val="12"/>
        <rFont val="Times New Roman CYR"/>
        <family val="1"/>
        <charset val="204"/>
      </rPr>
      <t xml:space="preserve">за структурната реформа </t>
    </r>
    <r>
      <rPr>
        <i/>
        <sz val="12"/>
        <rFont val="Times New Roman Cyr"/>
        <family val="1"/>
        <charset val="204"/>
      </rPr>
      <t>(-)</t>
    </r>
  </si>
  <si>
    <t>Разчети между първостепенни разпоредители  за централизация на средства и плащания в СЕБРА</t>
  </si>
  <si>
    <t>разчети между първостепенни разпоредители за централизация на средства (+/-)</t>
  </si>
  <si>
    <t>разчети между първостепенни разпоредители за плащания в СЕБРА (+/-)</t>
  </si>
  <si>
    <t xml:space="preserve">Събрани средства и извършени плащания за сметка на други бюджети, сметки и фондове </t>
  </si>
  <si>
    <t>събрани средства и извършени плащания от/за ЦБ (+/-)</t>
  </si>
  <si>
    <t>събрани средства и извършени плащания от/за бюджети по държавния бюджет (+/-)</t>
  </si>
  <si>
    <t xml:space="preserve">събрани средства и извършени плащания от/за сметки за средствата от Европейския съюз </t>
  </si>
  <si>
    <t>събрани средства и извършени плащания от/за общински бюджети (+/-)</t>
  </si>
  <si>
    <t>88-05</t>
  </si>
  <si>
    <t>събрани средства и извършени плащания от/за социалноосигурителни фондове (+/-)</t>
  </si>
  <si>
    <t>събрани средства и извършени плащания от/за други бюджети (+/-)</t>
  </si>
  <si>
    <t>Суми по разчети за поети осигурителни вноски и данъци</t>
  </si>
  <si>
    <t>суми по разчети м/у ЦБ,НОИ, НЗОК и НАП за поети осигурителни вноски</t>
  </si>
  <si>
    <t>суми по разчети м/у ЦБ и бюджетните организации за поети осигурителни вноски и данъци</t>
  </si>
  <si>
    <t>суми по разчети м/у бюджети, сметки и фондове за поети осигурителни вноски и данъци</t>
  </si>
  <si>
    <t>Приватизация на дялове, акции и участия</t>
  </si>
  <si>
    <r>
      <t xml:space="preserve">Покупко-продажба на държавни (общински) ценни книжа от бюджетни организации - </t>
    </r>
    <r>
      <rPr>
        <b/>
        <i/>
        <sz val="12"/>
        <color indexed="60"/>
        <rFont val="Times New Roman CYR"/>
        <family val="1"/>
        <charset val="204"/>
      </rPr>
      <t>нето</t>
    </r>
    <r>
      <rPr>
        <b/>
        <sz val="12"/>
        <color indexed="60"/>
        <rFont val="Times New Roman CYR"/>
        <family val="1"/>
        <charset val="204"/>
      </rPr>
      <t xml:space="preserve">  </t>
    </r>
    <r>
      <rPr>
        <sz val="12"/>
        <color indexed="60"/>
        <rFont val="Times New Roman CYR"/>
        <family val="1"/>
        <charset val="204"/>
      </rPr>
      <t>(</t>
    </r>
    <r>
      <rPr>
        <b/>
        <sz val="12"/>
        <color indexed="60"/>
        <rFont val="Times New Roman CYR"/>
        <family val="1"/>
        <charset val="204"/>
      </rPr>
      <t>+/-</t>
    </r>
    <r>
      <rPr>
        <sz val="12"/>
        <color indexed="60"/>
        <rFont val="Times New Roman CYR"/>
        <family val="1"/>
        <charset val="204"/>
      </rPr>
      <t>)</t>
    </r>
  </si>
  <si>
    <r>
      <t>покупка</t>
    </r>
    <r>
      <rPr>
        <sz val="12"/>
        <rFont val="Times New Roman CYR"/>
        <family val="1"/>
        <charset val="204"/>
      </rPr>
      <t xml:space="preserve"> на държавни (общински) ценни книжа </t>
    </r>
    <r>
      <rPr>
        <b/>
        <i/>
        <sz val="12"/>
        <rFont val="Times New Roman CYR"/>
        <family val="1"/>
        <charset val="204"/>
      </rPr>
      <t>на първичния пазар</t>
    </r>
    <r>
      <rPr>
        <sz val="12"/>
        <rFont val="Times New Roman CYR"/>
        <family val="1"/>
        <charset val="204"/>
      </rPr>
      <t xml:space="preserve"> (-)</t>
    </r>
  </si>
  <si>
    <r>
      <t>покупка</t>
    </r>
    <r>
      <rPr>
        <sz val="12"/>
        <rFont val="Times New Roman CYR"/>
        <family val="1"/>
        <charset val="204"/>
      </rPr>
      <t xml:space="preserve"> на държавни (общински) ценни книжа </t>
    </r>
    <r>
      <rPr>
        <b/>
        <i/>
        <sz val="12"/>
        <rFont val="Times New Roman CYR"/>
        <family val="1"/>
        <charset val="204"/>
      </rPr>
      <t>на вторичния пазар</t>
    </r>
    <r>
      <rPr>
        <sz val="12"/>
        <rFont val="Times New Roman CYR"/>
        <family val="1"/>
        <charset val="204"/>
      </rPr>
      <t xml:space="preserve"> (-)</t>
    </r>
  </si>
  <si>
    <r>
      <t>продажба</t>
    </r>
    <r>
      <rPr>
        <sz val="12"/>
        <rFont val="Times New Roman CYR"/>
        <family val="1"/>
        <charset val="204"/>
      </rPr>
      <t xml:space="preserve"> на държавни (общински) ценни книжа (+)</t>
    </r>
  </si>
  <si>
    <r>
      <t>получени погашения</t>
    </r>
    <r>
      <rPr>
        <sz val="12"/>
        <rFont val="Times New Roman CYR"/>
        <family val="1"/>
        <charset val="204"/>
      </rPr>
      <t xml:space="preserve"> по държавни (общински) ценни книжа (+)</t>
    </r>
  </si>
  <si>
    <r>
      <t xml:space="preserve">Операции с други ценни книжа и финансови активи за управление на ликвидността - </t>
    </r>
    <r>
      <rPr>
        <b/>
        <i/>
        <sz val="12"/>
        <color indexed="60"/>
        <rFont val="Times New Roman CYR"/>
        <family val="1"/>
        <charset val="204"/>
      </rPr>
      <t xml:space="preserve">нето </t>
    </r>
    <r>
      <rPr>
        <sz val="12"/>
        <color indexed="60"/>
        <rFont val="Times New Roman CYR"/>
        <family val="1"/>
        <charset val="204"/>
      </rPr>
      <t>(</t>
    </r>
    <r>
      <rPr>
        <b/>
        <i/>
        <sz val="12"/>
        <color indexed="60"/>
        <rFont val="Times New Roman CYR"/>
        <family val="1"/>
        <charset val="204"/>
      </rPr>
      <t>+</t>
    </r>
    <r>
      <rPr>
        <sz val="12"/>
        <color indexed="60"/>
        <rFont val="Times New Roman CYR"/>
        <family val="1"/>
        <charset val="204"/>
      </rPr>
      <t>/</t>
    </r>
    <r>
      <rPr>
        <b/>
        <i/>
        <sz val="12"/>
        <color indexed="60"/>
        <rFont val="Times New Roman CYR"/>
        <family val="1"/>
        <charset val="204"/>
      </rPr>
      <t>-</t>
    </r>
    <r>
      <rPr>
        <sz val="12"/>
        <color indexed="60"/>
        <rFont val="Times New Roman CYR"/>
        <family val="1"/>
        <charset val="204"/>
      </rPr>
      <t>)</t>
    </r>
  </si>
  <si>
    <r>
      <t xml:space="preserve">с </t>
    </r>
    <r>
      <rPr>
        <b/>
        <i/>
        <sz val="12"/>
        <rFont val="Times New Roman CYR"/>
        <family val="1"/>
        <charset val="204"/>
      </rPr>
      <t>чуждестранни</t>
    </r>
    <r>
      <rPr>
        <sz val="12"/>
        <rFont val="Times New Roman CYR"/>
        <family val="1"/>
        <charset val="204"/>
      </rPr>
      <t xml:space="preserve"> ценни книжа и финасови активи (+/-)</t>
    </r>
  </si>
  <si>
    <r>
      <t xml:space="preserve">с ценни книжа и финансови активи </t>
    </r>
    <r>
      <rPr>
        <b/>
        <i/>
        <sz val="12"/>
        <rFont val="Times New Roman CYR"/>
        <family val="1"/>
        <charset val="204"/>
      </rPr>
      <t>на местни лица /резиденти/</t>
    </r>
    <r>
      <rPr>
        <sz val="12"/>
        <rFont val="Times New Roman CYR"/>
        <family val="1"/>
        <charset val="204"/>
      </rPr>
      <t xml:space="preserve"> (+/-)</t>
    </r>
  </si>
  <si>
    <r>
      <t xml:space="preserve">Друго финансиране - </t>
    </r>
    <r>
      <rPr>
        <b/>
        <i/>
        <sz val="12"/>
        <color indexed="60"/>
        <rFont val="Times New Roman CYR"/>
        <family val="1"/>
        <charset val="204"/>
      </rPr>
      <t>нето</t>
    </r>
    <r>
      <rPr>
        <sz val="12"/>
        <color indexed="60"/>
        <rFont val="Times New Roman CYR"/>
        <family val="1"/>
        <charset val="204"/>
      </rPr>
      <t>(</t>
    </r>
    <r>
      <rPr>
        <b/>
        <sz val="12"/>
        <color indexed="60"/>
        <rFont val="Times New Roman CYR"/>
        <family val="1"/>
        <charset val="204"/>
      </rPr>
      <t>+/-</t>
    </r>
    <r>
      <rPr>
        <sz val="12"/>
        <color indexed="60"/>
        <rFont val="Times New Roman CYR"/>
        <family val="1"/>
        <charset val="204"/>
      </rPr>
      <t>)</t>
    </r>
  </si>
  <si>
    <t>чужди средства от държавни/общински предприятия (+/-)</t>
  </si>
  <si>
    <r>
      <t xml:space="preserve">чужди средства </t>
    </r>
    <r>
      <rPr>
        <sz val="12"/>
        <rFont val="Times New Roman CYR"/>
        <family val="1"/>
        <charset val="204"/>
      </rPr>
      <t>от други лица (небюджетни предприятия и физически лица) (+/-)</t>
    </r>
  </si>
  <si>
    <r>
      <t>задължения по финансов лизинг и търговски кредит (</t>
    </r>
    <r>
      <rPr>
        <b/>
        <i/>
        <sz val="12"/>
        <rFont val="Times New Roman CYR"/>
        <family val="1"/>
        <charset val="204"/>
      </rPr>
      <t>+</t>
    </r>
    <r>
      <rPr>
        <sz val="12"/>
        <rFont val="Times New Roman CYR"/>
        <family val="1"/>
        <charset val="204"/>
      </rPr>
      <t>)</t>
    </r>
  </si>
  <si>
    <r>
      <t>погашения по финансов лизинг и търговски кредит</t>
    </r>
    <r>
      <rPr>
        <sz val="12"/>
        <rFont val="Times New Roman CYR"/>
        <family val="1"/>
        <charset val="204"/>
      </rPr>
      <t xml:space="preserve"> (</t>
    </r>
    <r>
      <rPr>
        <i/>
        <sz val="12"/>
        <rFont val="Times New Roman Cyr"/>
        <family val="1"/>
        <charset val="204"/>
      </rPr>
      <t>-</t>
    </r>
    <r>
      <rPr>
        <sz val="12"/>
        <rFont val="Times New Roman CYR"/>
        <family val="1"/>
        <charset val="204"/>
      </rPr>
      <t>)</t>
    </r>
  </si>
  <si>
    <r>
      <t xml:space="preserve">плащания </t>
    </r>
    <r>
      <rPr>
        <sz val="12"/>
        <rFont val="Times New Roman Cyr"/>
        <charset val="204"/>
      </rPr>
      <t xml:space="preserve">за сметка на Европейския съюз - </t>
    </r>
    <r>
      <rPr>
        <b/>
        <i/>
        <sz val="12"/>
        <rFont val="Times New Roman Cyr"/>
        <charset val="204"/>
      </rPr>
      <t>директни плащания на земеделски производители (-)</t>
    </r>
  </si>
  <si>
    <r>
      <t xml:space="preserve">възстановени суми </t>
    </r>
    <r>
      <rPr>
        <sz val="12"/>
        <rFont val="Times New Roman Cyr"/>
        <charset val="204"/>
      </rPr>
      <t xml:space="preserve">от Европейския съюз - </t>
    </r>
    <r>
      <rPr>
        <b/>
        <i/>
        <sz val="12"/>
        <rFont val="Times New Roman Cyr"/>
        <charset val="204"/>
      </rPr>
      <t>директни плащания на земеделски производители (+)</t>
    </r>
  </si>
  <si>
    <r>
      <t>плащания</t>
    </r>
    <r>
      <rPr>
        <sz val="12"/>
        <rFont val="Times New Roman Cyr"/>
        <charset val="204"/>
      </rPr>
      <t xml:space="preserve"> за сметка на Европейския съюз - </t>
    </r>
    <r>
      <rPr>
        <b/>
        <i/>
        <sz val="12"/>
        <rFont val="Times New Roman Cyr"/>
        <charset val="204"/>
      </rPr>
      <t>средства от ЕЗФРСР, прехвърлени към директни плащания (-)</t>
    </r>
  </si>
  <si>
    <r>
      <t xml:space="preserve">възстановени суми </t>
    </r>
    <r>
      <rPr>
        <sz val="12"/>
        <rFont val="Times New Roman Cyr"/>
        <charset val="204"/>
      </rPr>
      <t xml:space="preserve">от Европейския съюз - </t>
    </r>
    <r>
      <rPr>
        <b/>
        <i/>
        <sz val="12"/>
        <rFont val="Times New Roman Cyr"/>
        <charset val="204"/>
      </rPr>
      <t>средства от ЕЗФРСР, прехвърлени към директни плащания (+)</t>
    </r>
  </si>
  <si>
    <r>
      <t>плащания</t>
    </r>
    <r>
      <rPr>
        <sz val="12"/>
        <rFont val="Times New Roman Cyr"/>
        <charset val="204"/>
      </rPr>
      <t xml:space="preserve"> за сметка на Европейския съюз -</t>
    </r>
    <r>
      <rPr>
        <b/>
        <i/>
        <sz val="12"/>
        <rFont val="Times New Roman Cyr"/>
        <charset val="204"/>
      </rPr>
      <t xml:space="preserve"> пазарни мерки  (-)</t>
    </r>
  </si>
  <si>
    <r>
      <t xml:space="preserve">възстановени суми </t>
    </r>
    <r>
      <rPr>
        <sz val="12"/>
        <rFont val="Times New Roman Cyr"/>
        <charset val="204"/>
      </rPr>
      <t xml:space="preserve">от Европейския съюз - </t>
    </r>
    <r>
      <rPr>
        <b/>
        <i/>
        <sz val="12"/>
        <rFont val="Times New Roman Cyr"/>
        <charset val="204"/>
      </rPr>
      <t>пазарни мерки (+)</t>
    </r>
  </si>
  <si>
    <t>плащания за сметка на средства на Европейския съюз от суми за преструктуриране (-)</t>
  </si>
  <si>
    <t xml:space="preserve"> постъпления от Европейския съюз - суми за преструктуриране (+)</t>
  </si>
  <si>
    <t>суми по разчети с централния бюджет за финансиране на плащания при недостиг на средства по сметки (+/-)</t>
  </si>
  <si>
    <r>
      <t xml:space="preserve">друго финансиране - операции с активи - </t>
    </r>
    <r>
      <rPr>
        <sz val="12"/>
        <rFont val="Times New Roman Cyr"/>
        <charset val="204"/>
      </rPr>
      <t>предоставени временни депозити и гаранции на други бюджетни организации (-/+)</t>
    </r>
  </si>
  <si>
    <r>
      <t xml:space="preserve">друго финансиране - </t>
    </r>
    <r>
      <rPr>
        <b/>
        <i/>
        <sz val="12"/>
        <rFont val="Times New Roman Cyr"/>
        <charset val="204"/>
      </rPr>
      <t>операции с пасиви</t>
    </r>
    <r>
      <rPr>
        <sz val="12"/>
        <rFont val="Times New Roman CYR"/>
        <family val="1"/>
        <charset val="204"/>
      </rPr>
      <t xml:space="preserve"> - получени временни депозити и гаранции от други бюджетни организации (-/+)</t>
    </r>
  </si>
  <si>
    <r>
      <t xml:space="preserve">друго финансиране - </t>
    </r>
    <r>
      <rPr>
        <sz val="12"/>
        <rFont val="Times New Roman Cyr"/>
        <charset val="204"/>
      </rPr>
      <t xml:space="preserve">операции с </t>
    </r>
    <r>
      <rPr>
        <i/>
        <sz val="12"/>
        <rFont val="Times New Roman CYR"/>
        <charset val="204"/>
      </rPr>
      <t>активи</t>
    </r>
    <r>
      <rPr>
        <b/>
        <i/>
        <sz val="12"/>
        <rFont val="Times New Roman Cyr"/>
        <charset val="204"/>
      </rPr>
      <t xml:space="preserve"> (+/-)</t>
    </r>
  </si>
  <si>
    <r>
      <t>друго финансиране - операции с</t>
    </r>
    <r>
      <rPr>
        <i/>
        <sz val="12"/>
        <rFont val="Times New Roman CYR"/>
        <charset val="204"/>
      </rPr>
      <t xml:space="preserve"> пасиви</t>
    </r>
    <r>
      <rPr>
        <sz val="12"/>
        <rFont val="Times New Roman CYR"/>
        <family val="1"/>
        <charset val="204"/>
      </rPr>
      <t xml:space="preserve"> (+/-)</t>
    </r>
  </si>
  <si>
    <r>
      <t xml:space="preserve">събрани </t>
    </r>
    <r>
      <rPr>
        <sz val="12"/>
        <rFont val="Times New Roman Cyr"/>
        <charset val="204"/>
      </rPr>
      <t xml:space="preserve">суми за </t>
    </r>
    <r>
      <rPr>
        <i/>
        <sz val="12"/>
        <rFont val="Times New Roman CYR"/>
        <charset val="204"/>
      </rPr>
      <t>допълнително задължително пенсионно осигуряване (+)</t>
    </r>
  </si>
  <si>
    <r>
      <t xml:space="preserve">разпределени </t>
    </r>
    <r>
      <rPr>
        <sz val="12"/>
        <rFont val="Times New Roman Cyr"/>
        <charset val="204"/>
      </rPr>
      <t>суми за</t>
    </r>
    <r>
      <rPr>
        <i/>
        <sz val="12"/>
        <rFont val="Times New Roman CYR"/>
        <charset val="204"/>
      </rPr>
      <t xml:space="preserve"> допълнително задължително пенсионно осигуряване (-)</t>
    </r>
  </si>
  <si>
    <r>
      <rPr>
        <i/>
        <sz val="12"/>
        <rFont val="Times New Roman CYR"/>
        <charset val="204"/>
      </rPr>
      <t>получени</t>
    </r>
    <r>
      <rPr>
        <sz val="12"/>
        <rFont val="Times New Roman CYR"/>
        <family val="1"/>
        <charset val="204"/>
      </rPr>
      <t xml:space="preserve"> парични наличности при </t>
    </r>
    <r>
      <rPr>
        <i/>
        <sz val="12"/>
        <rFont val="Times New Roman CYR"/>
        <charset val="204"/>
      </rPr>
      <t xml:space="preserve">преобразуване на бюджетни организации </t>
    </r>
    <r>
      <rPr>
        <sz val="12"/>
        <rFont val="Times New Roman CYR"/>
        <family val="1"/>
        <charset val="204"/>
      </rPr>
      <t>(+)</t>
    </r>
  </si>
  <si>
    <r>
      <rPr>
        <i/>
        <sz val="12"/>
        <rFont val="Times New Roman CYR"/>
        <charset val="204"/>
      </rPr>
      <t xml:space="preserve">прехвърлени </t>
    </r>
    <r>
      <rPr>
        <sz val="12"/>
        <rFont val="Times New Roman Cyr"/>
        <charset val="204"/>
      </rPr>
      <t>парични наличности при</t>
    </r>
    <r>
      <rPr>
        <i/>
        <sz val="12"/>
        <rFont val="Times New Roman CYR"/>
        <charset val="204"/>
      </rPr>
      <t xml:space="preserve"> преобразуване на бюджетни организации</t>
    </r>
    <r>
      <rPr>
        <b/>
        <i/>
        <sz val="12"/>
        <rFont val="Times New Roman CYR"/>
        <family val="1"/>
        <charset val="204"/>
      </rPr>
      <t xml:space="preserve"> (-)</t>
    </r>
  </si>
  <si>
    <r>
      <t xml:space="preserve">Депозити и средства по сметки - </t>
    </r>
    <r>
      <rPr>
        <b/>
        <i/>
        <sz val="12"/>
        <color indexed="60"/>
        <rFont val="Times New Roman CYR"/>
        <family val="1"/>
        <charset val="204"/>
      </rPr>
      <t>нето</t>
    </r>
    <r>
      <rPr>
        <b/>
        <sz val="12"/>
        <color indexed="60"/>
        <rFont val="Times New Roman CYR"/>
        <family val="1"/>
        <charset val="204"/>
      </rPr>
      <t xml:space="preserve"> (+/-)   </t>
    </r>
  </si>
  <si>
    <r>
      <t>остатък</t>
    </r>
    <r>
      <rPr>
        <sz val="12"/>
        <rFont val="Times New Roman CYR"/>
        <family val="1"/>
        <charset val="204"/>
      </rPr>
      <t xml:space="preserve"> в</t>
    </r>
    <r>
      <rPr>
        <b/>
        <sz val="12"/>
        <rFont val="Times New Roman Cyr"/>
        <family val="1"/>
        <charset val="204"/>
      </rPr>
      <t xml:space="preserve"> </t>
    </r>
    <r>
      <rPr>
        <sz val="12"/>
        <rFont val="Times New Roman CYR"/>
        <family val="1"/>
        <charset val="204"/>
      </rPr>
      <t xml:space="preserve">левове </t>
    </r>
    <r>
      <rPr>
        <b/>
        <sz val="12"/>
        <rFont val="Times New Roman Cyr"/>
        <family val="1"/>
        <charset val="204"/>
      </rPr>
      <t>по сметки</t>
    </r>
    <r>
      <rPr>
        <sz val="12"/>
        <rFont val="Times New Roman CYR"/>
        <family val="1"/>
        <charset val="204"/>
      </rPr>
      <t xml:space="preserve"> от</t>
    </r>
    <r>
      <rPr>
        <b/>
        <i/>
        <sz val="12"/>
        <rFont val="Times New Roman CYR"/>
        <family val="1"/>
        <charset val="204"/>
      </rPr>
      <t xml:space="preserve"> предходния период</t>
    </r>
    <r>
      <rPr>
        <sz val="12"/>
        <rFont val="Times New Roman CYR"/>
        <family val="1"/>
        <charset val="204"/>
      </rPr>
      <t xml:space="preserve"> (+)</t>
    </r>
  </si>
  <si>
    <r>
      <t>остатък</t>
    </r>
    <r>
      <rPr>
        <sz val="12"/>
        <rFont val="Times New Roman CYR"/>
        <family val="1"/>
        <charset val="204"/>
      </rPr>
      <t xml:space="preserve"> в левова равностойност </t>
    </r>
    <r>
      <rPr>
        <b/>
        <sz val="12"/>
        <rFont val="Times New Roman Cyr"/>
        <family val="1"/>
        <charset val="204"/>
      </rPr>
      <t>по валутни сметки</t>
    </r>
    <r>
      <rPr>
        <sz val="12"/>
        <rFont val="Times New Roman CYR"/>
        <family val="1"/>
        <charset val="204"/>
      </rPr>
      <t xml:space="preserve"> от</t>
    </r>
    <r>
      <rPr>
        <b/>
        <i/>
        <sz val="12"/>
        <rFont val="Times New Roman CYR"/>
        <family val="1"/>
        <charset val="204"/>
      </rPr>
      <t xml:space="preserve"> предходния период</t>
    </r>
    <r>
      <rPr>
        <sz val="12"/>
        <rFont val="Times New Roman CYR"/>
        <family val="1"/>
        <charset val="204"/>
      </rPr>
      <t xml:space="preserve"> (+)</t>
    </r>
  </si>
  <si>
    <r>
      <t>остатък</t>
    </r>
    <r>
      <rPr>
        <sz val="12"/>
        <rFont val="Times New Roman CYR"/>
        <family val="1"/>
        <charset val="204"/>
      </rPr>
      <t xml:space="preserve"> в левове </t>
    </r>
    <r>
      <rPr>
        <b/>
        <sz val="12"/>
        <rFont val="Times New Roman Cyr"/>
        <family val="1"/>
        <charset val="204"/>
      </rPr>
      <t>по депозити</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</si>
  <si>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остатък</t>
    </r>
    <r>
      <rPr>
        <sz val="12"/>
        <rFont val="Times New Roman CYR"/>
        <family val="1"/>
        <charset val="204"/>
      </rPr>
      <t xml:space="preserve"> в левова равностойност</t>
    </r>
    <r>
      <rPr>
        <b/>
        <sz val="12"/>
        <rFont val="Times New Roman Cyr"/>
        <family val="1"/>
        <charset val="204"/>
      </rPr>
      <t xml:space="preserve"> по депозити във валута</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</si>
  <si>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остатък</t>
    </r>
    <r>
      <rPr>
        <sz val="12"/>
        <rFont val="Times New Roman CYR"/>
        <family val="1"/>
        <charset val="204"/>
      </rPr>
      <t xml:space="preserve"> </t>
    </r>
    <r>
      <rPr>
        <b/>
        <sz val="12"/>
        <rFont val="Times New Roman Cyr"/>
        <family val="1"/>
        <charset val="204"/>
      </rPr>
      <t>в касата</t>
    </r>
    <r>
      <rPr>
        <sz val="12"/>
        <rFont val="Times New Roman CYR"/>
        <family val="1"/>
        <charset val="204"/>
      </rPr>
      <t xml:space="preserve"> в  левове </t>
    </r>
    <r>
      <rPr>
        <b/>
        <i/>
        <sz val="12"/>
        <rFont val="Times New Roman CYR"/>
        <family val="1"/>
        <charset val="204"/>
      </rPr>
      <t>от предходния период</t>
    </r>
    <r>
      <rPr>
        <sz val="12"/>
        <rFont val="Times New Roman CYR"/>
        <family val="1"/>
        <charset val="204"/>
      </rPr>
      <t xml:space="preserve"> (+)</t>
    </r>
  </si>
  <si>
    <r>
      <t>остътък</t>
    </r>
    <r>
      <rPr>
        <sz val="12"/>
        <rFont val="Times New Roman CYR"/>
        <family val="1"/>
        <charset val="204"/>
      </rPr>
      <t xml:space="preserve">  </t>
    </r>
    <r>
      <rPr>
        <b/>
        <sz val="12"/>
        <rFont val="Times New Roman Cyr"/>
        <family val="1"/>
        <charset val="204"/>
      </rPr>
      <t>в касата във валута</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</si>
  <si>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наличност</t>
    </r>
    <r>
      <rPr>
        <sz val="12"/>
        <rFont val="Times New Roman CYR"/>
        <family val="1"/>
        <charset val="204"/>
      </rPr>
      <t xml:space="preserve"> в левове </t>
    </r>
    <r>
      <rPr>
        <b/>
        <sz val="12"/>
        <rFont val="Times New Roman Cyr"/>
        <family val="1"/>
        <charset val="204"/>
      </rPr>
      <t>по сметки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</si>
  <si>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левова равностойност </t>
    </r>
    <r>
      <rPr>
        <b/>
        <sz val="12"/>
        <rFont val="Times New Roman Cyr"/>
        <family val="1"/>
        <charset val="204"/>
      </rPr>
      <t>по валутни сметки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</si>
  <si>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левове </t>
    </r>
    <r>
      <rPr>
        <b/>
        <sz val="12"/>
        <rFont val="Times New Roman Cyr"/>
        <family val="1"/>
        <charset val="204"/>
      </rPr>
      <t>по депозити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</si>
  <si>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левова равностойност </t>
    </r>
    <r>
      <rPr>
        <b/>
        <sz val="12"/>
        <rFont val="Times New Roman Cyr"/>
        <family val="1"/>
        <charset val="204"/>
      </rPr>
      <t>по депозити във валута</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</si>
  <si>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t>
    </r>
    <r>
      <rPr>
        <b/>
        <sz val="12"/>
        <rFont val="Times New Roman Cyr"/>
        <family val="1"/>
        <charset val="204"/>
      </rPr>
      <t>в касата</t>
    </r>
    <r>
      <rPr>
        <sz val="12"/>
        <rFont val="Times New Roman CYR"/>
        <family val="1"/>
        <charset val="204"/>
      </rPr>
      <t xml:space="preserve"> в левове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</si>
  <si>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t>
    </r>
    <r>
      <rPr>
        <b/>
        <sz val="12"/>
        <rFont val="Times New Roman Cyr"/>
        <family val="1"/>
        <charset val="204"/>
      </rPr>
      <t>в касата във валута</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</si>
  <si>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 xml:space="preserve">преводи </t>
    </r>
    <r>
      <rPr>
        <b/>
        <i/>
        <sz val="12"/>
        <rFont val="Times New Roman CYR"/>
        <family val="1"/>
        <charset val="204"/>
      </rPr>
      <t>в процес на сетълмент (-/+)</t>
    </r>
  </si>
  <si>
    <r>
      <t xml:space="preserve"> </t>
    </r>
    <r>
      <rPr>
        <b/>
        <i/>
        <sz val="12"/>
        <rFont val="Times New Roman CYR"/>
        <family val="1"/>
        <charset val="204"/>
      </rPr>
      <t>преоценка</t>
    </r>
    <r>
      <rPr>
        <sz val="12"/>
        <rFont val="Times New Roman CYR"/>
        <family val="1"/>
        <charset val="204"/>
      </rPr>
      <t xml:space="preserve"> на валутни наличности </t>
    </r>
    <r>
      <rPr>
        <b/>
        <i/>
        <sz val="12"/>
        <rFont val="Times New Roman CYR"/>
        <family val="1"/>
        <charset val="204"/>
      </rPr>
      <t xml:space="preserve">(нереализирани курсови разлики) по сметки и средства в страната </t>
    </r>
    <r>
      <rPr>
        <sz val="12"/>
        <rFont val="Times New Roman CYR"/>
        <family val="1"/>
        <charset val="204"/>
      </rPr>
      <t xml:space="preserve"> (+/-)</t>
    </r>
  </si>
  <si>
    <r>
      <t xml:space="preserve">остатък в левова равностойност по валутни сметки  в чужбина от </t>
    </r>
    <r>
      <rPr>
        <i/>
        <sz val="12"/>
        <rFont val="Times New Roman CYR"/>
        <charset val="204"/>
      </rPr>
      <t xml:space="preserve">предходния период </t>
    </r>
    <r>
      <rPr>
        <sz val="12"/>
        <rFont val="Times New Roman Cyr"/>
        <charset val="204"/>
      </rPr>
      <t>(+)</t>
    </r>
  </si>
  <si>
    <r>
      <rPr>
        <sz val="12"/>
        <rFont val="Times New Roman Cyr"/>
        <charset val="204"/>
      </rPr>
      <t xml:space="preserve">остатък в касата във валута  </t>
    </r>
    <r>
      <rPr>
        <i/>
        <sz val="12"/>
        <rFont val="Times New Roman CYR"/>
        <charset val="204"/>
      </rPr>
      <t xml:space="preserve">в чужбина </t>
    </r>
    <r>
      <rPr>
        <sz val="12"/>
        <rFont val="Times New Roman Cyr"/>
        <charset val="204"/>
      </rPr>
      <t xml:space="preserve">от </t>
    </r>
    <r>
      <rPr>
        <i/>
        <sz val="12"/>
        <rFont val="Times New Roman CYR"/>
        <charset val="204"/>
      </rPr>
      <t>предходния период</t>
    </r>
    <r>
      <rPr>
        <sz val="12"/>
        <rFont val="Times New Roman Cyr"/>
        <charset val="204"/>
      </rPr>
      <t xml:space="preserve"> (+)</t>
    </r>
  </si>
  <si>
    <r>
      <t>наличност</t>
    </r>
    <r>
      <rPr>
        <sz val="12"/>
        <rFont val="Times New Roman Cyr"/>
        <charset val="204"/>
      </rPr>
      <t xml:space="preserve"> в касата във валута  </t>
    </r>
    <r>
      <rPr>
        <i/>
        <sz val="12"/>
        <rFont val="Times New Roman CYR"/>
        <charset val="204"/>
      </rPr>
      <t>в чужбина</t>
    </r>
    <r>
      <rPr>
        <sz val="12"/>
        <rFont val="Times New Roman Cyr"/>
        <charset val="204"/>
      </rPr>
      <t xml:space="preserve"> в </t>
    </r>
    <r>
      <rPr>
        <i/>
        <sz val="12"/>
        <rFont val="Times New Roman CYR"/>
        <charset val="204"/>
      </rPr>
      <t>края на периода</t>
    </r>
    <r>
      <rPr>
        <sz val="12"/>
        <rFont val="Times New Roman Cyr"/>
        <charset val="204"/>
      </rPr>
      <t xml:space="preserve"> (-)</t>
    </r>
  </si>
  <si>
    <r>
      <t>наличност</t>
    </r>
    <r>
      <rPr>
        <sz val="12"/>
        <rFont val="Times New Roman Cyr"/>
        <charset val="204"/>
      </rPr>
      <t xml:space="preserve"> в левова равностойност по валутни сметки </t>
    </r>
    <r>
      <rPr>
        <i/>
        <sz val="12"/>
        <rFont val="Times New Roman CYR"/>
        <charset val="204"/>
      </rPr>
      <t>в чужбина</t>
    </r>
    <r>
      <rPr>
        <sz val="12"/>
        <rFont val="Times New Roman Cyr"/>
        <charset val="204"/>
      </rPr>
      <t xml:space="preserve"> в </t>
    </r>
    <r>
      <rPr>
        <i/>
        <sz val="12"/>
        <rFont val="Times New Roman CYR"/>
        <charset val="204"/>
      </rPr>
      <t>края на периода</t>
    </r>
    <r>
      <rPr>
        <sz val="12"/>
        <rFont val="Times New Roman Cyr"/>
        <charset val="204"/>
      </rPr>
      <t>(-)</t>
    </r>
  </si>
  <si>
    <t>преоценка на валутни наличности (нереализирани курсови разлики) по сметки и средства в чужбина (+/-)</t>
  </si>
  <si>
    <r>
      <t xml:space="preserve">Депозити и сметки консолидирани в </t>
    </r>
    <r>
      <rPr>
        <b/>
        <i/>
        <sz val="12"/>
        <color indexed="60"/>
        <rFont val="Times New Roman CYR"/>
        <family val="1"/>
        <charset val="204"/>
      </rPr>
      <t>системата на "Единната сметка"-нето</t>
    </r>
    <r>
      <rPr>
        <b/>
        <sz val="12"/>
        <color indexed="60"/>
        <rFont val="Times New Roman CYR"/>
        <family val="1"/>
        <charset val="204"/>
      </rPr>
      <t xml:space="preserve"> (+/-)</t>
    </r>
  </si>
  <si>
    <r>
      <t>остатък</t>
    </r>
    <r>
      <rPr>
        <sz val="12"/>
        <rFont val="Times New Roman Cyr"/>
        <charset val="204"/>
      </rPr>
      <t xml:space="preserve"> по </t>
    </r>
    <r>
      <rPr>
        <i/>
        <sz val="12"/>
        <rFont val="Times New Roman CYR"/>
        <charset val="204"/>
      </rPr>
      <t>левови</t>
    </r>
    <r>
      <rPr>
        <sz val="12"/>
        <rFont val="Times New Roman Cyr"/>
        <charset val="204"/>
      </rPr>
      <t xml:space="preserve"> текущи сметки на бюджетните организации в БНБ от</t>
    </r>
    <r>
      <rPr>
        <i/>
        <sz val="12"/>
        <rFont val="Times New Roman CYR"/>
        <charset val="204"/>
      </rPr>
      <t xml:space="preserve"> предходния период</t>
    </r>
    <r>
      <rPr>
        <sz val="12"/>
        <rFont val="Times New Roman Cyr"/>
        <charset val="204"/>
      </rPr>
      <t xml:space="preserve"> (+) </t>
    </r>
  </si>
  <si>
    <t>остатък по левови депозити на бюджетните организации в БНБ от предходния период (+)</t>
  </si>
  <si>
    <r>
      <t>наличност</t>
    </r>
    <r>
      <rPr>
        <sz val="12"/>
        <rFont val="Times New Roman Cyr"/>
        <charset val="204"/>
      </rPr>
      <t xml:space="preserve"> по </t>
    </r>
    <r>
      <rPr>
        <i/>
        <sz val="12"/>
        <rFont val="Times New Roman CYR"/>
        <charset val="204"/>
      </rPr>
      <t>левови</t>
    </r>
    <r>
      <rPr>
        <sz val="12"/>
        <rFont val="Times New Roman Cyr"/>
        <charset val="204"/>
      </rPr>
      <t xml:space="preserve"> текущи сметки на бюджетните организации в БНБ в </t>
    </r>
    <r>
      <rPr>
        <i/>
        <sz val="12"/>
        <rFont val="Times New Roman CYR"/>
        <charset val="204"/>
      </rPr>
      <t>края на периода</t>
    </r>
    <r>
      <rPr>
        <sz val="12"/>
        <rFont val="Times New Roman Cyr"/>
        <charset val="204"/>
      </rPr>
      <t xml:space="preserve"> (-) </t>
    </r>
  </si>
  <si>
    <r>
      <t>наличност</t>
    </r>
    <r>
      <rPr>
        <sz val="12"/>
        <rFont val="Times New Roman Cyr"/>
        <charset val="204"/>
      </rPr>
      <t xml:space="preserve"> по </t>
    </r>
    <r>
      <rPr>
        <i/>
        <sz val="12"/>
        <rFont val="Times New Roman CYR"/>
        <charset val="204"/>
      </rPr>
      <t>левови</t>
    </r>
    <r>
      <rPr>
        <sz val="12"/>
        <rFont val="Times New Roman Cyr"/>
        <charset val="204"/>
      </rPr>
      <t xml:space="preserve"> депозити на бюджетните организации </t>
    </r>
    <r>
      <rPr>
        <sz val="11"/>
        <rFont val="Times New Roman Cyr"/>
        <charset val="204"/>
      </rPr>
      <t>в</t>
    </r>
    <r>
      <rPr>
        <sz val="12"/>
        <rFont val="Times New Roman Cyr"/>
        <charset val="204"/>
      </rPr>
      <t xml:space="preserve"> </t>
    </r>
    <r>
      <rPr>
        <sz val="10"/>
        <rFont val="Times New Roman CYR"/>
        <charset val="204"/>
      </rPr>
      <t>БНБ</t>
    </r>
    <r>
      <rPr>
        <sz val="12"/>
        <rFont val="Times New Roman Cyr"/>
        <charset val="204"/>
      </rPr>
      <t xml:space="preserve"> </t>
    </r>
    <r>
      <rPr>
        <sz val="11"/>
        <rFont val="Times New Roman Cyr"/>
        <charset val="204"/>
      </rPr>
      <t>в</t>
    </r>
    <r>
      <rPr>
        <sz val="12"/>
        <rFont val="Times New Roman Cyr"/>
        <charset val="204"/>
      </rPr>
      <t xml:space="preserve"> </t>
    </r>
    <r>
      <rPr>
        <i/>
        <sz val="12"/>
        <rFont val="Times New Roman CYR"/>
        <charset val="204"/>
      </rPr>
      <t>края на периода</t>
    </r>
    <r>
      <rPr>
        <sz val="10"/>
        <rFont val="Times New Roman CYR"/>
        <charset val="204"/>
      </rPr>
      <t xml:space="preserve"> (-)</t>
    </r>
  </si>
  <si>
    <t>Касови операции, депозити, покупко-продажба на валута и сетълмент операции</t>
  </si>
  <si>
    <r>
      <t>операции в брой</t>
    </r>
    <r>
      <rPr>
        <sz val="12"/>
        <rFont val="Times New Roman CYR"/>
        <family val="1"/>
        <charset val="204"/>
      </rPr>
      <t xml:space="preserve"> между банка и каса (+/-)</t>
    </r>
  </si>
  <si>
    <r>
      <t xml:space="preserve">предоставяне (възстановяване) на средства по </t>
    </r>
    <r>
      <rPr>
        <b/>
        <i/>
        <sz val="12"/>
        <rFont val="Times New Roman CYR"/>
        <family val="1"/>
        <charset val="204"/>
      </rPr>
      <t>срочни депозити</t>
    </r>
    <r>
      <rPr>
        <sz val="12"/>
        <rFont val="Times New Roman CYR"/>
        <family val="1"/>
        <charset val="204"/>
      </rPr>
      <t xml:space="preserve"> (+/-)</t>
    </r>
  </si>
  <si>
    <r>
      <t xml:space="preserve">покупко-продажба на </t>
    </r>
    <r>
      <rPr>
        <b/>
        <i/>
        <sz val="12"/>
        <rFont val="Times New Roman CYR"/>
        <family val="1"/>
        <charset val="204"/>
      </rPr>
      <t>валута</t>
    </r>
    <r>
      <rPr>
        <sz val="12"/>
        <rFont val="Times New Roman CYR"/>
        <family val="1"/>
        <charset val="204"/>
      </rPr>
      <t xml:space="preserve"> (+/-)</t>
    </r>
  </si>
  <si>
    <r>
      <t xml:space="preserve">операции </t>
    </r>
    <r>
      <rPr>
        <b/>
        <i/>
        <sz val="12"/>
        <rFont val="Times New Roman CYR"/>
        <family val="1"/>
        <charset val="204"/>
      </rPr>
      <t>СЕБРА</t>
    </r>
    <r>
      <rPr>
        <i/>
        <sz val="12"/>
        <rFont val="Times New Roman Cyr"/>
        <family val="1"/>
        <charset val="204"/>
      </rPr>
      <t xml:space="preserve"> - </t>
    </r>
    <r>
      <rPr>
        <b/>
        <i/>
        <sz val="12"/>
        <rFont val="Times New Roman CYR"/>
        <family val="1"/>
        <charset val="204"/>
      </rPr>
      <t>захранване на "сметки за наличности"</t>
    </r>
    <r>
      <rPr>
        <sz val="12"/>
        <rFont val="Times New Roman CYR"/>
        <family val="1"/>
        <charset val="204"/>
      </rPr>
      <t xml:space="preserve"> (+/-)</t>
    </r>
  </si>
  <si>
    <t>салдо по сметката на ЦБ за разпределение на преводи от системата за брутен сетълмент в реално време (+/-)</t>
  </si>
  <si>
    <t>VI. ВСИЧКО ОПЕРАЦИИ С ФИНАНСОВИ АКТИВИ И ПАСИВИ</t>
  </si>
  <si>
    <t>ГЛ. СЧЕТОВОДИТЕЛ:</t>
  </si>
  <si>
    <t>( име и фамилия)</t>
  </si>
  <si>
    <t>ИЗГОТВИЛ:</t>
  </si>
  <si>
    <t>РЪКОВОДИТЕЛ:</t>
  </si>
  <si>
    <t>дата</t>
  </si>
  <si>
    <t xml:space="preserve">                                                                      ( име и фамилия)</t>
  </si>
  <si>
    <t xml:space="preserve">служебни телефони </t>
  </si>
  <si>
    <t>e-mail:</t>
  </si>
  <si>
    <t>Web-адрес:</t>
  </si>
  <si>
    <t xml:space="preserve">за периода от </t>
  </si>
  <si>
    <t xml:space="preserve">                 II.1. РАЗХОДИ ПО ДЕЙНОСТИ</t>
  </si>
  <si>
    <t>II.1. РАЗХОДИ ПО ДЕЙНОСТИ</t>
  </si>
  <si>
    <t>НАИМЕНОВАНИЯ НА ПАРАГРАФИТЕ И ПОДПАРАГРАФИТЕ</t>
  </si>
  <si>
    <t xml:space="preserve">ИЗБЕРЕТЕ ОПЕРАТИВНА ПРОГРАМА </t>
  </si>
  <si>
    <t>&lt;------          ДЕЙНОСТ    -  код  по  ЕБК</t>
  </si>
  <si>
    <t>111 Контролни органи</t>
  </si>
  <si>
    <t>(наименование на дейността)</t>
  </si>
  <si>
    <r>
      <t xml:space="preserve">осигурителни вноски от работодатели за </t>
    </r>
    <r>
      <rPr>
        <b/>
        <i/>
        <sz val="12"/>
        <rFont val="Times New Roman Cyr"/>
        <family val="1"/>
      </rPr>
      <t>Учителския пенсионен фонд (УПФ)</t>
    </r>
  </si>
  <si>
    <t xml:space="preserve">Вноски за доброволно осигуряване </t>
  </si>
  <si>
    <t>платени държавни данъци, такси, наказателни лихви и административни санкции</t>
  </si>
  <si>
    <t>платени общински данъци, такси, наказателни лихви и административни санкции</t>
  </si>
  <si>
    <t>платени данъци, такси, наказателни лихви и административни санкции в чужбина</t>
  </si>
  <si>
    <r>
      <t>лихви</t>
    </r>
    <r>
      <rPr>
        <sz val="12"/>
        <rFont val="Times New Roman Cyr"/>
        <charset val="204"/>
      </rPr>
      <t xml:space="preserve"> и </t>
    </r>
    <r>
      <rPr>
        <b/>
        <i/>
        <sz val="12"/>
        <rFont val="Times New Roman Cyr"/>
        <charset val="204"/>
      </rPr>
      <t>отстъпки</t>
    </r>
    <r>
      <rPr>
        <sz val="12"/>
        <rFont val="Times New Roman Cyr"/>
        <charset val="204"/>
      </rPr>
      <t xml:space="preserve"> по </t>
    </r>
    <r>
      <rPr>
        <b/>
        <i/>
        <sz val="12"/>
        <rFont val="Times New Roman Cyr"/>
        <charset val="204"/>
      </rPr>
      <t>целеви емисии</t>
    </r>
    <r>
      <rPr>
        <sz val="12"/>
        <rFont val="Times New Roman Cyr"/>
        <charset val="204"/>
      </rPr>
      <t xml:space="preserve"> на държавни ценни книжа</t>
    </r>
  </si>
  <si>
    <r>
      <t xml:space="preserve">Разходи за лихви по заеми от </t>
    </r>
    <r>
      <rPr>
        <b/>
        <i/>
        <sz val="12"/>
        <rFont val="Times New Roman CYR"/>
        <family val="1"/>
        <charset val="204"/>
      </rPr>
      <t>банки в страната</t>
    </r>
  </si>
  <si>
    <r>
      <t xml:space="preserve">за осъществяване на </t>
    </r>
    <r>
      <rPr>
        <b/>
        <i/>
        <sz val="12"/>
        <rFont val="Times New Roman Cyr"/>
        <charset val="204"/>
      </rPr>
      <t xml:space="preserve">болнична помощ </t>
    </r>
  </si>
  <si>
    <r>
      <t xml:space="preserve">придобиване на </t>
    </r>
    <r>
      <rPr>
        <b/>
        <i/>
        <sz val="12"/>
        <rFont val="Times New Roman CYR"/>
        <family val="1"/>
        <charset val="204"/>
      </rPr>
      <t>програмни продукти и лицензи за програмни продукти</t>
    </r>
  </si>
  <si>
    <t>Натурални показатели за дейността</t>
  </si>
  <si>
    <t>Код 9 8</t>
  </si>
</sst>
</file>

<file path=xl/styles.xml><?xml version="1.0" encoding="utf-8"?>
<styleSheet xmlns="http://schemas.openxmlformats.org/spreadsheetml/2006/main">
  <numFmts count="10">
    <numFmt numFmtId="168" formatCode="000"/>
    <numFmt numFmtId="169" formatCode="dd\.m\.yyyy\ &quot;г.&quot;;@"/>
    <numFmt numFmtId="170" formatCode="000&quot; &quot;000&quot; &quot;000"/>
    <numFmt numFmtId="171" formatCode="0#&quot;-&quot;0#"/>
    <numFmt numFmtId="172" formatCode="0.0"/>
    <numFmt numFmtId="173" formatCode="00&quot;-&quot;0#"/>
    <numFmt numFmtId="174" formatCode="&quot;x&quot;"/>
    <numFmt numFmtId="175" formatCode="#,##0;[Red]\(#,##0\)"/>
    <numFmt numFmtId="176" formatCode="#,##0;\(#,##0\)"/>
    <numFmt numFmtId="177" formatCode="&quot;II. ОБЩО РАЗХОДИ ЗА ДЕЙНОСТ &quot;0&quot;&quot;0&quot;&quot;0&quot;&quot;0"/>
  </numFmts>
  <fonts count="129">
    <font>
      <sz val="10"/>
      <name val="Hebar"/>
      <charset val="204"/>
    </font>
    <font>
      <sz val="11"/>
      <color theme="1"/>
      <name val="Calibri"/>
      <family val="2"/>
      <charset val="204"/>
      <scheme val="minor"/>
    </font>
    <font>
      <sz val="16"/>
      <color indexed="8"/>
      <name val="Times New Roman CYR"/>
      <family val="1"/>
      <charset val="204"/>
    </font>
    <font>
      <sz val="18"/>
      <name val="Times New Roman Cyr"/>
      <family val="1"/>
      <charset val="204"/>
    </font>
    <font>
      <sz val="14"/>
      <name val="Times New Roman CYR"/>
      <family val="1"/>
      <charset val="204"/>
    </font>
    <font>
      <sz val="10"/>
      <name val="Arial"/>
      <family val="2"/>
      <charset val="204"/>
    </font>
    <font>
      <sz val="12"/>
      <name val="Times New Roman CYR"/>
      <family val="1"/>
      <charset val="204"/>
    </font>
    <font>
      <sz val="12"/>
      <name val="UnvCyr"/>
      <family val="2"/>
      <charset val="204"/>
    </font>
    <font>
      <b/>
      <sz val="12"/>
      <name val="Times New Roman Cyr"/>
      <charset val="204"/>
    </font>
    <font>
      <b/>
      <sz val="12"/>
      <color indexed="20"/>
      <name val="Times New Roman Cyr"/>
      <charset val="204"/>
    </font>
    <font>
      <sz val="12"/>
      <color indexed="9"/>
      <name val="Times New Roman CYR"/>
      <family val="1"/>
      <charset val="204"/>
    </font>
    <font>
      <sz val="10"/>
      <name val="Hebar"/>
      <charset val="204"/>
    </font>
    <font>
      <sz val="12"/>
      <name val="Arial"/>
      <family val="2"/>
      <charset val="204"/>
    </font>
    <font>
      <sz val="12"/>
      <color indexed="16"/>
      <name val="Times New Roman CYR"/>
      <family val="1"/>
      <charset val="204"/>
    </font>
    <font>
      <b/>
      <i/>
      <sz val="14"/>
      <color indexed="16"/>
      <name val="Times New Roman bold"/>
      <charset val="204"/>
    </font>
    <font>
      <b/>
      <sz val="12"/>
      <color indexed="16"/>
      <name val="Times New Roman CYR"/>
      <charset val="204"/>
    </font>
    <font>
      <b/>
      <sz val="12"/>
      <color indexed="18"/>
      <name val="Times New Roman Cyr"/>
      <family val="1"/>
      <charset val="204"/>
    </font>
    <font>
      <b/>
      <i/>
      <sz val="14"/>
      <color indexed="18"/>
      <name val="Times New Roman Cyr"/>
      <charset val="204"/>
    </font>
    <font>
      <b/>
      <sz val="11"/>
      <name val="Times New Roman CYR"/>
      <charset val="204"/>
    </font>
    <font>
      <b/>
      <i/>
      <sz val="12"/>
      <color indexed="18"/>
      <name val="Times New Roman CYR"/>
      <charset val="204"/>
    </font>
    <font>
      <b/>
      <sz val="12"/>
      <color indexed="18"/>
      <name val="Times New Roman"/>
      <family val="1"/>
      <charset val="204"/>
    </font>
    <font>
      <b/>
      <i/>
      <sz val="12"/>
      <color indexed="18"/>
      <name val="Times New Roman"/>
      <family val="1"/>
      <charset val="204"/>
    </font>
    <font>
      <sz val="10"/>
      <color indexed="18"/>
      <name val="Times New Roman"/>
      <family val="1"/>
      <charset val="204"/>
    </font>
    <font>
      <sz val="12"/>
      <color indexed="18"/>
      <name val="Times New Roman"/>
      <family val="1"/>
      <charset val="204"/>
    </font>
    <font>
      <sz val="12"/>
      <color indexed="18"/>
      <name val="Times New Roman CYR"/>
      <family val="1"/>
      <charset val="204"/>
    </font>
    <font>
      <b/>
      <sz val="12"/>
      <name val="Times New Roman"/>
      <family val="1"/>
      <charset val="204"/>
    </font>
    <font>
      <b/>
      <sz val="14"/>
      <color indexed="18"/>
      <name val="Times New Roman"/>
      <family val="1"/>
      <charset val="204"/>
    </font>
    <font>
      <sz val="12"/>
      <name val="Times New Roman"/>
      <family val="1"/>
      <charset val="204"/>
    </font>
    <font>
      <b/>
      <sz val="14"/>
      <name val="Times New Roman"/>
      <family val="1"/>
      <charset val="204"/>
    </font>
    <font>
      <sz val="14"/>
      <name val="Times New Roman"/>
      <family val="1"/>
      <charset val="204"/>
    </font>
    <font>
      <sz val="14"/>
      <name val="Times New Roman CYR"/>
    </font>
    <font>
      <b/>
      <sz val="12"/>
      <color indexed="18"/>
      <name val="Times New Roman Cyr"/>
      <charset val="204"/>
    </font>
    <font>
      <sz val="12"/>
      <color indexed="18"/>
      <name val="Times New Roman Cyr"/>
      <charset val="204"/>
    </font>
    <font>
      <b/>
      <sz val="12"/>
      <name val="Times New Roman Cyr"/>
      <family val="1"/>
      <charset val="204"/>
    </font>
    <font>
      <i/>
      <sz val="12"/>
      <name val="Times New Roman Cyr"/>
      <family val="1"/>
      <charset val="204"/>
    </font>
    <font>
      <b/>
      <i/>
      <sz val="12"/>
      <name val="Times New Roman CYR"/>
      <family val="1"/>
      <charset val="204"/>
    </font>
    <font>
      <sz val="12"/>
      <name val="Times New Roman Cyr"/>
      <charset val="204"/>
    </font>
    <font>
      <sz val="12"/>
      <color indexed="12"/>
      <name val="Times New Roman CYR"/>
      <family val="1"/>
      <charset val="204"/>
    </font>
    <font>
      <i/>
      <sz val="12"/>
      <name val="Times New Roman CYR"/>
      <charset val="204"/>
    </font>
    <font>
      <b/>
      <i/>
      <sz val="12"/>
      <name val="Times New Roman Cyr"/>
      <charset val="204"/>
    </font>
    <font>
      <b/>
      <i/>
      <sz val="12"/>
      <color indexed="10"/>
      <name val="Times New Roman CYR"/>
      <charset val="204"/>
    </font>
    <font>
      <b/>
      <sz val="9"/>
      <color indexed="18"/>
      <name val="Times New Roman CYR"/>
      <charset val="204"/>
    </font>
    <font>
      <sz val="11"/>
      <name val="Times New Roman CYR"/>
      <family val="1"/>
      <charset val="204"/>
    </font>
    <font>
      <b/>
      <sz val="13"/>
      <color indexed="16"/>
      <name val="Times New Roman CYR"/>
      <charset val="204"/>
    </font>
    <font>
      <b/>
      <sz val="12"/>
      <color indexed="16"/>
      <name val="Times New Roman"/>
      <family val="1"/>
      <charset val="204"/>
    </font>
    <font>
      <sz val="10"/>
      <color indexed="16"/>
      <name val="Times New Roman"/>
      <family val="1"/>
      <charset val="204"/>
    </font>
    <font>
      <sz val="12"/>
      <color indexed="16"/>
      <name val="Times New Roman"/>
      <family val="1"/>
      <charset val="204"/>
    </font>
    <font>
      <sz val="11"/>
      <color indexed="16"/>
      <name val="Times New Roman CYR"/>
      <family val="1"/>
      <charset val="204"/>
    </font>
    <font>
      <b/>
      <i/>
      <sz val="12"/>
      <color indexed="16"/>
      <name val="Times New Roman CYR"/>
      <charset val="204"/>
    </font>
    <font>
      <b/>
      <sz val="14"/>
      <color indexed="16"/>
      <name val="Times New Roman"/>
      <family val="1"/>
      <charset val="204"/>
    </font>
    <font>
      <sz val="12"/>
      <color indexed="16"/>
      <name val="Times New Roman CYR"/>
      <charset val="204"/>
    </font>
    <font>
      <b/>
      <sz val="14"/>
      <name val="Times New Roman CYR"/>
    </font>
    <font>
      <sz val="14"/>
      <name val="Times New Roman CYR"/>
      <charset val="204"/>
    </font>
    <font>
      <b/>
      <sz val="12"/>
      <color indexed="16"/>
      <name val="Times New Roman CYR"/>
      <family val="1"/>
      <charset val="204"/>
    </font>
    <font>
      <b/>
      <sz val="12"/>
      <color indexed="16"/>
      <name val="Arial"/>
      <family val="2"/>
      <charset val="204"/>
    </font>
    <font>
      <b/>
      <sz val="11"/>
      <color indexed="16"/>
      <name val="Times New Roman CYR"/>
      <family val="1"/>
      <charset val="204"/>
    </font>
    <font>
      <i/>
      <sz val="12"/>
      <name val="Times New Roman Cyr"/>
      <family val="1"/>
    </font>
    <font>
      <sz val="12"/>
      <name val="Times New Roman CYR"/>
      <family val="1"/>
    </font>
    <font>
      <b/>
      <i/>
      <sz val="12"/>
      <name val="Times New Roman Cyr"/>
      <family val="1"/>
    </font>
    <font>
      <b/>
      <sz val="11"/>
      <name val="Times New Roman CYR"/>
      <family val="1"/>
      <charset val="204"/>
    </font>
    <font>
      <i/>
      <sz val="12"/>
      <color indexed="18"/>
      <name val="Times New Roman Cyr"/>
      <family val="1"/>
      <charset val="204"/>
    </font>
    <font>
      <i/>
      <sz val="12"/>
      <color indexed="10"/>
      <name val="Times New Roman CYR"/>
      <charset val="204"/>
    </font>
    <font>
      <b/>
      <sz val="9"/>
      <color indexed="16"/>
      <name val="Times New Roman CYR"/>
      <charset val="204"/>
    </font>
    <font>
      <sz val="10"/>
      <name val="Arial CYR"/>
      <charset val="204"/>
    </font>
    <font>
      <i/>
      <sz val="11"/>
      <name val="Times New Roman CYR"/>
      <charset val="204"/>
    </font>
    <font>
      <b/>
      <sz val="12"/>
      <color indexed="8"/>
      <name val="Times New Roman Cyr"/>
      <charset val="204"/>
    </font>
    <font>
      <b/>
      <i/>
      <sz val="14"/>
      <color indexed="20"/>
      <name val="Times New Roman bold"/>
      <charset val="204"/>
    </font>
    <font>
      <sz val="12"/>
      <color indexed="20"/>
      <name val="Times New Roman CYR"/>
      <family val="1"/>
      <charset val="204"/>
    </font>
    <font>
      <b/>
      <sz val="12"/>
      <color indexed="20"/>
      <name val="Times New Roman"/>
      <family val="1"/>
      <charset val="204"/>
    </font>
    <font>
      <sz val="10"/>
      <color indexed="20"/>
      <name val="Times New Roman"/>
      <family val="1"/>
      <charset val="204"/>
    </font>
    <font>
      <sz val="12"/>
      <color indexed="20"/>
      <name val="Times New Roman"/>
      <family val="1"/>
      <charset val="204"/>
    </font>
    <font>
      <b/>
      <i/>
      <sz val="12"/>
      <color indexed="20"/>
      <name val="Times New Roman CYR"/>
      <charset val="204"/>
    </font>
    <font>
      <i/>
      <sz val="12"/>
      <color indexed="20"/>
      <name val="Times New Roman CYR"/>
      <charset val="204"/>
    </font>
    <font>
      <b/>
      <sz val="14"/>
      <color indexed="20"/>
      <name val="Times New Roman"/>
      <family val="1"/>
      <charset val="204"/>
    </font>
    <font>
      <b/>
      <i/>
      <sz val="10"/>
      <color indexed="20"/>
      <name val="Times New Roman CYR"/>
      <family val="1"/>
      <charset val="204"/>
    </font>
    <font>
      <b/>
      <i/>
      <sz val="12"/>
      <color indexed="20"/>
      <name val="Times New Roman CYR"/>
      <family val="1"/>
      <charset val="204"/>
    </font>
    <font>
      <b/>
      <sz val="12"/>
      <color indexed="20"/>
      <name val="Times New Roman CYR"/>
      <family val="1"/>
      <charset val="204"/>
    </font>
    <font>
      <sz val="12"/>
      <color indexed="20"/>
      <name val="Arial"/>
      <family val="2"/>
      <charset val="204"/>
    </font>
    <font>
      <sz val="12"/>
      <color indexed="20"/>
      <name val="Times New Roman CYR"/>
      <charset val="204"/>
    </font>
    <font>
      <sz val="12"/>
      <color indexed="10"/>
      <name val="Times New Roman CYR"/>
      <charset val="204"/>
    </font>
    <font>
      <b/>
      <sz val="12"/>
      <color indexed="12"/>
      <name val="Times New Roman CYR"/>
      <family val="1"/>
      <charset val="204"/>
    </font>
    <font>
      <b/>
      <sz val="9"/>
      <color indexed="20"/>
      <name val="Times New Roman Cyr"/>
      <charset val="204"/>
    </font>
    <font>
      <b/>
      <sz val="12"/>
      <name val="Times New Roman CYR"/>
    </font>
    <font>
      <b/>
      <sz val="14"/>
      <name val="Times New Roman CYR"/>
      <charset val="204"/>
    </font>
    <font>
      <b/>
      <sz val="12"/>
      <color indexed="9"/>
      <name val="Times New Roman"/>
      <family val="1"/>
      <charset val="204"/>
    </font>
    <font>
      <sz val="11"/>
      <color indexed="9"/>
      <name val="Times New Roman"/>
      <family val="1"/>
      <charset val="204"/>
    </font>
    <font>
      <b/>
      <sz val="12"/>
      <color indexed="60"/>
      <name val="Times New Roman CYR"/>
      <charset val="204"/>
    </font>
    <font>
      <sz val="12"/>
      <color indexed="60"/>
      <name val="Times New Roman CYR"/>
      <family val="1"/>
      <charset val="204"/>
    </font>
    <font>
      <b/>
      <sz val="12"/>
      <color indexed="60"/>
      <name val="Times New Roman"/>
      <family val="1"/>
      <charset val="204"/>
    </font>
    <font>
      <sz val="10"/>
      <color indexed="60"/>
      <name val="Times New Roman"/>
      <family val="1"/>
      <charset val="204"/>
    </font>
    <font>
      <sz val="12"/>
      <color indexed="60"/>
      <name val="Times New Roman"/>
      <family val="1"/>
      <charset val="204"/>
    </font>
    <font>
      <b/>
      <i/>
      <sz val="12"/>
      <color indexed="60"/>
      <name val="Times New Roman CYR"/>
      <family val="1"/>
      <charset val="204"/>
    </font>
    <font>
      <b/>
      <sz val="14"/>
      <color indexed="60"/>
      <name val="Times New Roman"/>
      <family val="1"/>
      <charset val="204"/>
    </font>
    <font>
      <b/>
      <sz val="12"/>
      <color indexed="60"/>
      <name val="Times New Roman CYR"/>
      <family val="1"/>
      <charset val="204"/>
    </font>
    <font>
      <b/>
      <sz val="12"/>
      <color indexed="60"/>
      <name val="Arial"/>
      <family val="2"/>
      <charset val="204"/>
    </font>
    <font>
      <sz val="12"/>
      <color indexed="60"/>
      <name val="Times New Roman CYR"/>
      <charset val="204"/>
    </font>
    <font>
      <i/>
      <sz val="12"/>
      <name val="Times New Roman CYR"/>
    </font>
    <font>
      <b/>
      <i/>
      <sz val="12"/>
      <name val="Times New Roman CYR"/>
    </font>
    <font>
      <sz val="12"/>
      <name val="Times New Roman CYR"/>
    </font>
    <font>
      <sz val="12"/>
      <color indexed="60"/>
      <name val="Arial"/>
      <family val="2"/>
      <charset val="204"/>
    </font>
    <font>
      <sz val="11"/>
      <name val="Times New Roman Cyr"/>
      <charset val="204"/>
    </font>
    <font>
      <sz val="10"/>
      <name val="Times New Roman CYR"/>
      <charset val="204"/>
    </font>
    <font>
      <b/>
      <sz val="9"/>
      <color indexed="60"/>
      <name val="Times New Roman CYR"/>
      <family val="1"/>
      <charset val="204"/>
    </font>
    <font>
      <b/>
      <i/>
      <sz val="12"/>
      <color indexed="60"/>
      <name val="Times New Roman CYR"/>
      <charset val="204"/>
    </font>
    <font>
      <i/>
      <sz val="12"/>
      <color indexed="18"/>
      <name val="Times New Roman CYR"/>
      <charset val="204"/>
    </font>
    <font>
      <i/>
      <sz val="12"/>
      <color indexed="16"/>
      <name val="Times New Roman CYR"/>
      <charset val="204"/>
    </font>
    <font>
      <b/>
      <i/>
      <sz val="12"/>
      <color indexed="18"/>
      <name val="Times New Roman BOLD"/>
    </font>
    <font>
      <u/>
      <sz val="10"/>
      <color theme="10"/>
      <name val="Hebar"/>
      <charset val="204"/>
    </font>
    <font>
      <b/>
      <sz val="10"/>
      <name val="Times New Roman CYR"/>
      <charset val="204"/>
    </font>
    <font>
      <b/>
      <sz val="12"/>
      <color indexed="9"/>
      <name val="Times New Roman Cyr"/>
      <family val="1"/>
      <charset val="204"/>
    </font>
    <font>
      <sz val="12"/>
      <color indexed="42"/>
      <name val="Times New Roman CYR"/>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i/>
      <sz val="10"/>
      <color indexed="18"/>
      <name val="Times New Roman"/>
      <family val="1"/>
      <charset val="204"/>
    </font>
    <font>
      <i/>
      <u/>
      <sz val="9"/>
      <color indexed="81"/>
      <name val="Tahoma"/>
      <family val="2"/>
      <charset val="204"/>
    </font>
    <font>
      <sz val="9"/>
      <color indexed="81"/>
      <name val="Tahoma"/>
      <family val="2"/>
      <charset val="204"/>
    </font>
    <font>
      <b/>
      <sz val="10"/>
      <color indexed="81"/>
      <name val="Times New Roman"/>
      <family val="1"/>
      <charset val="204"/>
    </font>
    <font>
      <i/>
      <u/>
      <sz val="10"/>
      <color indexed="81"/>
      <name val="Times New Roman"/>
      <family val="1"/>
      <charset val="204"/>
    </font>
    <font>
      <i/>
      <u/>
      <sz val="9"/>
      <color indexed="81"/>
      <name val="Times New Roman"/>
      <family val="1"/>
      <charset val="204"/>
    </font>
    <font>
      <sz val="9"/>
      <color indexed="81"/>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u/>
      <sz val="11"/>
      <color theme="10"/>
      <name val="Calibri"/>
      <family val="2"/>
      <charset val="204"/>
      <scheme val="minor"/>
    </font>
    <font>
      <sz val="11"/>
      <color theme="1"/>
      <name val="Arial"/>
      <family val="2"/>
      <charset val="204"/>
    </font>
  </fonts>
  <fills count="17">
    <fill>
      <patternFill patternType="none"/>
    </fill>
    <fill>
      <patternFill patternType="gray125"/>
    </fill>
    <fill>
      <patternFill patternType="solid">
        <fgColor indexed="10"/>
        <bgColor indexed="64"/>
      </patternFill>
    </fill>
    <fill>
      <patternFill patternType="solid">
        <fgColor indexed="11"/>
        <bgColor indexed="64"/>
      </patternFill>
    </fill>
    <fill>
      <patternFill patternType="solid">
        <fgColor indexed="47"/>
        <bgColor indexed="64"/>
      </patternFill>
    </fill>
    <fill>
      <patternFill patternType="solid">
        <fgColor indexed="9"/>
        <bgColor indexed="64"/>
      </patternFill>
    </fill>
    <fill>
      <patternFill patternType="solid">
        <fgColor indexed="16"/>
        <bgColor indexed="64"/>
      </patternFill>
    </fill>
    <fill>
      <patternFill patternType="solid">
        <fgColor indexed="13"/>
        <bgColor indexed="64"/>
      </patternFill>
    </fill>
    <fill>
      <patternFill patternType="solid">
        <fgColor indexed="26"/>
        <bgColor indexed="64"/>
      </patternFill>
    </fill>
    <fill>
      <patternFill patternType="solid">
        <fgColor indexed="43"/>
        <bgColor indexed="64"/>
      </patternFill>
    </fill>
    <fill>
      <patternFill patternType="solid">
        <fgColor indexed="41"/>
        <bgColor indexed="64"/>
      </patternFill>
    </fill>
    <fill>
      <patternFill patternType="solid">
        <fgColor indexed="31"/>
        <bgColor indexed="64"/>
      </patternFill>
    </fill>
    <fill>
      <patternFill patternType="solid">
        <fgColor indexed="49"/>
        <bgColor indexed="64"/>
      </patternFill>
    </fill>
    <fill>
      <patternFill patternType="solid">
        <fgColor indexed="20"/>
        <bgColor indexed="64"/>
      </patternFill>
    </fill>
    <fill>
      <patternFill patternType="solid">
        <fgColor indexed="42"/>
        <bgColor indexed="64"/>
      </patternFill>
    </fill>
    <fill>
      <patternFill patternType="solid">
        <fgColor indexed="44"/>
        <bgColor indexed="64"/>
      </patternFill>
    </fill>
    <fill>
      <patternFill patternType="solid">
        <fgColor indexed="61"/>
        <bgColor indexed="64"/>
      </patternFill>
    </fill>
  </fills>
  <borders count="1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diagonal/>
    </border>
    <border>
      <left style="medium">
        <color indexed="64"/>
      </left>
      <right style="thin">
        <color indexed="64"/>
      </right>
      <top/>
      <bottom/>
      <diagonal/>
    </border>
    <border>
      <left style="medium">
        <color indexed="64"/>
      </left>
      <right style="medium">
        <color indexed="64"/>
      </right>
      <top/>
      <bottom/>
      <diagonal/>
    </border>
    <border>
      <left/>
      <right style="medium">
        <color indexed="64"/>
      </right>
      <top style="hair">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style="thin">
        <color indexed="64"/>
      </left>
      <right style="thin">
        <color indexed="64"/>
      </right>
      <top style="dashed">
        <color indexed="64"/>
      </top>
      <bottom style="hair">
        <color indexed="64"/>
      </bottom>
      <diagonal/>
    </border>
    <border>
      <left/>
      <right/>
      <top style="dashed">
        <color indexed="64"/>
      </top>
      <bottom style="hair">
        <color indexed="64"/>
      </bottom>
      <diagonal/>
    </border>
    <border>
      <left style="medium">
        <color indexed="64"/>
      </left>
      <right style="medium">
        <color indexed="64"/>
      </right>
      <top style="dashed">
        <color indexed="64"/>
      </top>
      <bottom style="hair">
        <color indexed="64"/>
      </bottom>
      <diagonal/>
    </border>
    <border>
      <left/>
      <right style="medium">
        <color indexed="64"/>
      </right>
      <top style="dashed">
        <color indexed="64"/>
      </top>
      <bottom style="hair">
        <color indexed="64"/>
      </bottom>
      <diagonal/>
    </border>
    <border>
      <left style="medium">
        <color indexed="64"/>
      </left>
      <right style="thin">
        <color indexed="64"/>
      </right>
      <top style="dashed">
        <color indexed="64"/>
      </top>
      <bottom style="hair">
        <color indexed="64"/>
      </bottom>
      <diagonal/>
    </border>
    <border>
      <left style="thin">
        <color indexed="64"/>
      </left>
      <right style="medium">
        <color indexed="64"/>
      </right>
      <top style="dashed">
        <color indexed="64"/>
      </top>
      <bottom style="hair">
        <color indexed="64"/>
      </bottom>
      <diagonal/>
    </border>
    <border>
      <left style="thin">
        <color indexed="64"/>
      </left>
      <right style="thin">
        <color indexed="64"/>
      </right>
      <top style="hair">
        <color indexed="64"/>
      </top>
      <bottom style="dashed">
        <color indexed="64"/>
      </bottom>
      <diagonal/>
    </border>
    <border>
      <left/>
      <right/>
      <top style="hair">
        <color indexed="64"/>
      </top>
      <bottom style="dashed">
        <color indexed="64"/>
      </bottom>
      <diagonal/>
    </border>
    <border>
      <left style="medium">
        <color indexed="64"/>
      </left>
      <right style="medium">
        <color indexed="64"/>
      </right>
      <top style="hair">
        <color indexed="64"/>
      </top>
      <bottom style="dashed">
        <color indexed="64"/>
      </bottom>
      <diagonal/>
    </border>
    <border>
      <left/>
      <right style="medium">
        <color indexed="64"/>
      </right>
      <top style="hair">
        <color indexed="64"/>
      </top>
      <bottom style="dashed">
        <color indexed="64"/>
      </bottom>
      <diagonal/>
    </border>
    <border>
      <left style="medium">
        <color indexed="64"/>
      </left>
      <right style="thin">
        <color indexed="64"/>
      </right>
      <top style="hair">
        <color indexed="64"/>
      </top>
      <bottom style="dashed">
        <color indexed="64"/>
      </bottom>
      <diagonal/>
    </border>
    <border>
      <left style="thin">
        <color indexed="64"/>
      </left>
      <right style="medium">
        <color indexed="64"/>
      </right>
      <top style="hair">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thin">
        <color indexed="64"/>
      </right>
      <top/>
      <bottom/>
      <diagonal/>
    </border>
    <border>
      <left/>
      <right style="medium">
        <color indexed="64"/>
      </right>
      <top/>
      <bottom/>
      <diagonal/>
    </border>
    <border>
      <left style="thin">
        <color indexed="64"/>
      </left>
      <right style="medium">
        <color indexed="64"/>
      </right>
      <top/>
      <bottom/>
      <diagonal/>
    </border>
    <border>
      <left style="thin">
        <color indexed="64"/>
      </left>
      <right style="thin">
        <color indexed="64"/>
      </right>
      <top style="dashed">
        <color indexed="64"/>
      </top>
      <bottom style="thin">
        <color indexed="64"/>
      </bottom>
      <diagonal/>
    </border>
    <border>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thin">
        <color indexed="64"/>
      </right>
      <top/>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medium">
        <color indexed="64"/>
      </left>
      <right/>
      <top style="thin">
        <color indexed="64"/>
      </top>
      <bottom style="double">
        <color indexed="64"/>
      </bottom>
      <diagonal/>
    </border>
    <border>
      <left style="thin">
        <color indexed="64"/>
      </left>
      <right/>
      <top/>
      <bottom/>
      <diagonal/>
    </border>
  </borders>
  <cellStyleXfs count="11">
    <xf numFmtId="0" fontId="0" fillId="0" borderId="0"/>
    <xf numFmtId="0" fontId="5" fillId="0" borderId="0"/>
    <xf numFmtId="0" fontId="11" fillId="0" borderId="0"/>
    <xf numFmtId="0" fontId="63" fillId="0" borderId="0"/>
    <xf numFmtId="0" fontId="5" fillId="0" borderId="0"/>
    <xf numFmtId="0" fontId="5" fillId="0" borderId="0"/>
    <xf numFmtId="0" fontId="107" fillId="0" borderId="0" applyNumberFormat="0" applyFill="0" applyBorder="0" applyAlignment="0" applyProtection="0"/>
    <xf numFmtId="0" fontId="127" fillId="0" borderId="0" applyNumberFormat="0" applyFill="0" applyBorder="0" applyAlignment="0" applyProtection="0"/>
    <xf numFmtId="0" fontId="5" fillId="0" borderId="0"/>
    <xf numFmtId="0" fontId="128" fillId="0" borderId="0"/>
    <xf numFmtId="0" fontId="1" fillId="0" borderId="0"/>
  </cellStyleXfs>
  <cellXfs count="981">
    <xf numFmtId="0" fontId="0" fillId="0" borderId="0" xfId="0"/>
    <xf numFmtId="0" fontId="6" fillId="0" borderId="0" xfId="1" applyFont="1" applyAlignment="1">
      <alignment vertical="center"/>
    </xf>
    <xf numFmtId="0" fontId="6" fillId="0" borderId="0" xfId="1" applyFont="1" applyAlignment="1">
      <alignment vertical="center" wrapText="1"/>
    </xf>
    <xf numFmtId="1" fontId="7" fillId="2" borderId="0" xfId="1" applyNumberFormat="1" applyFont="1" applyFill="1" applyAlignment="1">
      <alignment vertical="center"/>
    </xf>
    <xf numFmtId="1" fontId="7" fillId="3" borderId="0" xfId="1" applyNumberFormat="1" applyFont="1" applyFill="1" applyAlignment="1">
      <alignment vertical="center"/>
    </xf>
    <xf numFmtId="0" fontId="6" fillId="4" borderId="0" xfId="1" applyFont="1" applyFill="1" applyAlignment="1">
      <alignment vertical="center"/>
    </xf>
    <xf numFmtId="0" fontId="6" fillId="5" borderId="0" xfId="1" applyFont="1" applyFill="1" applyAlignment="1">
      <alignment vertical="center"/>
    </xf>
    <xf numFmtId="0" fontId="6" fillId="5" borderId="0" xfId="1" applyFont="1" applyFill="1" applyAlignment="1">
      <alignment vertical="center" wrapText="1"/>
    </xf>
    <xf numFmtId="0" fontId="6" fillId="6" borderId="0" xfId="1" applyFont="1" applyFill="1" applyAlignment="1">
      <alignment vertical="center"/>
    </xf>
    <xf numFmtId="0" fontId="6" fillId="7" borderId="0" xfId="1" applyFont="1" applyFill="1" applyAlignment="1">
      <alignment vertical="center"/>
    </xf>
    <xf numFmtId="0" fontId="8" fillId="5" borderId="0" xfId="1" applyFont="1" applyFill="1" applyAlignment="1">
      <alignment vertical="center"/>
    </xf>
    <xf numFmtId="0" fontId="9" fillId="8" borderId="1" xfId="1" applyFont="1" applyFill="1" applyBorder="1" applyAlignment="1">
      <alignment horizontal="center" vertical="center"/>
    </xf>
    <xf numFmtId="0" fontId="10" fillId="5" borderId="0" xfId="1" applyFont="1" applyFill="1" applyProtection="1">
      <protection locked="0"/>
    </xf>
    <xf numFmtId="0" fontId="6" fillId="2" borderId="0" xfId="1" applyFont="1" applyFill="1" applyAlignment="1">
      <alignment vertical="center"/>
    </xf>
    <xf numFmtId="0" fontId="6" fillId="5" borderId="0" xfId="1" applyFont="1" applyFill="1" applyAlignment="1" applyProtection="1">
      <alignment vertical="center"/>
      <protection locked="0"/>
    </xf>
    <xf numFmtId="0" fontId="10" fillId="5" borderId="0" xfId="0" applyFont="1" applyFill="1" applyAlignment="1">
      <alignment vertical="center"/>
    </xf>
    <xf numFmtId="0" fontId="6" fillId="5" borderId="0" xfId="1" applyFont="1" applyFill="1" applyBorder="1" applyAlignment="1">
      <alignment vertical="center"/>
    </xf>
    <xf numFmtId="0" fontId="6" fillId="5" borderId="0" xfId="1" applyFont="1" applyFill="1" applyBorder="1" applyAlignment="1">
      <alignment vertical="center" wrapText="1"/>
    </xf>
    <xf numFmtId="0" fontId="6" fillId="0" borderId="0" xfId="0" applyFont="1" applyFill="1" applyAlignment="1">
      <alignment horizontal="left" vertical="top" wrapText="1"/>
    </xf>
    <xf numFmtId="0" fontId="12" fillId="0" borderId="0" xfId="0" applyFont="1" applyFill="1" applyAlignment="1">
      <alignment vertical="top" wrapText="1"/>
    </xf>
    <xf numFmtId="168" fontId="6" fillId="5" borderId="0" xfId="1" applyNumberFormat="1" applyFont="1" applyFill="1" applyAlignment="1">
      <alignment horizontal="left" vertical="center"/>
    </xf>
    <xf numFmtId="0" fontId="8" fillId="5" borderId="0" xfId="1" applyFont="1" applyFill="1" applyAlignment="1">
      <alignment horizontal="left" vertical="center"/>
    </xf>
    <xf numFmtId="0" fontId="8" fillId="5" borderId="0" xfId="1" applyFont="1" applyFill="1" applyAlignment="1">
      <alignment horizontal="right" vertical="center"/>
    </xf>
    <xf numFmtId="0" fontId="6" fillId="5" borderId="0" xfId="1" applyFont="1" applyFill="1" applyAlignment="1">
      <alignment horizontal="center" vertical="center"/>
    </xf>
    <xf numFmtId="0" fontId="6" fillId="5" borderId="0" xfId="1" applyFont="1" applyFill="1" applyAlignment="1">
      <alignment horizontal="left" vertical="center"/>
    </xf>
    <xf numFmtId="0" fontId="13" fillId="8" borderId="2" xfId="1" applyFont="1" applyFill="1" applyBorder="1" applyAlignment="1" applyProtection="1">
      <alignment horizontal="center" vertical="center" wrapText="1"/>
      <protection locked="0"/>
    </xf>
    <xf numFmtId="0" fontId="13" fillId="8" borderId="3" xfId="1" applyFont="1" applyFill="1" applyBorder="1" applyAlignment="1" applyProtection="1">
      <alignment horizontal="center" vertical="center" wrapText="1"/>
      <protection locked="0"/>
    </xf>
    <xf numFmtId="0" fontId="13" fillId="8" borderId="4" xfId="1" applyFont="1" applyFill="1" applyBorder="1" applyAlignment="1" applyProtection="1">
      <alignment horizontal="center" vertical="center" wrapText="1"/>
      <protection locked="0"/>
    </xf>
    <xf numFmtId="169" fontId="8" fillId="8" borderId="1" xfId="1" quotePrefix="1" applyNumberFormat="1" applyFont="1" applyFill="1" applyBorder="1" applyAlignment="1" applyProtection="1">
      <alignment horizontal="center" vertical="center"/>
    </xf>
    <xf numFmtId="169" fontId="14" fillId="8" borderId="4" xfId="1" applyNumberFormat="1" applyFont="1" applyFill="1" applyBorder="1" applyAlignment="1" applyProtection="1">
      <alignment horizontal="center" vertical="center"/>
      <protection locked="0"/>
    </xf>
    <xf numFmtId="170" fontId="8" fillId="8" borderId="1" xfId="1" applyNumberFormat="1" applyFont="1" applyFill="1" applyBorder="1" applyAlignment="1" applyProtection="1">
      <alignment horizontal="center" vertical="center"/>
      <protection locked="0"/>
    </xf>
    <xf numFmtId="1" fontId="15" fillId="8" borderId="2" xfId="1" applyNumberFormat="1" applyFont="1" applyFill="1" applyBorder="1" applyAlignment="1" applyProtection="1">
      <alignment horizontal="center" vertical="center"/>
      <protection locked="0"/>
    </xf>
    <xf numFmtId="1" fontId="15" fillId="8" borderId="4" xfId="1" applyNumberFormat="1" applyFont="1" applyFill="1" applyBorder="1" applyAlignment="1" applyProtection="1">
      <alignment horizontal="center" vertical="center"/>
      <protection locked="0"/>
    </xf>
    <xf numFmtId="0" fontId="6" fillId="5" borderId="0" xfId="1" quotePrefix="1" applyFont="1" applyFill="1" applyAlignment="1">
      <alignment vertical="center"/>
    </xf>
    <xf numFmtId="0" fontId="6" fillId="5" borderId="5" xfId="1" applyFont="1" applyFill="1" applyBorder="1" applyAlignment="1">
      <alignment horizontal="right" vertical="top" wrapText="1"/>
    </xf>
    <xf numFmtId="0" fontId="6" fillId="5" borderId="0" xfId="1" applyFont="1" applyFill="1" applyAlignment="1">
      <alignment horizontal="right" vertical="top" wrapText="1"/>
    </xf>
    <xf numFmtId="0" fontId="16" fillId="8" borderId="2" xfId="1" applyFont="1" applyFill="1" applyBorder="1" applyAlignment="1" applyProtection="1">
      <alignment vertical="center" wrapText="1"/>
    </xf>
    <xf numFmtId="0" fontId="16" fillId="8" borderId="3" xfId="1" applyFont="1" applyFill="1" applyBorder="1" applyAlignment="1" applyProtection="1">
      <alignment vertical="center" wrapText="1"/>
    </xf>
    <xf numFmtId="0" fontId="16" fillId="8" borderId="4" xfId="1" applyFont="1" applyFill="1" applyBorder="1" applyAlignment="1" applyProtection="1">
      <alignment vertical="center" wrapText="1"/>
    </xf>
    <xf numFmtId="0" fontId="8" fillId="0" borderId="0" xfId="1" applyFont="1" applyAlignment="1">
      <alignment horizontal="right" vertical="center"/>
    </xf>
    <xf numFmtId="49" fontId="17" fillId="8" borderId="1" xfId="1" applyNumberFormat="1" applyFont="1" applyFill="1" applyBorder="1" applyAlignment="1" applyProtection="1">
      <alignment horizontal="center" vertical="center"/>
      <protection locked="0"/>
    </xf>
    <xf numFmtId="0" fontId="8" fillId="5" borderId="0" xfId="1" quotePrefix="1" applyFont="1" applyFill="1" applyAlignment="1">
      <alignment vertical="center"/>
    </xf>
    <xf numFmtId="0" fontId="18" fillId="5" borderId="0" xfId="1" applyFont="1" applyFill="1" applyAlignment="1">
      <alignment horizontal="left" vertical="center"/>
    </xf>
    <xf numFmtId="168" fontId="6" fillId="5" borderId="0" xfId="1" applyNumberFormat="1" applyFont="1" applyFill="1" applyAlignment="1">
      <alignment horizontal="center" vertical="center"/>
    </xf>
    <xf numFmtId="168" fontId="6" fillId="5" borderId="0" xfId="1" applyNumberFormat="1" applyFont="1" applyFill="1" applyAlignment="1">
      <alignment vertical="center"/>
    </xf>
    <xf numFmtId="0" fontId="8" fillId="5" borderId="0" xfId="1" applyFont="1" applyFill="1" applyAlignment="1">
      <alignment horizontal="right" vertical="center" wrapText="1"/>
    </xf>
    <xf numFmtId="0" fontId="17" fillId="8" borderId="1" xfId="0" applyNumberFormat="1" applyFont="1" applyFill="1" applyBorder="1" applyAlignment="1" applyProtection="1">
      <alignment horizontal="center" vertical="center"/>
    </xf>
    <xf numFmtId="0" fontId="19" fillId="8" borderId="1" xfId="1" applyFont="1" applyFill="1" applyBorder="1" applyAlignment="1">
      <alignment horizontal="center" vertical="center"/>
    </xf>
    <xf numFmtId="0" fontId="6" fillId="0" borderId="0" xfId="1" applyFont="1" applyBorder="1" applyAlignment="1">
      <alignment vertical="center"/>
    </xf>
    <xf numFmtId="0" fontId="6" fillId="5" borderId="0" xfId="0" quotePrefix="1" applyFont="1" applyFill="1" applyAlignment="1">
      <alignment vertical="center"/>
    </xf>
    <xf numFmtId="0" fontId="6" fillId="5" borderId="0" xfId="0" applyFont="1" applyFill="1" applyAlignment="1">
      <alignment vertical="center"/>
    </xf>
    <xf numFmtId="0" fontId="6" fillId="5" borderId="0" xfId="1" quotePrefix="1" applyFont="1" applyFill="1" applyAlignment="1">
      <alignment horizontal="right" vertical="center"/>
    </xf>
    <xf numFmtId="0" fontId="8" fillId="5" borderId="0" xfId="1" quotePrefix="1" applyFont="1" applyFill="1" applyAlignment="1">
      <alignment horizontal="right" vertical="center"/>
    </xf>
    <xf numFmtId="0" fontId="6" fillId="0" borderId="6" xfId="1" applyFont="1" applyBorder="1" applyAlignment="1">
      <alignment vertical="center"/>
    </xf>
    <xf numFmtId="0" fontId="20" fillId="9" borderId="7" xfId="2" applyFont="1" applyFill="1" applyBorder="1" applyAlignment="1">
      <alignment horizontal="left" vertical="center" wrapText="1"/>
    </xf>
    <xf numFmtId="0" fontId="21" fillId="9" borderId="8" xfId="2" applyFont="1" applyFill="1" applyBorder="1" applyAlignment="1">
      <alignment horizontal="center" vertical="center" wrapText="1"/>
    </xf>
    <xf numFmtId="0" fontId="20" fillId="9" borderId="9" xfId="1" applyFont="1" applyFill="1" applyBorder="1" applyAlignment="1">
      <alignment horizontal="center" vertical="center" wrapText="1"/>
    </xf>
    <xf numFmtId="0" fontId="20" fillId="9" borderId="10" xfId="1" applyFont="1" applyFill="1" applyBorder="1" applyAlignment="1" applyProtection="1">
      <alignment horizontal="center" vertical="center"/>
    </xf>
    <xf numFmtId="0" fontId="20" fillId="9" borderId="7" xfId="1" applyFont="1" applyFill="1" applyBorder="1" applyAlignment="1" applyProtection="1">
      <alignment horizontal="center" vertical="center"/>
    </xf>
    <xf numFmtId="0" fontId="22" fillId="9" borderId="8" xfId="0" applyFont="1" applyFill="1" applyBorder="1" applyAlignment="1" applyProtection="1">
      <alignment horizontal="center" vertical="center"/>
    </xf>
    <xf numFmtId="0" fontId="23" fillId="9" borderId="8" xfId="1" applyFont="1" applyFill="1" applyBorder="1" applyAlignment="1" applyProtection="1">
      <alignment horizontal="center" vertical="center"/>
    </xf>
    <xf numFmtId="0" fontId="24" fillId="9" borderId="9" xfId="1" applyFont="1" applyFill="1" applyBorder="1" applyAlignment="1" applyProtection="1">
      <alignment horizontal="center" vertical="center"/>
    </xf>
    <xf numFmtId="0" fontId="6" fillId="7" borderId="0" xfId="1" applyFont="1" applyFill="1" applyBorder="1" applyAlignment="1">
      <alignment vertical="center"/>
    </xf>
    <xf numFmtId="0" fontId="20" fillId="9" borderId="11" xfId="1" applyFont="1" applyFill="1" applyBorder="1" applyAlignment="1">
      <alignment horizontal="center" vertical="center"/>
    </xf>
    <xf numFmtId="0" fontId="20" fillId="9" borderId="1" xfId="1" applyFont="1" applyFill="1" applyBorder="1" applyAlignment="1">
      <alignment horizontal="center" vertical="center"/>
    </xf>
    <xf numFmtId="0" fontId="25" fillId="0" borderId="12" xfId="2" applyFont="1" applyFill="1" applyBorder="1" applyAlignment="1">
      <alignment horizontal="center" vertical="center" wrapText="1"/>
    </xf>
    <xf numFmtId="0" fontId="26" fillId="9" borderId="13" xfId="1" applyFont="1" applyFill="1" applyBorder="1" applyAlignment="1" applyProtection="1">
      <alignment horizontal="center" vertical="center"/>
    </xf>
    <xf numFmtId="0" fontId="20" fillId="9" borderId="13" xfId="1" applyFont="1" applyFill="1" applyBorder="1" applyAlignment="1" applyProtection="1">
      <alignment horizontal="center" vertical="center"/>
    </xf>
    <xf numFmtId="0" fontId="20" fillId="8" borderId="11" xfId="0" applyFont="1" applyFill="1" applyBorder="1" applyAlignment="1" applyProtection="1">
      <alignment horizontal="center" vertical="center" wrapText="1"/>
    </xf>
    <xf numFmtId="0" fontId="20" fillId="8" borderId="1" xfId="0" applyFont="1" applyFill="1" applyBorder="1" applyAlignment="1" applyProtection="1">
      <alignment horizontal="center" vertical="center" wrapText="1"/>
    </xf>
    <xf numFmtId="0" fontId="20" fillId="8" borderId="12" xfId="0" applyFont="1" applyFill="1" applyBorder="1" applyAlignment="1" applyProtection="1">
      <alignment horizontal="center" vertical="center" wrapText="1"/>
    </xf>
    <xf numFmtId="0" fontId="27" fillId="5" borderId="14" xfId="1" applyFont="1" applyFill="1" applyBorder="1" applyAlignment="1">
      <alignment vertical="center"/>
    </xf>
    <xf numFmtId="0" fontId="27" fillId="5" borderId="15" xfId="1" applyFont="1" applyFill="1" applyBorder="1" applyAlignment="1">
      <alignment horizontal="center" vertical="center"/>
    </xf>
    <xf numFmtId="0" fontId="23" fillId="5" borderId="16" xfId="1" applyFont="1" applyFill="1" applyBorder="1" applyAlignment="1">
      <alignment horizontal="left" vertical="center" wrapText="1"/>
    </xf>
    <xf numFmtId="3" fontId="28" fillId="5" borderId="13" xfId="1" quotePrefix="1" applyNumberFormat="1" applyFont="1" applyFill="1" applyBorder="1" applyAlignment="1" applyProtection="1">
      <alignment horizontal="center" vertical="center"/>
    </xf>
    <xf numFmtId="3" fontId="29" fillId="5" borderId="17" xfId="1" quotePrefix="1" applyNumberFormat="1" applyFont="1" applyFill="1" applyBorder="1" applyAlignment="1" applyProtection="1">
      <alignment horizontal="center" vertical="center"/>
    </xf>
    <xf numFmtId="3" fontId="29" fillId="5" borderId="18" xfId="1" quotePrefix="1" applyNumberFormat="1" applyFont="1" applyFill="1" applyBorder="1" applyAlignment="1" applyProtection="1">
      <alignment horizontal="center" vertical="center"/>
    </xf>
    <xf numFmtId="3" fontId="30" fillId="5" borderId="16" xfId="1" quotePrefix="1" applyNumberFormat="1" applyFont="1" applyFill="1" applyBorder="1" applyAlignment="1" applyProtection="1">
      <alignment horizontal="center" vertical="center"/>
    </xf>
    <xf numFmtId="0" fontId="8" fillId="0" borderId="6" xfId="1" applyFont="1" applyBorder="1" applyAlignment="1">
      <alignment vertical="center"/>
    </xf>
    <xf numFmtId="171" fontId="16" fillId="8" borderId="14" xfId="2" quotePrefix="1" applyNumberFormat="1" applyFont="1" applyFill="1" applyBorder="1" applyAlignment="1" applyProtection="1">
      <alignment horizontal="right" vertical="center"/>
    </xf>
    <xf numFmtId="0" fontId="16" fillId="8" borderId="15" xfId="2" quotePrefix="1" applyFont="1" applyFill="1" applyBorder="1" applyAlignment="1" applyProtection="1">
      <alignment horizontal="left" vertical="center"/>
    </xf>
    <xf numFmtId="0" fontId="16" fillId="8" borderId="19" xfId="2" quotePrefix="1" applyFont="1" applyFill="1" applyBorder="1" applyAlignment="1" applyProtection="1">
      <alignment horizontal="left" vertical="center"/>
    </xf>
    <xf numFmtId="3" fontId="31" fillId="8" borderId="13" xfId="1" applyNumberFormat="1" applyFont="1" applyFill="1" applyBorder="1" applyAlignment="1" applyProtection="1">
      <alignment horizontal="right" vertical="center"/>
    </xf>
    <xf numFmtId="3" fontId="32" fillId="8" borderId="17" xfId="1" applyNumberFormat="1" applyFont="1" applyFill="1" applyBorder="1" applyAlignment="1">
      <alignment horizontal="right" vertical="center"/>
    </xf>
    <xf numFmtId="3" fontId="32" fillId="8" borderId="18" xfId="1" applyNumberFormat="1" applyFont="1" applyFill="1" applyBorder="1" applyAlignment="1" applyProtection="1">
      <alignment horizontal="right" vertical="center"/>
    </xf>
    <xf numFmtId="3" fontId="32" fillId="8" borderId="18" xfId="1" applyNumberFormat="1" applyFont="1" applyFill="1" applyBorder="1" applyAlignment="1">
      <alignment horizontal="right" vertical="center"/>
    </xf>
    <xf numFmtId="3" fontId="32" fillId="8" borderId="16" xfId="1" applyNumberFormat="1" applyFont="1" applyFill="1" applyBorder="1" applyAlignment="1" applyProtection="1">
      <alignment horizontal="right" vertical="center"/>
    </xf>
    <xf numFmtId="0" fontId="8" fillId="7" borderId="0" xfId="1" applyFont="1" applyFill="1" applyAlignment="1">
      <alignment vertical="center"/>
    </xf>
    <xf numFmtId="0" fontId="8" fillId="4" borderId="0" xfId="1" applyFont="1" applyFill="1" applyAlignment="1">
      <alignment vertical="center"/>
    </xf>
    <xf numFmtId="0" fontId="6" fillId="5" borderId="6" xfId="1" applyFont="1" applyFill="1" applyBorder="1" applyAlignment="1">
      <alignment vertical="center"/>
    </xf>
    <xf numFmtId="0" fontId="33" fillId="5" borderId="6" xfId="2" quotePrefix="1" applyFont="1" applyFill="1" applyBorder="1" applyAlignment="1">
      <alignment horizontal="right" vertical="center"/>
    </xf>
    <xf numFmtId="171" fontId="34" fillId="5" borderId="20" xfId="2" quotePrefix="1" applyNumberFormat="1" applyFont="1" applyFill="1" applyBorder="1" applyAlignment="1">
      <alignment horizontal="right" vertical="center"/>
    </xf>
    <xf numFmtId="0" fontId="6" fillId="5" borderId="21" xfId="2" applyFont="1" applyFill="1" applyBorder="1" applyAlignment="1">
      <alignment horizontal="left" vertical="center" wrapText="1"/>
    </xf>
    <xf numFmtId="3" fontId="33" fillId="5" borderId="22" xfId="1" applyNumberFormat="1" applyFont="1" applyFill="1" applyBorder="1" applyAlignment="1" applyProtection="1">
      <alignment horizontal="right" vertical="center"/>
      <protection locked="0"/>
    </xf>
    <xf numFmtId="3" fontId="33" fillId="5" borderId="22" xfId="1" applyNumberFormat="1" applyFont="1" applyFill="1" applyBorder="1" applyAlignment="1" applyProtection="1">
      <alignment horizontal="right" vertical="center"/>
    </xf>
    <xf numFmtId="3" fontId="36" fillId="5" borderId="23" xfId="1" applyNumberFormat="1" applyFont="1" applyFill="1" applyBorder="1" applyAlignment="1" applyProtection="1">
      <alignment horizontal="right" vertical="center"/>
      <protection locked="0"/>
    </xf>
    <xf numFmtId="3" fontId="36" fillId="5" borderId="20" xfId="1" applyNumberFormat="1" applyFont="1" applyFill="1" applyBorder="1" applyAlignment="1" applyProtection="1">
      <alignment horizontal="right" vertical="center"/>
      <protection locked="0"/>
    </xf>
    <xf numFmtId="3" fontId="36" fillId="5" borderId="24" xfId="1" applyNumberFormat="1" applyFont="1" applyFill="1" applyBorder="1" applyAlignment="1" applyProtection="1">
      <alignment horizontal="right" vertical="center"/>
      <protection locked="0"/>
    </xf>
    <xf numFmtId="171" fontId="34" fillId="5" borderId="25" xfId="2" quotePrefix="1" applyNumberFormat="1" applyFont="1" applyFill="1" applyBorder="1" applyAlignment="1">
      <alignment horizontal="right" vertical="center"/>
    </xf>
    <xf numFmtId="0" fontId="6" fillId="5" borderId="26" xfId="2" applyFont="1" applyFill="1" applyBorder="1" applyAlignment="1">
      <alignment horizontal="left" vertical="center" wrapText="1"/>
    </xf>
    <xf numFmtId="3" fontId="33" fillId="5" borderId="27" xfId="1" applyNumberFormat="1" applyFont="1" applyFill="1" applyBorder="1" applyAlignment="1" applyProtection="1">
      <alignment horizontal="right" vertical="center"/>
      <protection locked="0"/>
    </xf>
    <xf numFmtId="3" fontId="33" fillId="5" borderId="27" xfId="1" applyNumberFormat="1" applyFont="1" applyFill="1" applyBorder="1" applyAlignment="1" applyProtection="1">
      <alignment horizontal="right" vertical="center"/>
    </xf>
    <xf numFmtId="3" fontId="36" fillId="5" borderId="28" xfId="1" applyNumberFormat="1" applyFont="1" applyFill="1" applyBorder="1" applyAlignment="1" applyProtection="1">
      <alignment horizontal="right" vertical="center"/>
      <protection locked="0"/>
    </xf>
    <xf numFmtId="3" fontId="36" fillId="5" borderId="25" xfId="1" applyNumberFormat="1" applyFont="1" applyFill="1" applyBorder="1" applyAlignment="1" applyProtection="1">
      <alignment horizontal="right" vertical="center"/>
      <protection locked="0"/>
    </xf>
    <xf numFmtId="3" fontId="36" fillId="5" borderId="29" xfId="1" applyNumberFormat="1" applyFont="1" applyFill="1" applyBorder="1" applyAlignment="1" applyProtection="1">
      <alignment horizontal="right" vertical="center"/>
      <protection locked="0"/>
    </xf>
    <xf numFmtId="0" fontId="6" fillId="5" borderId="30" xfId="2" applyFont="1" applyFill="1" applyBorder="1" applyAlignment="1">
      <alignment horizontal="left" vertical="center" wrapText="1"/>
    </xf>
    <xf numFmtId="171" fontId="34" fillId="5" borderId="31" xfId="2" quotePrefix="1" applyNumberFormat="1" applyFont="1" applyFill="1" applyBorder="1" applyAlignment="1">
      <alignment horizontal="right" vertical="center"/>
    </xf>
    <xf numFmtId="0" fontId="6" fillId="5" borderId="32" xfId="2" applyFont="1" applyFill="1" applyBorder="1" applyAlignment="1">
      <alignment horizontal="left" vertical="center" wrapText="1"/>
    </xf>
    <xf numFmtId="3" fontId="33" fillId="5" borderId="33" xfId="1" applyNumberFormat="1" applyFont="1" applyFill="1" applyBorder="1" applyAlignment="1" applyProtection="1">
      <alignment horizontal="right" vertical="center"/>
      <protection locked="0"/>
    </xf>
    <xf numFmtId="3" fontId="33" fillId="5" borderId="33" xfId="1" applyNumberFormat="1" applyFont="1" applyFill="1" applyBorder="1" applyAlignment="1" applyProtection="1">
      <alignment horizontal="right" vertical="center"/>
    </xf>
    <xf numFmtId="3" fontId="36" fillId="5" borderId="34" xfId="1" applyNumberFormat="1" applyFont="1" applyFill="1" applyBorder="1" applyAlignment="1" applyProtection="1">
      <alignment horizontal="right" vertical="center"/>
      <protection locked="0"/>
    </xf>
    <xf numFmtId="3" fontId="36" fillId="5" borderId="31" xfId="1" applyNumberFormat="1" applyFont="1" applyFill="1" applyBorder="1" applyAlignment="1" applyProtection="1">
      <alignment horizontal="right" vertical="center"/>
      <protection locked="0"/>
    </xf>
    <xf numFmtId="3" fontId="36" fillId="5" borderId="35" xfId="1" applyNumberFormat="1" applyFont="1" applyFill="1" applyBorder="1" applyAlignment="1" applyProtection="1">
      <alignment horizontal="right" vertical="center"/>
      <protection locked="0"/>
    </xf>
    <xf numFmtId="0" fontId="37" fillId="5" borderId="6" xfId="1" applyFont="1" applyFill="1" applyBorder="1" applyAlignment="1">
      <alignment vertical="center"/>
    </xf>
    <xf numFmtId="171" fontId="16" fillId="8" borderId="36" xfId="2" quotePrefix="1" applyNumberFormat="1" applyFont="1" applyFill="1" applyBorder="1" applyAlignment="1" applyProtection="1">
      <alignment horizontal="right" vertical="center"/>
    </xf>
    <xf numFmtId="0" fontId="16" fillId="8" borderId="3" xfId="2" quotePrefix="1" applyFont="1" applyFill="1" applyBorder="1" applyAlignment="1" applyProtection="1">
      <alignment horizontal="left" vertical="center"/>
    </xf>
    <xf numFmtId="0" fontId="16" fillId="8" borderId="4" xfId="2" quotePrefix="1" applyFont="1" applyFill="1" applyBorder="1" applyAlignment="1" applyProtection="1">
      <alignment horizontal="left" vertical="center"/>
    </xf>
    <xf numFmtId="3" fontId="31" fillId="8" borderId="37" xfId="1" applyNumberFormat="1" applyFont="1" applyFill="1" applyBorder="1" applyAlignment="1" applyProtection="1">
      <alignment horizontal="right" vertical="center"/>
    </xf>
    <xf numFmtId="3" fontId="32" fillId="8" borderId="11" xfId="1" applyNumberFormat="1" applyFont="1" applyFill="1" applyBorder="1" applyAlignment="1">
      <alignment horizontal="right" vertical="center"/>
    </xf>
    <xf numFmtId="3" fontId="32" fillId="8" borderId="1" xfId="1" applyNumberFormat="1" applyFont="1" applyFill="1" applyBorder="1" applyAlignment="1" applyProtection="1">
      <alignment horizontal="right" vertical="center"/>
    </xf>
    <xf numFmtId="3" fontId="32" fillId="8" borderId="1" xfId="1" applyNumberFormat="1" applyFont="1" applyFill="1" applyBorder="1" applyAlignment="1">
      <alignment horizontal="right" vertical="center"/>
    </xf>
    <xf numFmtId="3" fontId="32" fillId="8" borderId="12" xfId="1" applyNumberFormat="1" applyFont="1" applyFill="1" applyBorder="1" applyAlignment="1" applyProtection="1">
      <alignment horizontal="right" vertical="center"/>
    </xf>
    <xf numFmtId="0" fontId="37" fillId="4" borderId="0" xfId="1" applyFont="1" applyFill="1" applyAlignment="1">
      <alignment vertical="center"/>
    </xf>
    <xf numFmtId="0" fontId="6" fillId="5" borderId="6" xfId="2" applyFont="1" applyFill="1" applyBorder="1" applyAlignment="1">
      <alignment horizontal="right" vertical="center"/>
    </xf>
    <xf numFmtId="0" fontId="6" fillId="5" borderId="38" xfId="2" applyFont="1" applyFill="1" applyBorder="1" applyAlignment="1">
      <alignment horizontal="left" vertical="center" wrapText="1"/>
    </xf>
    <xf numFmtId="3" fontId="33" fillId="5" borderId="39" xfId="1" applyNumberFormat="1" applyFont="1" applyFill="1" applyBorder="1" applyAlignment="1" applyProtection="1">
      <alignment horizontal="right" vertical="center"/>
      <protection locked="0"/>
    </xf>
    <xf numFmtId="3" fontId="33" fillId="5" borderId="39" xfId="1" applyNumberFormat="1" applyFont="1" applyFill="1" applyBorder="1" applyAlignment="1" applyProtection="1">
      <alignment horizontal="right" vertical="center"/>
    </xf>
    <xf numFmtId="3" fontId="36" fillId="5" borderId="40" xfId="1" applyNumberFormat="1" applyFont="1" applyFill="1" applyBorder="1" applyAlignment="1" applyProtection="1">
      <alignment horizontal="right" vertical="center"/>
      <protection locked="0"/>
    </xf>
    <xf numFmtId="3" fontId="36" fillId="5" borderId="41" xfId="1" applyNumberFormat="1" applyFont="1" applyFill="1" applyBorder="1" applyAlignment="1" applyProtection="1">
      <alignment horizontal="right" vertical="center"/>
      <protection locked="0"/>
    </xf>
    <xf numFmtId="3" fontId="36" fillId="5" borderId="42" xfId="1" applyNumberFormat="1" applyFont="1" applyFill="1" applyBorder="1" applyAlignment="1" applyProtection="1">
      <alignment horizontal="right" vertical="center"/>
      <protection locked="0"/>
    </xf>
    <xf numFmtId="0" fontId="6" fillId="5" borderId="43" xfId="2" applyFont="1" applyFill="1" applyBorder="1" applyAlignment="1">
      <alignment horizontal="left" wrapText="1"/>
    </xf>
    <xf numFmtId="0" fontId="6" fillId="5" borderId="30" xfId="2" applyFont="1" applyFill="1" applyBorder="1" applyAlignment="1">
      <alignment horizontal="left" wrapText="1"/>
    </xf>
    <xf numFmtId="0" fontId="36" fillId="5" borderId="30" xfId="2" applyFont="1" applyFill="1" applyBorder="1" applyAlignment="1">
      <alignment horizontal="left" wrapText="1"/>
    </xf>
    <xf numFmtId="171" fontId="34" fillId="5" borderId="41" xfId="2" quotePrefix="1" applyNumberFormat="1" applyFont="1" applyFill="1" applyBorder="1" applyAlignment="1">
      <alignment horizontal="right" vertical="center"/>
    </xf>
    <xf numFmtId="0" fontId="6" fillId="5" borderId="44" xfId="2" applyFont="1" applyFill="1" applyBorder="1" applyAlignment="1">
      <alignment horizontal="left" wrapText="1"/>
    </xf>
    <xf numFmtId="171" fontId="33" fillId="5" borderId="6" xfId="2" quotePrefix="1" applyNumberFormat="1" applyFont="1" applyFill="1" applyBorder="1" applyAlignment="1">
      <alignment horizontal="right" vertical="center"/>
    </xf>
    <xf numFmtId="0" fontId="6" fillId="5" borderId="45" xfId="2" applyFont="1" applyFill="1" applyBorder="1" applyAlignment="1">
      <alignment horizontal="left" vertical="center" wrapText="1"/>
    </xf>
    <xf numFmtId="0" fontId="16" fillId="8" borderId="3" xfId="2" quotePrefix="1" applyFont="1" applyFill="1" applyBorder="1" applyAlignment="1" applyProtection="1">
      <alignment horizontal="left" vertical="center"/>
    </xf>
    <xf numFmtId="0" fontId="16" fillId="8" borderId="4" xfId="2" quotePrefix="1" applyFont="1" applyFill="1" applyBorder="1" applyAlignment="1" applyProtection="1">
      <alignment horizontal="left" vertical="center"/>
    </xf>
    <xf numFmtId="0" fontId="6" fillId="5" borderId="26" xfId="2" applyFont="1" applyFill="1" applyBorder="1" applyAlignment="1">
      <alignment vertical="center" wrapText="1"/>
    </xf>
    <xf numFmtId="0" fontId="6" fillId="5" borderId="45" xfId="2" applyFont="1" applyFill="1" applyBorder="1" applyAlignment="1">
      <alignment vertical="center" wrapText="1"/>
    </xf>
    <xf numFmtId="0" fontId="6" fillId="5" borderId="38" xfId="2" applyFont="1" applyFill="1" applyBorder="1" applyAlignment="1">
      <alignment vertical="center" wrapText="1"/>
    </xf>
    <xf numFmtId="0" fontId="35" fillId="5" borderId="21" xfId="2" applyFont="1" applyFill="1" applyBorder="1" applyAlignment="1">
      <alignment horizontal="left" vertical="center" wrapText="1"/>
    </xf>
    <xf numFmtId="0" fontId="35" fillId="5" borderId="38" xfId="2" applyFont="1" applyFill="1" applyBorder="1" applyAlignment="1">
      <alignment vertical="center" wrapText="1"/>
    </xf>
    <xf numFmtId="3" fontId="31" fillId="8" borderId="37" xfId="1" applyNumberFormat="1" applyFont="1" applyFill="1" applyBorder="1" applyAlignment="1" applyProtection="1">
      <alignment horizontal="right" vertical="center"/>
      <protection locked="0"/>
    </xf>
    <xf numFmtId="3" fontId="32" fillId="8" borderId="11" xfId="1" applyNumberFormat="1" applyFont="1" applyFill="1" applyBorder="1" applyAlignment="1" applyProtection="1">
      <alignment horizontal="right" vertical="center"/>
      <protection locked="0"/>
    </xf>
    <xf numFmtId="3" fontId="32" fillId="8" borderId="1" xfId="1" applyNumberFormat="1" applyFont="1" applyFill="1" applyBorder="1" applyAlignment="1" applyProtection="1">
      <alignment horizontal="right" vertical="center"/>
      <protection locked="0"/>
    </xf>
    <xf numFmtId="3" fontId="32" fillId="8" borderId="12" xfId="1" applyNumberFormat="1" applyFont="1" applyFill="1" applyBorder="1" applyAlignment="1" applyProtection="1">
      <alignment horizontal="right" vertical="center"/>
      <protection locked="0"/>
    </xf>
    <xf numFmtId="0" fontId="6" fillId="5" borderId="46" xfId="2" quotePrefix="1" applyNumberFormat="1" applyFont="1" applyFill="1" applyBorder="1" applyAlignment="1">
      <alignment horizontal="right"/>
    </xf>
    <xf numFmtId="0" fontId="6" fillId="5" borderId="47" xfId="2" quotePrefix="1" applyNumberFormat="1" applyFont="1" applyFill="1" applyBorder="1" applyAlignment="1">
      <alignment horizontal="right"/>
    </xf>
    <xf numFmtId="0" fontId="33" fillId="5" borderId="0" xfId="2" applyFont="1" applyFill="1" applyBorder="1" applyAlignment="1">
      <alignment horizontal="right" vertical="center"/>
    </xf>
    <xf numFmtId="0" fontId="35" fillId="5" borderId="26" xfId="2" applyFont="1" applyFill="1" applyBorder="1" applyAlignment="1">
      <alignment vertical="center" wrapText="1"/>
    </xf>
    <xf numFmtId="0" fontId="33" fillId="5" borderId="0" xfId="2" quotePrefix="1" applyFont="1" applyFill="1" applyBorder="1" applyAlignment="1">
      <alignment horizontal="right" vertical="center"/>
    </xf>
    <xf numFmtId="0" fontId="37" fillId="5" borderId="47" xfId="2" quotePrefix="1" applyNumberFormat="1" applyFont="1" applyFill="1" applyBorder="1" applyAlignment="1">
      <alignment horizontal="right"/>
    </xf>
    <xf numFmtId="0" fontId="6" fillId="5" borderId="21" xfId="2" applyFont="1" applyFill="1" applyBorder="1" applyAlignment="1">
      <alignment horizontal="left"/>
    </xf>
    <xf numFmtId="0" fontId="6" fillId="5" borderId="38" xfId="2" applyFont="1" applyFill="1" applyBorder="1" applyAlignment="1">
      <alignment horizontal="left"/>
    </xf>
    <xf numFmtId="0" fontId="37" fillId="5" borderId="6" xfId="1" applyNumberFormat="1" applyFont="1" applyFill="1" applyBorder="1" applyAlignment="1">
      <alignment horizontal="right"/>
    </xf>
    <xf numFmtId="0" fontId="6" fillId="5" borderId="6" xfId="1" applyNumberFormat="1" applyFont="1" applyFill="1" applyBorder="1" applyAlignment="1">
      <alignment horizontal="right"/>
    </xf>
    <xf numFmtId="0" fontId="33" fillId="5" borderId="6" xfId="2" applyFont="1" applyFill="1" applyBorder="1" applyAlignment="1">
      <alignment horizontal="right" vertical="center"/>
    </xf>
    <xf numFmtId="0" fontId="36" fillId="5" borderId="26" xfId="2" applyFont="1" applyFill="1" applyBorder="1" applyAlignment="1">
      <alignment horizontal="left" vertical="center" wrapText="1"/>
    </xf>
    <xf numFmtId="0" fontId="35" fillId="5" borderId="38" xfId="2" applyFont="1" applyFill="1" applyBorder="1" applyAlignment="1">
      <alignment horizontal="left" vertical="center" wrapText="1"/>
    </xf>
    <xf numFmtId="0" fontId="35" fillId="5" borderId="48" xfId="2" applyFont="1" applyFill="1" applyBorder="1" applyAlignment="1">
      <alignment vertical="center" wrapText="1"/>
    </xf>
    <xf numFmtId="0" fontId="37" fillId="5" borderId="6" xfId="2" applyNumberFormat="1" applyFont="1" applyFill="1" applyBorder="1" applyAlignment="1">
      <alignment horizontal="right"/>
    </xf>
    <xf numFmtId="0" fontId="37" fillId="4" borderId="0" xfId="2" applyFont="1" applyFill="1" applyBorder="1"/>
    <xf numFmtId="0" fontId="6" fillId="5" borderId="6" xfId="2" applyNumberFormat="1" applyFont="1" applyFill="1" applyBorder="1" applyAlignment="1">
      <alignment horizontal="right"/>
    </xf>
    <xf numFmtId="0" fontId="6" fillId="5" borderId="21" xfId="2" applyFont="1" applyFill="1" applyBorder="1"/>
    <xf numFmtId="0" fontId="6" fillId="4" borderId="0" xfId="2" applyFont="1" applyFill="1" applyBorder="1"/>
    <xf numFmtId="0" fontId="6" fillId="5" borderId="26" xfId="2" applyFont="1" applyFill="1" applyBorder="1"/>
    <xf numFmtId="172" fontId="6" fillId="4" borderId="0" xfId="2" applyNumberFormat="1" applyFont="1" applyFill="1"/>
    <xf numFmtId="172" fontId="6" fillId="4" borderId="0" xfId="2" applyNumberFormat="1" applyFont="1" applyFill="1" applyProtection="1">
      <protection locked="0"/>
    </xf>
    <xf numFmtId="172" fontId="33" fillId="4" borderId="0" xfId="2" applyNumberFormat="1" applyFont="1" applyFill="1"/>
    <xf numFmtId="0" fontId="6" fillId="4" borderId="0" xfId="2" applyFont="1" applyFill="1"/>
    <xf numFmtId="0" fontId="6" fillId="5" borderId="38" xfId="2" applyFont="1" applyFill="1" applyBorder="1"/>
    <xf numFmtId="0" fontId="39" fillId="5" borderId="21" xfId="2" applyFont="1" applyFill="1" applyBorder="1" applyAlignment="1">
      <alignment horizontal="left" vertical="center" wrapText="1"/>
    </xf>
    <xf numFmtId="0" fontId="39" fillId="5" borderId="45" xfId="2" applyFont="1" applyFill="1" applyBorder="1" applyAlignment="1">
      <alignment horizontal="left" vertical="center" wrapText="1"/>
    </xf>
    <xf numFmtId="0" fontId="36" fillId="5" borderId="21" xfId="2" applyFont="1" applyFill="1" applyBorder="1" applyAlignment="1">
      <alignment horizontal="left" vertical="center" wrapText="1"/>
    </xf>
    <xf numFmtId="0" fontId="36" fillId="5" borderId="38" xfId="2" applyFont="1" applyFill="1" applyBorder="1" applyAlignment="1">
      <alignment vertical="center" wrapText="1"/>
    </xf>
    <xf numFmtId="0" fontId="33" fillId="5" borderId="14" xfId="2" quotePrefix="1" applyFont="1" applyFill="1" applyBorder="1" applyAlignment="1">
      <alignment horizontal="right" vertical="center"/>
    </xf>
    <xf numFmtId="0" fontId="8" fillId="5" borderId="6" xfId="1" applyNumberFormat="1" applyFont="1" applyFill="1" applyBorder="1" applyAlignment="1">
      <alignment horizontal="right"/>
    </xf>
    <xf numFmtId="0" fontId="41" fillId="9" borderId="49" xfId="2" quotePrefix="1" applyFont="1" applyFill="1" applyBorder="1" applyAlignment="1" applyProtection="1">
      <alignment horizontal="right" vertical="center"/>
    </xf>
    <xf numFmtId="0" fontId="19" fillId="9" borderId="50" xfId="2" applyFont="1" applyFill="1" applyBorder="1" applyAlignment="1" applyProtection="1">
      <alignment horizontal="right" vertical="center"/>
    </xf>
    <xf numFmtId="0" fontId="20" fillId="9" borderId="51" xfId="1" applyFont="1" applyFill="1" applyBorder="1" applyAlignment="1" applyProtection="1">
      <alignment horizontal="center" vertical="center" wrapText="1"/>
    </xf>
    <xf numFmtId="3" fontId="8" fillId="9" borderId="52" xfId="1" applyNumberFormat="1" applyFont="1" applyFill="1" applyBorder="1" applyAlignment="1" applyProtection="1">
      <alignment horizontal="right" vertical="center"/>
    </xf>
    <xf numFmtId="3" fontId="36" fillId="9" borderId="53" xfId="1" applyNumberFormat="1" applyFont="1" applyFill="1" applyBorder="1" applyAlignment="1" applyProtection="1">
      <alignment horizontal="right" vertical="center"/>
    </xf>
    <xf numFmtId="3" fontId="36" fillId="9" borderId="54" xfId="1" applyNumberFormat="1" applyFont="1" applyFill="1" applyBorder="1" applyAlignment="1" applyProtection="1">
      <alignment horizontal="right" vertical="center"/>
    </xf>
    <xf numFmtId="3" fontId="36" fillId="9" borderId="55" xfId="1" applyNumberFormat="1" applyFont="1" applyFill="1" applyBorder="1" applyAlignment="1" applyProtection="1">
      <alignment horizontal="right" vertical="center"/>
    </xf>
    <xf numFmtId="0" fontId="8" fillId="4" borderId="0" xfId="1" applyFont="1" applyFill="1" applyBorder="1" applyAlignment="1">
      <alignment vertical="center"/>
    </xf>
    <xf numFmtId="0" fontId="33" fillId="5" borderId="0" xfId="2" quotePrefix="1" applyFont="1" applyFill="1" applyBorder="1" applyAlignment="1" applyProtection="1">
      <alignment horizontal="right" vertical="center"/>
    </xf>
    <xf numFmtId="171" fontId="34" fillId="5" borderId="0" xfId="2" quotePrefix="1" applyNumberFormat="1" applyFont="1" applyFill="1" applyBorder="1" applyAlignment="1" applyProtection="1">
      <alignment horizontal="center" vertical="center"/>
    </xf>
    <xf numFmtId="0" fontId="6" fillId="5" borderId="0" xfId="2" applyFont="1" applyFill="1" applyBorder="1" applyAlignment="1" applyProtection="1">
      <alignment horizontal="left" vertical="center" wrapText="1"/>
    </xf>
    <xf numFmtId="3" fontId="33" fillId="5" borderId="0" xfId="1" applyNumberFormat="1" applyFont="1" applyFill="1" applyBorder="1" applyAlignment="1" applyProtection="1">
      <alignment horizontal="right" vertical="center"/>
    </xf>
    <xf numFmtId="3" fontId="6" fillId="5" borderId="0" xfId="1" applyNumberFormat="1" applyFont="1" applyFill="1" applyBorder="1" applyAlignment="1" applyProtection="1">
      <alignment horizontal="right" vertical="center"/>
    </xf>
    <xf numFmtId="0" fontId="6" fillId="4" borderId="0" xfId="1" applyFont="1" applyFill="1" applyBorder="1" applyAlignment="1">
      <alignment vertical="center"/>
    </xf>
    <xf numFmtId="0" fontId="6" fillId="7" borderId="0" xfId="1" applyFont="1" applyFill="1" applyAlignment="1" applyProtection="1">
      <alignment vertical="center"/>
    </xf>
    <xf numFmtId="0" fontId="6" fillId="7" borderId="0" xfId="1" applyFont="1" applyFill="1" applyAlignment="1" applyProtection="1">
      <alignment vertical="center" wrapText="1"/>
    </xf>
    <xf numFmtId="3" fontId="33" fillId="7" borderId="0" xfId="1" applyNumberFormat="1" applyFont="1" applyFill="1" applyAlignment="1" applyProtection="1">
      <alignment horizontal="right" vertical="center"/>
    </xf>
    <xf numFmtId="3" fontId="6" fillId="7" borderId="0" xfId="1" applyNumberFormat="1" applyFont="1" applyFill="1" applyAlignment="1" applyProtection="1">
      <alignment horizontal="right" vertical="center"/>
    </xf>
    <xf numFmtId="0" fontId="6" fillId="5" borderId="0" xfId="1" applyFont="1" applyFill="1" applyAlignment="1" applyProtection="1">
      <alignment vertical="center"/>
    </xf>
    <xf numFmtId="0" fontId="6" fillId="5" borderId="0" xfId="1" applyFont="1" applyFill="1" applyBorder="1" applyAlignment="1" applyProtection="1">
      <alignment vertical="center"/>
    </xf>
    <xf numFmtId="0" fontId="6" fillId="5" borderId="0" xfId="1" applyFont="1" applyFill="1" applyBorder="1" applyAlignment="1" applyProtection="1">
      <alignment vertical="center" wrapText="1"/>
    </xf>
    <xf numFmtId="3" fontId="33" fillId="5" borderId="0" xfId="1" applyNumberFormat="1" applyFont="1" applyFill="1" applyAlignment="1" applyProtection="1">
      <alignment horizontal="right" vertical="center"/>
    </xf>
    <xf numFmtId="3" fontId="6" fillId="5" borderId="0" xfId="1" applyNumberFormat="1" applyFont="1" applyFill="1" applyAlignment="1" applyProtection="1">
      <alignment horizontal="right" vertical="center"/>
    </xf>
    <xf numFmtId="0" fontId="42" fillId="3" borderId="0" xfId="1" applyFont="1" applyFill="1" applyAlignment="1">
      <alignment horizontal="left" vertical="center"/>
    </xf>
    <xf numFmtId="0" fontId="6" fillId="0" borderId="0" xfId="1" applyFont="1" applyFill="1" applyAlignment="1" applyProtection="1">
      <alignment horizontal="left" vertical="center" wrapText="1"/>
    </xf>
    <xf numFmtId="0" fontId="12" fillId="0" borderId="0" xfId="1" applyFont="1" applyFill="1" applyAlignment="1" applyProtection="1">
      <alignment vertical="center" wrapText="1"/>
    </xf>
    <xf numFmtId="3" fontId="6" fillId="0" borderId="0" xfId="1" applyNumberFormat="1" applyFont="1" applyFill="1" applyAlignment="1" applyProtection="1">
      <alignment horizontal="right" vertical="center"/>
    </xf>
    <xf numFmtId="0" fontId="8" fillId="5" borderId="0" xfId="1" applyFont="1" applyFill="1" applyAlignment="1" applyProtection="1">
      <alignment horizontal="left" vertical="center"/>
    </xf>
    <xf numFmtId="0" fontId="13" fillId="8" borderId="2" xfId="1" applyFont="1" applyFill="1" applyBorder="1" applyAlignment="1" applyProtection="1">
      <alignment horizontal="center" vertical="center" wrapText="1"/>
    </xf>
    <xf numFmtId="0" fontId="13" fillId="8" borderId="3" xfId="1" applyFont="1" applyFill="1" applyBorder="1" applyAlignment="1" applyProtection="1">
      <alignment horizontal="center" vertical="center" wrapText="1"/>
    </xf>
    <xf numFmtId="0" fontId="13" fillId="8" borderId="4" xfId="1" applyFont="1" applyFill="1" applyBorder="1" applyAlignment="1" applyProtection="1">
      <alignment horizontal="center" vertical="center" wrapText="1"/>
    </xf>
    <xf numFmtId="169" fontId="14" fillId="8" borderId="4" xfId="1" applyNumberFormat="1" applyFont="1" applyFill="1" applyBorder="1" applyAlignment="1" applyProtection="1">
      <alignment horizontal="center" vertical="center"/>
    </xf>
    <xf numFmtId="0" fontId="6" fillId="5" borderId="0" xfId="1" quotePrefix="1" applyFont="1" applyFill="1" applyAlignment="1" applyProtection="1">
      <alignment vertical="center"/>
    </xf>
    <xf numFmtId="0" fontId="6" fillId="5" borderId="0" xfId="1" applyFont="1" applyFill="1" applyAlignment="1" applyProtection="1">
      <alignment vertical="center" wrapText="1"/>
    </xf>
    <xf numFmtId="0" fontId="6" fillId="5" borderId="0" xfId="1" applyFont="1" applyFill="1" applyAlignment="1" applyProtection="1">
      <alignment horizontal="center" vertical="center"/>
    </xf>
    <xf numFmtId="0" fontId="8" fillId="0" borderId="0" xfId="1" applyFont="1" applyAlignment="1" applyProtection="1">
      <alignment horizontal="center" vertical="center"/>
    </xf>
    <xf numFmtId="0" fontId="17" fillId="9" borderId="1" xfId="1" applyNumberFormat="1" applyFont="1" applyFill="1" applyBorder="1" applyAlignment="1" applyProtection="1">
      <alignment horizontal="center" vertical="center"/>
    </xf>
    <xf numFmtId="0" fontId="8" fillId="5" borderId="0" xfId="1" quotePrefix="1" applyFont="1" applyFill="1" applyAlignment="1" applyProtection="1">
      <alignment vertical="center"/>
    </xf>
    <xf numFmtId="0" fontId="18" fillId="5" borderId="0" xfId="1" applyFont="1" applyFill="1" applyAlignment="1" applyProtection="1">
      <alignment horizontal="left" vertical="center"/>
    </xf>
    <xf numFmtId="0" fontId="6" fillId="5" borderId="0" xfId="1" applyFont="1" applyFill="1" applyAlignment="1" applyProtection="1">
      <alignment horizontal="left" vertical="center"/>
    </xf>
    <xf numFmtId="0" fontId="33" fillId="0" borderId="0" xfId="2" quotePrefix="1" applyFont="1" applyFill="1" applyBorder="1" applyAlignment="1" applyProtection="1">
      <alignment horizontal="right" vertical="center"/>
    </xf>
    <xf numFmtId="0" fontId="8" fillId="0" borderId="0" xfId="0" applyFont="1" applyFill="1" applyBorder="1" applyAlignment="1" applyProtection="1">
      <alignment horizontal="right" wrapText="1"/>
    </xf>
    <xf numFmtId="49" fontId="17" fillId="8" borderId="1" xfId="0" applyNumberFormat="1" applyFont="1" applyFill="1" applyBorder="1" applyAlignment="1" applyProtection="1">
      <alignment horizontal="center" vertical="center"/>
    </xf>
    <xf numFmtId="3" fontId="6" fillId="0" borderId="0" xfId="1" applyNumberFormat="1" applyFont="1" applyFill="1" applyBorder="1" applyAlignment="1" applyProtection="1">
      <alignment horizontal="right" vertical="center"/>
    </xf>
    <xf numFmtId="0" fontId="6" fillId="5" borderId="56" xfId="1" applyFont="1" applyFill="1" applyBorder="1" applyAlignment="1" applyProtection="1">
      <alignment vertical="center"/>
    </xf>
    <xf numFmtId="0" fontId="6" fillId="5" borderId="56" xfId="1" applyFont="1" applyFill="1" applyBorder="1" applyAlignment="1" applyProtection="1">
      <alignment vertical="center" wrapText="1"/>
    </xf>
    <xf numFmtId="0" fontId="33" fillId="5" borderId="0" xfId="1" quotePrefix="1" applyFont="1" applyFill="1" applyAlignment="1" applyProtection="1">
      <alignment horizontal="right" vertical="center"/>
    </xf>
    <xf numFmtId="0" fontId="6" fillId="5" borderId="0" xfId="1" quotePrefix="1" applyFont="1" applyFill="1" applyAlignment="1" applyProtection="1">
      <alignment horizontal="right" vertical="center"/>
    </xf>
    <xf numFmtId="0" fontId="8" fillId="5" borderId="0" xfId="1" quotePrefix="1" applyFont="1" applyFill="1" applyAlignment="1" applyProtection="1">
      <alignment horizontal="right" vertical="center"/>
    </xf>
    <xf numFmtId="0" fontId="13" fillId="0" borderId="0" xfId="1" applyFont="1" applyBorder="1" applyAlignment="1">
      <alignment vertical="center"/>
    </xf>
    <xf numFmtId="0" fontId="13" fillId="9" borderId="7" xfId="1" applyFont="1" applyFill="1" applyBorder="1" applyAlignment="1" applyProtection="1">
      <alignment vertical="center"/>
    </xf>
    <xf numFmtId="0" fontId="13" fillId="9" borderId="8" xfId="1" applyFont="1" applyFill="1" applyBorder="1" applyAlignment="1" applyProtection="1">
      <alignment horizontal="center" vertical="center"/>
    </xf>
    <xf numFmtId="0" fontId="43" fillId="9" borderId="9" xfId="1" applyFont="1" applyFill="1" applyBorder="1" applyAlignment="1" applyProtection="1">
      <alignment horizontal="center" vertical="center" wrapText="1"/>
    </xf>
    <xf numFmtId="0" fontId="44" fillId="9" borderId="10" xfId="1" applyFont="1" applyFill="1" applyBorder="1" applyAlignment="1" applyProtection="1">
      <alignment horizontal="center" vertical="center"/>
    </xf>
    <xf numFmtId="0" fontId="44" fillId="9" borderId="7" xfId="1" applyFont="1" applyFill="1" applyBorder="1" applyAlignment="1" applyProtection="1">
      <alignment horizontal="center" vertical="center"/>
    </xf>
    <xf numFmtId="0" fontId="45" fillId="9" borderId="8" xfId="0" applyFont="1" applyFill="1" applyBorder="1" applyAlignment="1" applyProtection="1">
      <alignment horizontal="center" vertical="center"/>
    </xf>
    <xf numFmtId="0" fontId="46" fillId="9" borderId="8" xfId="1" applyFont="1" applyFill="1" applyBorder="1" applyAlignment="1" applyProtection="1">
      <alignment horizontal="center" vertical="center"/>
    </xf>
    <xf numFmtId="0" fontId="13" fillId="9" borderId="9" xfId="1" applyFont="1" applyFill="1" applyBorder="1" applyAlignment="1" applyProtection="1">
      <alignment horizontal="center" vertical="center"/>
    </xf>
    <xf numFmtId="0" fontId="47" fillId="3" borderId="0" xfId="1" applyFont="1" applyFill="1" applyAlignment="1">
      <alignment horizontal="left" vertical="center"/>
    </xf>
    <xf numFmtId="0" fontId="13" fillId="4" borderId="0" xfId="1" applyFont="1" applyFill="1" applyBorder="1" applyAlignment="1">
      <alignment vertical="center"/>
    </xf>
    <xf numFmtId="0" fontId="48" fillId="9" borderId="14" xfId="1" applyFont="1" applyFill="1" applyBorder="1" applyAlignment="1" applyProtection="1">
      <alignment horizontal="center" vertical="center"/>
    </xf>
    <xf numFmtId="0" fontId="48" fillId="9" borderId="18" xfId="1" applyFont="1" applyFill="1" applyBorder="1" applyAlignment="1" applyProtection="1">
      <alignment horizontal="center" vertical="center"/>
    </xf>
    <xf numFmtId="0" fontId="38" fillId="0" borderId="57" xfId="2" applyFont="1" applyFill="1" applyBorder="1" applyAlignment="1" applyProtection="1">
      <alignment horizontal="center" vertical="center" wrapText="1"/>
    </xf>
    <xf numFmtId="0" fontId="49" fillId="9" borderId="13" xfId="1" applyFont="1" applyFill="1" applyBorder="1" applyAlignment="1" applyProtection="1">
      <alignment horizontal="center" vertical="center"/>
    </xf>
    <xf numFmtId="0" fontId="44" fillId="9" borderId="13" xfId="1" applyFont="1" applyFill="1" applyBorder="1" applyAlignment="1" applyProtection="1">
      <alignment horizontal="center" vertical="center"/>
    </xf>
    <xf numFmtId="1" fontId="15" fillId="8" borderId="11" xfId="1" applyNumberFormat="1" applyFont="1" applyFill="1" applyBorder="1" applyAlignment="1" applyProtection="1">
      <alignment horizontal="center" vertical="center" wrapText="1"/>
    </xf>
    <xf numFmtId="1" fontId="15" fillId="8" borderId="4" xfId="1" applyNumberFormat="1" applyFont="1" applyFill="1" applyBorder="1" applyAlignment="1" applyProtection="1">
      <alignment horizontal="center" vertical="center" wrapText="1"/>
    </xf>
    <xf numFmtId="1" fontId="15" fillId="8" borderId="1" xfId="1" applyNumberFormat="1" applyFont="1" applyFill="1" applyBorder="1" applyAlignment="1" applyProtection="1">
      <alignment horizontal="center" vertical="center" wrapText="1"/>
    </xf>
    <xf numFmtId="1" fontId="15" fillId="8" borderId="12" xfId="1" applyNumberFormat="1" applyFont="1" applyFill="1" applyBorder="1" applyAlignment="1" applyProtection="1">
      <alignment horizontal="center" vertical="center" wrapText="1"/>
    </xf>
    <xf numFmtId="0" fontId="6" fillId="5" borderId="58" xfId="1" applyFont="1" applyFill="1" applyBorder="1" applyAlignment="1" applyProtection="1">
      <alignment horizontal="left" vertical="center"/>
    </xf>
    <xf numFmtId="0" fontId="6" fillId="5" borderId="5" xfId="1" applyFont="1" applyFill="1" applyBorder="1" applyAlignment="1" applyProtection="1">
      <alignment horizontal="center" vertical="center"/>
    </xf>
    <xf numFmtId="0" fontId="50" fillId="5" borderId="12" xfId="1" applyFont="1" applyFill="1" applyBorder="1" applyAlignment="1" applyProtection="1">
      <alignment horizontal="left" vertical="center" wrapText="1"/>
    </xf>
    <xf numFmtId="3" fontId="51" fillId="5" borderId="13" xfId="1" quotePrefix="1" applyNumberFormat="1" applyFont="1" applyFill="1" applyBorder="1" applyAlignment="1" applyProtection="1">
      <alignment horizontal="center" vertical="center"/>
    </xf>
    <xf numFmtId="3" fontId="52" fillId="5" borderId="11" xfId="1" quotePrefix="1" applyNumberFormat="1" applyFont="1" applyFill="1" applyBorder="1" applyAlignment="1" applyProtection="1">
      <alignment horizontal="center" vertical="center"/>
    </xf>
    <xf numFmtId="3" fontId="52" fillId="5" borderId="1" xfId="1" quotePrefix="1" applyNumberFormat="1" applyFont="1" applyFill="1" applyBorder="1" applyAlignment="1" applyProtection="1">
      <alignment horizontal="center" vertical="center"/>
    </xf>
    <xf numFmtId="3" fontId="52" fillId="5" borderId="12" xfId="1" quotePrefix="1" applyNumberFormat="1" applyFont="1" applyFill="1" applyBorder="1" applyAlignment="1" applyProtection="1">
      <alignment horizontal="center" vertical="center"/>
    </xf>
    <xf numFmtId="0" fontId="6" fillId="5" borderId="6" xfId="1" applyFont="1" applyFill="1" applyBorder="1" applyAlignment="1" applyProtection="1">
      <alignment horizontal="center" vertical="center" wrapText="1"/>
    </xf>
    <xf numFmtId="0" fontId="6" fillId="5" borderId="0" xfId="1" applyFont="1" applyFill="1" applyBorder="1" applyAlignment="1" applyProtection="1">
      <alignment horizontal="center" vertical="center" wrapText="1"/>
    </xf>
    <xf numFmtId="0" fontId="6" fillId="5" borderId="5" xfId="1" applyFont="1" applyFill="1" applyBorder="1" applyAlignment="1" applyProtection="1">
      <alignment horizontal="center" vertical="center" wrapText="1"/>
    </xf>
    <xf numFmtId="3" fontId="33" fillId="5" borderId="5" xfId="1" applyNumberFormat="1" applyFont="1" applyFill="1" applyBorder="1" applyAlignment="1" applyProtection="1">
      <alignment horizontal="right" vertical="center"/>
    </xf>
    <xf numFmtId="3" fontId="6" fillId="5" borderId="5" xfId="1" applyNumberFormat="1" applyFont="1" applyFill="1" applyBorder="1" applyAlignment="1" applyProtection="1">
      <alignment horizontal="right" vertical="center"/>
    </xf>
    <xf numFmtId="3" fontId="6" fillId="5" borderId="59" xfId="1" applyNumberFormat="1" applyFont="1" applyFill="1" applyBorder="1" applyAlignment="1" applyProtection="1">
      <alignment horizontal="right" vertical="center"/>
    </xf>
    <xf numFmtId="0" fontId="37" fillId="0" borderId="0" xfId="1" applyNumberFormat="1" applyFont="1" applyAlignment="1">
      <alignment horizontal="right"/>
    </xf>
    <xf numFmtId="171" fontId="53" fillId="8" borderId="36" xfId="2" quotePrefix="1" applyNumberFormat="1" applyFont="1" applyFill="1" applyBorder="1" applyAlignment="1" applyProtection="1">
      <alignment horizontal="right" vertical="center"/>
    </xf>
    <xf numFmtId="0" fontId="53" fillId="8" borderId="3" xfId="2" applyFont="1" applyFill="1" applyBorder="1" applyAlignment="1" applyProtection="1">
      <alignment vertical="center" wrapText="1"/>
    </xf>
    <xf numFmtId="0" fontId="54" fillId="8" borderId="3" xfId="1" applyFont="1" applyFill="1" applyBorder="1" applyAlignment="1" applyProtection="1">
      <alignment vertical="center" wrapText="1"/>
    </xf>
    <xf numFmtId="3" fontId="15" fillId="8" borderId="37" xfId="1" applyNumberFormat="1" applyFont="1" applyFill="1" applyBorder="1" applyAlignment="1" applyProtection="1">
      <alignment horizontal="right" vertical="center"/>
    </xf>
    <xf numFmtId="3" fontId="15" fillId="8" borderId="60" xfId="1" applyNumberFormat="1" applyFont="1" applyFill="1" applyBorder="1" applyAlignment="1" applyProtection="1">
      <alignment horizontal="right" vertical="center"/>
    </xf>
    <xf numFmtId="3" fontId="50" fillId="8" borderId="11" xfId="1" applyNumberFormat="1" applyFont="1" applyFill="1" applyBorder="1" applyAlignment="1" applyProtection="1">
      <alignment horizontal="right" vertical="center"/>
    </xf>
    <xf numFmtId="3" fontId="50" fillId="8" borderId="1" xfId="1" applyNumberFormat="1" applyFont="1" applyFill="1" applyBorder="1" applyAlignment="1" applyProtection="1">
      <alignment horizontal="right" vertical="center"/>
    </xf>
    <xf numFmtId="3" fontId="50" fillId="8" borderId="12" xfId="1" applyNumberFormat="1" applyFont="1" applyFill="1" applyBorder="1" applyAlignment="1" applyProtection="1">
      <alignment horizontal="right" vertical="center"/>
    </xf>
    <xf numFmtId="0" fontId="55" fillId="3" borderId="0" xfId="1" applyFont="1" applyFill="1" applyAlignment="1">
      <alignment horizontal="left" vertical="center"/>
    </xf>
    <xf numFmtId="0" fontId="6" fillId="0" borderId="0" xfId="1" applyNumberFormat="1" applyFont="1" applyAlignment="1">
      <alignment horizontal="right"/>
    </xf>
    <xf numFmtId="0" fontId="6" fillId="5" borderId="6" xfId="2" applyFont="1" applyFill="1" applyBorder="1" applyAlignment="1" applyProtection="1">
      <alignment horizontal="right" vertical="center"/>
    </xf>
    <xf numFmtId="171" fontId="34" fillId="5" borderId="20" xfId="2" quotePrefix="1" applyNumberFormat="1" applyFont="1" applyFill="1" applyBorder="1" applyAlignment="1" applyProtection="1">
      <alignment horizontal="right" vertical="center"/>
    </xf>
    <xf numFmtId="0" fontId="6" fillId="5" borderId="21" xfId="2" applyFont="1" applyFill="1" applyBorder="1" applyAlignment="1" applyProtection="1">
      <alignment horizontal="left" vertical="center" wrapText="1"/>
    </xf>
    <xf numFmtId="3" fontId="33" fillId="5" borderId="61" xfId="1" applyNumberFormat="1" applyFont="1" applyFill="1" applyBorder="1" applyAlignment="1" applyProtection="1">
      <alignment horizontal="right" vertical="center"/>
    </xf>
    <xf numFmtId="3" fontId="36" fillId="5" borderId="23" xfId="1" applyNumberFormat="1" applyFont="1" applyFill="1" applyBorder="1" applyAlignment="1" applyProtection="1">
      <alignment horizontal="right" vertical="center"/>
    </xf>
    <xf numFmtId="3" fontId="36" fillId="5" borderId="20" xfId="1" applyNumberFormat="1" applyFont="1" applyFill="1" applyBorder="1" applyAlignment="1" applyProtection="1">
      <alignment horizontal="right" vertical="center"/>
    </xf>
    <xf numFmtId="3" fontId="36" fillId="5" borderId="24" xfId="1" applyNumberFormat="1" applyFont="1" applyFill="1" applyBorder="1" applyAlignment="1" applyProtection="1">
      <alignment horizontal="right" vertical="center"/>
    </xf>
    <xf numFmtId="171" fontId="34" fillId="5" borderId="41" xfId="2" quotePrefix="1" applyNumberFormat="1" applyFont="1" applyFill="1" applyBorder="1" applyAlignment="1" applyProtection="1">
      <alignment horizontal="right" vertical="center"/>
    </xf>
    <xf numFmtId="0" fontId="6" fillId="5" borderId="38" xfId="2" applyFont="1" applyFill="1" applyBorder="1" applyAlignment="1" applyProtection="1">
      <alignment horizontal="left" vertical="center" wrapText="1"/>
    </xf>
    <xf numFmtId="3" fontId="33" fillId="5" borderId="48" xfId="1" applyNumberFormat="1" applyFont="1" applyFill="1" applyBorder="1" applyAlignment="1" applyProtection="1">
      <alignment horizontal="right" vertical="center"/>
    </xf>
    <xf numFmtId="3" fontId="36" fillId="5" borderId="40" xfId="1" applyNumberFormat="1" applyFont="1" applyFill="1" applyBorder="1" applyAlignment="1" applyProtection="1">
      <alignment horizontal="right" vertical="center"/>
    </xf>
    <xf numFmtId="3" fontId="36" fillId="5" borderId="41" xfId="1" applyNumberFormat="1" applyFont="1" applyFill="1" applyBorder="1" applyAlignment="1" applyProtection="1">
      <alignment horizontal="right" vertical="center"/>
    </xf>
    <xf numFmtId="3" fontId="36" fillId="5" borderId="42" xfId="1" applyNumberFormat="1" applyFont="1" applyFill="1" applyBorder="1" applyAlignment="1" applyProtection="1">
      <alignment horizontal="right" vertical="center"/>
    </xf>
    <xf numFmtId="0" fontId="53" fillId="8" borderId="3" xfId="2" applyFont="1" applyFill="1" applyBorder="1" applyAlignment="1" applyProtection="1">
      <alignment horizontal="left" vertical="center"/>
    </xf>
    <xf numFmtId="171" fontId="33" fillId="5" borderId="6" xfId="2" quotePrefix="1" applyNumberFormat="1" applyFont="1" applyFill="1" applyBorder="1" applyAlignment="1" applyProtection="1">
      <alignment horizontal="right" vertical="center"/>
    </xf>
    <xf numFmtId="0" fontId="33" fillId="5" borderId="6" xfId="2" quotePrefix="1" applyFont="1" applyFill="1" applyBorder="1" applyAlignment="1" applyProtection="1">
      <alignment horizontal="right" vertical="center"/>
    </xf>
    <xf numFmtId="171" fontId="34" fillId="5" borderId="25" xfId="2" quotePrefix="1" applyNumberFormat="1" applyFont="1" applyFill="1" applyBorder="1" applyAlignment="1" applyProtection="1">
      <alignment horizontal="right" vertical="center"/>
    </xf>
    <xf numFmtId="0" fontId="6" fillId="5" borderId="26" xfId="2" applyFont="1" applyFill="1" applyBorder="1" applyAlignment="1" applyProtection="1">
      <alignment vertical="center" wrapText="1"/>
    </xf>
    <xf numFmtId="3" fontId="33" fillId="5" borderId="62" xfId="1" applyNumberFormat="1" applyFont="1" applyFill="1" applyBorder="1" applyAlignment="1" applyProtection="1">
      <alignment horizontal="right" vertical="center"/>
    </xf>
    <xf numFmtId="3" fontId="36" fillId="5" borderId="28" xfId="1" applyNumberFormat="1" applyFont="1" applyFill="1" applyBorder="1" applyAlignment="1" applyProtection="1">
      <alignment horizontal="right" vertical="center"/>
    </xf>
    <xf numFmtId="3" fontId="36" fillId="5" borderId="25" xfId="1" applyNumberFormat="1" applyFont="1" applyFill="1" applyBorder="1" applyAlignment="1" applyProtection="1">
      <alignment horizontal="right" vertical="center"/>
    </xf>
    <xf numFmtId="3" fontId="36" fillId="5" borderId="29" xfId="1" applyNumberFormat="1" applyFont="1" applyFill="1" applyBorder="1" applyAlignment="1" applyProtection="1">
      <alignment horizontal="right" vertical="center"/>
    </xf>
    <xf numFmtId="0" fontId="33" fillId="5" borderId="6" xfId="2" applyFont="1" applyFill="1" applyBorder="1" applyAlignment="1" applyProtection="1">
      <alignment horizontal="right" vertical="center"/>
    </xf>
    <xf numFmtId="0" fontId="35" fillId="5" borderId="26" xfId="2" applyFont="1" applyFill="1" applyBorder="1" applyAlignment="1" applyProtection="1">
      <alignment horizontal="left" vertical="center" wrapText="1"/>
    </xf>
    <xf numFmtId="0" fontId="35" fillId="5" borderId="38" xfId="2" applyFont="1" applyFill="1" applyBorder="1" applyAlignment="1" applyProtection="1">
      <alignment vertical="center" wrapText="1"/>
    </xf>
    <xf numFmtId="0" fontId="53" fillId="8" borderId="3" xfId="2" quotePrefix="1" applyFont="1" applyFill="1" applyBorder="1" applyAlignment="1" applyProtection="1">
      <alignment horizontal="left" vertical="center"/>
    </xf>
    <xf numFmtId="171" fontId="56" fillId="5" borderId="20" xfId="2" quotePrefix="1" applyNumberFormat="1" applyFont="1" applyFill="1" applyBorder="1" applyAlignment="1" applyProtection="1">
      <alignment horizontal="right"/>
    </xf>
    <xf numFmtId="0" fontId="57" fillId="5" borderId="21" xfId="2" applyFont="1" applyFill="1" applyBorder="1" applyAlignment="1" applyProtection="1">
      <alignment wrapText="1"/>
    </xf>
    <xf numFmtId="171" fontId="56" fillId="5" borderId="25" xfId="2" quotePrefix="1" applyNumberFormat="1" applyFont="1" applyFill="1" applyBorder="1" applyAlignment="1" applyProtection="1">
      <alignment horizontal="right"/>
    </xf>
    <xf numFmtId="0" fontId="57" fillId="5" borderId="26" xfId="2" applyFont="1" applyFill="1" applyBorder="1" applyAlignment="1" applyProtection="1">
      <alignment wrapText="1"/>
    </xf>
    <xf numFmtId="171" fontId="33" fillId="5" borderId="46" xfId="2" quotePrefix="1" applyNumberFormat="1" applyFont="1" applyFill="1" applyBorder="1" applyAlignment="1" applyProtection="1">
      <alignment horizontal="right" vertical="center"/>
    </xf>
    <xf numFmtId="0" fontId="58" fillId="5" borderId="26" xfId="2" applyFont="1" applyFill="1" applyBorder="1" applyAlignment="1" applyProtection="1">
      <alignment wrapText="1"/>
    </xf>
    <xf numFmtId="171" fontId="56" fillId="5" borderId="41" xfId="2" quotePrefix="1" applyNumberFormat="1" applyFont="1" applyFill="1" applyBorder="1" applyAlignment="1" applyProtection="1">
      <alignment horizontal="right" vertical="center"/>
    </xf>
    <xf numFmtId="0" fontId="57" fillId="5" borderId="38" xfId="2" applyFont="1" applyFill="1" applyBorder="1" applyAlignment="1" applyProtection="1">
      <alignment wrapText="1"/>
    </xf>
    <xf numFmtId="0" fontId="53" fillId="8" borderId="3" xfId="2" quotePrefix="1" applyFont="1" applyFill="1" applyBorder="1" applyAlignment="1" applyProtection="1">
      <alignment horizontal="left" vertical="center" wrapText="1"/>
    </xf>
    <xf numFmtId="0" fontId="54" fillId="8" borderId="3" xfId="1" applyFont="1" applyFill="1" applyBorder="1" applyAlignment="1" applyProtection="1">
      <alignment horizontal="left" vertical="center" wrapText="1"/>
    </xf>
    <xf numFmtId="3" fontId="53" fillId="8" borderId="37" xfId="1" applyNumberFormat="1" applyFont="1" applyFill="1" applyBorder="1" applyAlignment="1" applyProtection="1">
      <alignment horizontal="right" vertical="center"/>
    </xf>
    <xf numFmtId="3" fontId="53" fillId="8" borderId="60" xfId="1" applyNumberFormat="1" applyFont="1" applyFill="1" applyBorder="1" applyAlignment="1" applyProtection="1">
      <alignment horizontal="right" vertical="center"/>
    </xf>
    <xf numFmtId="0" fontId="6" fillId="5" borderId="21" xfId="2" applyFont="1" applyFill="1" applyBorder="1" applyAlignment="1" applyProtection="1">
      <alignment vertical="center" wrapText="1"/>
    </xf>
    <xf numFmtId="171" fontId="34" fillId="5" borderId="31" xfId="2" quotePrefix="1" applyNumberFormat="1" applyFont="1" applyFill="1" applyBorder="1" applyAlignment="1" applyProtection="1">
      <alignment horizontal="right" vertical="center"/>
    </xf>
    <xf numFmtId="0" fontId="6" fillId="5" borderId="45" xfId="2" applyFont="1" applyFill="1" applyBorder="1" applyAlignment="1" applyProtection="1">
      <alignment vertical="center" wrapText="1"/>
    </xf>
    <xf numFmtId="3" fontId="33" fillId="5" borderId="63" xfId="1" applyNumberFormat="1" applyFont="1" applyFill="1" applyBorder="1" applyAlignment="1" applyProtection="1">
      <alignment horizontal="right" vertical="center"/>
    </xf>
    <xf numFmtId="3" fontId="36" fillId="5" borderId="34" xfId="1" applyNumberFormat="1" applyFont="1" applyFill="1" applyBorder="1" applyAlignment="1" applyProtection="1">
      <alignment horizontal="right" vertical="center"/>
    </xf>
    <xf numFmtId="3" fontId="36" fillId="5" borderId="31" xfId="1" applyNumberFormat="1" applyFont="1" applyFill="1" applyBorder="1" applyAlignment="1" applyProtection="1">
      <alignment horizontal="right" vertical="center"/>
    </xf>
    <xf numFmtId="3" fontId="36" fillId="5" borderId="35" xfId="1" applyNumberFormat="1" applyFont="1" applyFill="1" applyBorder="1" applyAlignment="1" applyProtection="1">
      <alignment horizontal="right" vertical="center"/>
    </xf>
    <xf numFmtId="171" fontId="34" fillId="5" borderId="64" xfId="2" quotePrefix="1" applyNumberFormat="1" applyFont="1" applyFill="1" applyBorder="1" applyAlignment="1" applyProtection="1">
      <alignment horizontal="right" vertical="center"/>
    </xf>
    <xf numFmtId="0" fontId="6" fillId="5" borderId="65" xfId="2" applyFont="1" applyFill="1" applyBorder="1" applyAlignment="1" applyProtection="1">
      <alignment horizontal="left" vertical="center" wrapText="1"/>
    </xf>
    <xf numFmtId="3" fontId="33" fillId="5" borderId="66" xfId="1" applyNumberFormat="1" applyFont="1" applyFill="1" applyBorder="1" applyAlignment="1" applyProtection="1">
      <alignment horizontal="right" vertical="center"/>
    </xf>
    <xf numFmtId="3" fontId="33" fillId="5" borderId="67" xfId="1" applyNumberFormat="1" applyFont="1" applyFill="1" applyBorder="1" applyAlignment="1" applyProtection="1">
      <alignment horizontal="right" vertical="center"/>
    </xf>
    <xf numFmtId="3" fontId="36" fillId="5" borderId="68" xfId="1" applyNumberFormat="1" applyFont="1" applyFill="1" applyBorder="1" applyAlignment="1" applyProtection="1">
      <alignment horizontal="right" vertical="center"/>
    </xf>
    <xf numFmtId="3" fontId="36" fillId="5" borderId="64" xfId="1" applyNumberFormat="1" applyFont="1" applyFill="1" applyBorder="1" applyAlignment="1" applyProtection="1">
      <alignment horizontal="right" vertical="center"/>
    </xf>
    <xf numFmtId="3" fontId="36" fillId="5" borderId="69" xfId="1" applyNumberFormat="1" applyFont="1" applyFill="1" applyBorder="1" applyAlignment="1" applyProtection="1">
      <alignment horizontal="right" vertical="center"/>
    </xf>
    <xf numFmtId="171" fontId="34" fillId="5" borderId="70" xfId="2" quotePrefix="1" applyNumberFormat="1" applyFont="1" applyFill="1" applyBorder="1" applyAlignment="1" applyProtection="1">
      <alignment horizontal="right" vertical="center"/>
    </xf>
    <xf numFmtId="0" fontId="6" fillId="5" borderId="71" xfId="2" applyFont="1" applyFill="1" applyBorder="1" applyAlignment="1" applyProtection="1">
      <alignment vertical="center" wrapText="1"/>
    </xf>
    <xf numFmtId="3" fontId="33" fillId="5" borderId="72" xfId="1" applyNumberFormat="1" applyFont="1" applyFill="1" applyBorder="1" applyAlignment="1" applyProtection="1">
      <alignment horizontal="right" vertical="center"/>
    </xf>
    <xf numFmtId="3" fontId="33" fillId="5" borderId="73" xfId="1" applyNumberFormat="1" applyFont="1" applyFill="1" applyBorder="1" applyAlignment="1" applyProtection="1">
      <alignment horizontal="right" vertical="center"/>
    </xf>
    <xf numFmtId="3" fontId="36" fillId="5" borderId="74" xfId="1" applyNumberFormat="1" applyFont="1" applyFill="1" applyBorder="1" applyAlignment="1" applyProtection="1">
      <alignment horizontal="right" vertical="center"/>
    </xf>
    <xf numFmtId="3" fontId="36" fillId="5" borderId="70" xfId="1" applyNumberFormat="1" applyFont="1" applyFill="1" applyBorder="1" applyAlignment="1" applyProtection="1">
      <alignment horizontal="right" vertical="center"/>
    </xf>
    <xf numFmtId="3" fontId="36" fillId="5" borderId="75" xfId="1" applyNumberFormat="1" applyFont="1" applyFill="1" applyBorder="1" applyAlignment="1" applyProtection="1">
      <alignment horizontal="right" vertical="center"/>
    </xf>
    <xf numFmtId="0" fontId="59" fillId="3" borderId="0" xfId="1" applyFont="1" applyFill="1" applyAlignment="1">
      <alignment horizontal="left" vertical="center"/>
    </xf>
    <xf numFmtId="0" fontId="6" fillId="5" borderId="65" xfId="2" applyFont="1" applyFill="1" applyBorder="1" applyAlignment="1" applyProtection="1">
      <alignment vertical="center" wrapText="1"/>
    </xf>
    <xf numFmtId="0" fontId="35" fillId="5" borderId="71" xfId="2" applyFont="1" applyFill="1" applyBorder="1" applyAlignment="1" applyProtection="1">
      <alignment horizontal="left" vertical="center" wrapText="1"/>
    </xf>
    <xf numFmtId="171" fontId="34" fillId="5" borderId="76" xfId="2" quotePrefix="1" applyNumberFormat="1" applyFont="1" applyFill="1" applyBorder="1" applyAlignment="1" applyProtection="1">
      <alignment horizontal="right" vertical="center"/>
    </xf>
    <xf numFmtId="0" fontId="35" fillId="5" borderId="77" xfId="2" applyFont="1" applyFill="1" applyBorder="1" applyAlignment="1" applyProtection="1">
      <alignment horizontal="left" vertical="center" wrapText="1"/>
    </xf>
    <xf numFmtId="3" fontId="33" fillId="5" borderId="78" xfId="1" applyNumberFormat="1" applyFont="1" applyFill="1" applyBorder="1" applyAlignment="1" applyProtection="1">
      <alignment horizontal="right" vertical="center"/>
    </xf>
    <xf numFmtId="3" fontId="33" fillId="5" borderId="79" xfId="1" applyNumberFormat="1" applyFont="1" applyFill="1" applyBorder="1" applyAlignment="1" applyProtection="1">
      <alignment horizontal="right" vertical="center"/>
    </xf>
    <xf numFmtId="3" fontId="36" fillId="5" borderId="80" xfId="1" applyNumberFormat="1" applyFont="1" applyFill="1" applyBorder="1" applyAlignment="1" applyProtection="1">
      <alignment horizontal="right" vertical="center"/>
    </xf>
    <xf numFmtId="3" fontId="36" fillId="5" borderId="76" xfId="1" applyNumberFormat="1" applyFont="1" applyFill="1" applyBorder="1" applyAlignment="1" applyProtection="1">
      <alignment horizontal="right" vertical="center"/>
    </xf>
    <xf numFmtId="3" fontId="36" fillId="5" borderId="81" xfId="1" applyNumberFormat="1" applyFont="1" applyFill="1" applyBorder="1" applyAlignment="1" applyProtection="1">
      <alignment horizontal="right" vertical="center"/>
    </xf>
    <xf numFmtId="0" fontId="6" fillId="5" borderId="38" xfId="2" applyFont="1" applyFill="1" applyBorder="1" applyAlignment="1" applyProtection="1">
      <alignment vertical="center" wrapText="1"/>
    </xf>
    <xf numFmtId="0" fontId="53" fillId="8" borderId="3" xfId="1" applyFont="1" applyFill="1" applyBorder="1" applyAlignment="1" applyProtection="1">
      <alignment horizontal="left" vertical="center"/>
    </xf>
    <xf numFmtId="0" fontId="39" fillId="5" borderId="21" xfId="2" applyFont="1" applyFill="1" applyBorder="1" applyAlignment="1" applyProtection="1">
      <alignment horizontal="left" vertical="center" wrapText="1"/>
    </xf>
    <xf numFmtId="0" fontId="33" fillId="5" borderId="6" xfId="2" quotePrefix="1" applyFont="1" applyFill="1" applyBorder="1" applyAlignment="1" applyProtection="1">
      <alignment horizontal="center" vertical="center"/>
    </xf>
    <xf numFmtId="0" fontId="39" fillId="5" borderId="26" xfId="2" applyFont="1" applyFill="1" applyBorder="1" applyAlignment="1" applyProtection="1">
      <alignment horizontal="left" vertical="center" wrapText="1"/>
    </xf>
    <xf numFmtId="0" fontId="39" fillId="5" borderId="38" xfId="2" applyFont="1" applyFill="1" applyBorder="1" applyAlignment="1" applyProtection="1">
      <alignment horizontal="left" vertical="center" wrapText="1"/>
    </xf>
    <xf numFmtId="0" fontId="35" fillId="5" borderId="21" xfId="2" applyFont="1" applyFill="1" applyBorder="1" applyAlignment="1" applyProtection="1">
      <alignment horizontal="left" vertical="center" wrapText="1"/>
    </xf>
    <xf numFmtId="0" fontId="35" fillId="5" borderId="38" xfId="2" applyFont="1" applyFill="1" applyBorder="1" applyAlignment="1" applyProtection="1">
      <alignment horizontal="left" vertical="center" wrapText="1"/>
    </xf>
    <xf numFmtId="0" fontId="53" fillId="8" borderId="60" xfId="1" applyFont="1" applyFill="1" applyBorder="1" applyAlignment="1" applyProtection="1">
      <alignment horizontal="left" vertical="center"/>
    </xf>
    <xf numFmtId="0" fontId="53" fillId="8" borderId="3" xfId="1" applyFont="1" applyFill="1" applyBorder="1" applyAlignment="1" applyProtection="1">
      <alignment vertical="center" wrapText="1"/>
    </xf>
    <xf numFmtId="0" fontId="37" fillId="0" borderId="0" xfId="1" applyNumberFormat="1" applyFont="1" applyBorder="1" applyAlignment="1">
      <alignment horizontal="right"/>
    </xf>
    <xf numFmtId="0" fontId="33" fillId="5" borderId="6" xfId="2" applyFont="1" applyFill="1" applyBorder="1" applyAlignment="1" applyProtection="1">
      <alignment horizontal="center" vertical="center"/>
    </xf>
    <xf numFmtId="0" fontId="35" fillId="5" borderId="21" xfId="1" applyFont="1" applyFill="1" applyBorder="1" applyAlignment="1" applyProtection="1">
      <alignment vertical="center" wrapText="1"/>
    </xf>
    <xf numFmtId="0" fontId="35" fillId="5" borderId="71" xfId="1" applyFont="1" applyFill="1" applyBorder="1" applyAlignment="1" applyProtection="1">
      <alignment vertical="center" wrapText="1"/>
    </xf>
    <xf numFmtId="171" fontId="34" fillId="5" borderId="82" xfId="2" quotePrefix="1" applyNumberFormat="1" applyFont="1" applyFill="1" applyBorder="1" applyAlignment="1" applyProtection="1">
      <alignment horizontal="right" vertical="center"/>
    </xf>
    <xf numFmtId="0" fontId="35" fillId="5" borderId="0" xfId="1" applyFont="1" applyFill="1" applyBorder="1" applyAlignment="1" applyProtection="1">
      <alignment vertical="center" wrapText="1"/>
    </xf>
    <xf numFmtId="3" fontId="33" fillId="5" borderId="47" xfId="1" applyNumberFormat="1" applyFont="1" applyFill="1" applyBorder="1" applyAlignment="1" applyProtection="1">
      <alignment horizontal="right" vertical="center"/>
    </xf>
    <xf numFmtId="3" fontId="33" fillId="5" borderId="83" xfId="1" applyNumberFormat="1" applyFont="1" applyFill="1" applyBorder="1" applyAlignment="1" applyProtection="1">
      <alignment horizontal="right" vertical="center"/>
    </xf>
    <xf numFmtId="3" fontId="36" fillId="5" borderId="46" xfId="1" applyNumberFormat="1" applyFont="1" applyFill="1" applyBorder="1" applyAlignment="1" applyProtection="1">
      <alignment horizontal="right" vertical="center"/>
    </xf>
    <xf numFmtId="3" fontId="36" fillId="5" borderId="82" xfId="1" applyNumberFormat="1" applyFont="1" applyFill="1" applyBorder="1" applyAlignment="1" applyProtection="1">
      <alignment horizontal="right" vertical="center"/>
    </xf>
    <xf numFmtId="3" fontId="36" fillId="5" borderId="84" xfId="1" applyNumberFormat="1" applyFont="1" applyFill="1" applyBorder="1" applyAlignment="1" applyProtection="1">
      <alignment horizontal="right" vertical="center"/>
    </xf>
    <xf numFmtId="0" fontId="35" fillId="5" borderId="77" xfId="1" applyFont="1" applyFill="1" applyBorder="1" applyAlignment="1" applyProtection="1">
      <alignment vertical="center" wrapText="1"/>
    </xf>
    <xf numFmtId="0" fontId="35" fillId="5" borderId="65" xfId="1" applyFont="1" applyFill="1" applyBorder="1" applyAlignment="1" applyProtection="1">
      <alignment vertical="center" wrapText="1"/>
    </xf>
    <xf numFmtId="0" fontId="35" fillId="5" borderId="48" xfId="2" applyFont="1" applyFill="1" applyBorder="1" applyAlignment="1" applyProtection="1">
      <alignment horizontal="left" vertical="center" wrapText="1"/>
    </xf>
    <xf numFmtId="0" fontId="37" fillId="8" borderId="0" xfId="1" applyFont="1" applyFill="1" applyAlignment="1">
      <alignment vertical="center"/>
    </xf>
    <xf numFmtId="0" fontId="53" fillId="8" borderId="3" xfId="1" applyFont="1" applyFill="1" applyBorder="1" applyAlignment="1" applyProtection="1">
      <alignment vertical="center"/>
    </xf>
    <xf numFmtId="0" fontId="53" fillId="8" borderId="3" xfId="1" applyFont="1" applyFill="1" applyBorder="1" applyAlignment="1" applyProtection="1">
      <alignment vertical="center" wrapText="1"/>
    </xf>
    <xf numFmtId="0" fontId="6" fillId="10" borderId="0" xfId="1" applyFont="1" applyFill="1" applyAlignment="1">
      <alignment vertical="center"/>
    </xf>
    <xf numFmtId="0" fontId="36" fillId="5" borderId="21" xfId="1" applyFont="1" applyFill="1" applyBorder="1" applyAlignment="1" applyProtection="1">
      <alignment vertical="center" wrapText="1"/>
    </xf>
    <xf numFmtId="0" fontId="36" fillId="5" borderId="26" xfId="1" applyFont="1" applyFill="1" applyBorder="1" applyAlignment="1" applyProtection="1">
      <alignment vertical="center" wrapText="1"/>
    </xf>
    <xf numFmtId="0" fontId="37" fillId="10" borderId="0" xfId="1" applyNumberFormat="1" applyFont="1" applyFill="1" applyAlignment="1">
      <alignment horizontal="right"/>
    </xf>
    <xf numFmtId="0" fontId="36" fillId="5" borderId="38" xfId="1" applyFont="1" applyFill="1" applyBorder="1" applyAlignment="1" applyProtection="1">
      <alignment vertical="center" wrapText="1"/>
    </xf>
    <xf numFmtId="172" fontId="6" fillId="5" borderId="6" xfId="2" applyNumberFormat="1" applyFont="1" applyFill="1" applyBorder="1" applyAlignment="1" applyProtection="1">
      <alignment horizontal="right" vertical="center"/>
    </xf>
    <xf numFmtId="0" fontId="6" fillId="5" borderId="26" xfId="2" applyFont="1" applyFill="1" applyBorder="1" applyAlignment="1" applyProtection="1">
      <alignment horizontal="left" vertical="center" wrapText="1"/>
    </xf>
    <xf numFmtId="0" fontId="35" fillId="5" borderId="21" xfId="2" applyFont="1" applyFill="1" applyBorder="1" applyAlignment="1" applyProtection="1">
      <alignment vertical="center" wrapText="1"/>
    </xf>
    <xf numFmtId="171" fontId="53" fillId="8" borderId="36" xfId="2" quotePrefix="1" applyNumberFormat="1" applyFont="1" applyFill="1" applyBorder="1" applyAlignment="1" applyProtection="1">
      <alignment horizontal="right"/>
    </xf>
    <xf numFmtId="0" fontId="53" fillId="8" borderId="3" xfId="1" applyFont="1" applyFill="1" applyBorder="1" applyAlignment="1" applyProtection="1">
      <alignment horizontal="left"/>
    </xf>
    <xf numFmtId="0" fontId="37" fillId="4" borderId="0" xfId="1" applyFont="1" applyFill="1"/>
    <xf numFmtId="172" fontId="6" fillId="5" borderId="6" xfId="2" applyNumberFormat="1" applyFont="1" applyFill="1" applyBorder="1" applyAlignment="1" applyProtection="1">
      <alignment horizontal="right"/>
    </xf>
    <xf numFmtId="171" fontId="34" fillId="5" borderId="20" xfId="2" quotePrefix="1" applyNumberFormat="1" applyFont="1" applyFill="1" applyBorder="1" applyAlignment="1" applyProtection="1">
      <alignment horizontal="right" vertical="top"/>
    </xf>
    <xf numFmtId="0" fontId="6" fillId="5" borderId="21" xfId="2" applyFont="1" applyFill="1" applyBorder="1" applyAlignment="1" applyProtection="1">
      <alignment vertical="top" wrapText="1"/>
    </xf>
    <xf numFmtId="0" fontId="6" fillId="4" borderId="0" xfId="1" applyFont="1" applyFill="1"/>
    <xf numFmtId="171" fontId="34" fillId="5" borderId="25" xfId="2" quotePrefix="1" applyNumberFormat="1" applyFont="1" applyFill="1" applyBorder="1" applyAlignment="1" applyProtection="1">
      <alignment horizontal="right" vertical="top"/>
    </xf>
    <xf numFmtId="0" fontId="6" fillId="5" borderId="26" xfId="2" applyFont="1" applyFill="1" applyBorder="1" applyAlignment="1" applyProtection="1">
      <alignment vertical="top" wrapText="1"/>
    </xf>
    <xf numFmtId="171" fontId="34" fillId="5" borderId="41" xfId="2" quotePrefix="1" applyNumberFormat="1" applyFont="1" applyFill="1" applyBorder="1" applyAlignment="1" applyProtection="1">
      <alignment horizontal="right" vertical="top"/>
    </xf>
    <xf numFmtId="0" fontId="6" fillId="5" borderId="38" xfId="2" applyFont="1" applyFill="1" applyBorder="1" applyAlignment="1" applyProtection="1">
      <alignment vertical="top" wrapText="1"/>
    </xf>
    <xf numFmtId="0" fontId="53" fillId="8" borderId="3" xfId="1" applyFont="1" applyFill="1" applyBorder="1" applyAlignment="1" applyProtection="1">
      <alignment wrapText="1"/>
    </xf>
    <xf numFmtId="0" fontId="54" fillId="8" borderId="3" xfId="1" applyFont="1" applyFill="1" applyBorder="1" applyAlignment="1" applyProtection="1">
      <alignment wrapText="1"/>
    </xf>
    <xf numFmtId="171" fontId="34" fillId="5" borderId="31" xfId="2" quotePrefix="1" applyNumberFormat="1" applyFont="1" applyFill="1" applyBorder="1" applyAlignment="1" applyProtection="1">
      <alignment horizontal="right" vertical="top"/>
    </xf>
    <xf numFmtId="0" fontId="6" fillId="5" borderId="45" xfId="2" applyFont="1" applyFill="1" applyBorder="1" applyAlignment="1" applyProtection="1">
      <alignment vertical="top" wrapText="1"/>
    </xf>
    <xf numFmtId="0" fontId="6" fillId="0" borderId="0" xfId="2" applyNumberFormat="1" applyFont="1" applyFill="1" applyAlignment="1">
      <alignment horizontal="right"/>
    </xf>
    <xf numFmtId="171" fontId="60" fillId="5" borderId="85" xfId="2" quotePrefix="1" applyNumberFormat="1" applyFont="1" applyFill="1" applyBorder="1" applyAlignment="1" applyProtection="1">
      <alignment horizontal="right" vertical="center"/>
    </xf>
    <xf numFmtId="0" fontId="60" fillId="5" borderId="86" xfId="2" applyFont="1" applyFill="1" applyBorder="1" applyProtection="1"/>
    <xf numFmtId="3" fontId="33" fillId="5" borderId="87" xfId="1" applyNumberFormat="1" applyFont="1" applyFill="1" applyBorder="1" applyAlignment="1" applyProtection="1">
      <alignment horizontal="right" vertical="center"/>
    </xf>
    <xf numFmtId="3" fontId="33" fillId="5" borderId="88" xfId="1" applyNumberFormat="1" applyFont="1" applyFill="1" applyBorder="1" applyAlignment="1" applyProtection="1">
      <alignment horizontal="right" vertical="center"/>
    </xf>
    <xf numFmtId="3" fontId="36" fillId="5" borderId="89" xfId="1" applyNumberFormat="1" applyFont="1" applyFill="1" applyBorder="1" applyAlignment="1" applyProtection="1">
      <alignment horizontal="right" vertical="center"/>
    </xf>
    <xf numFmtId="3" fontId="36" fillId="5" borderId="85" xfId="1" applyNumberFormat="1" applyFont="1" applyFill="1" applyBorder="1" applyAlignment="1" applyProtection="1">
      <alignment horizontal="right" vertical="center"/>
    </xf>
    <xf numFmtId="3" fontId="36" fillId="5" borderId="90" xfId="1" applyNumberFormat="1" applyFont="1" applyFill="1" applyBorder="1" applyAlignment="1" applyProtection="1">
      <alignment horizontal="right" vertical="center"/>
    </xf>
    <xf numFmtId="172" fontId="6" fillId="4" borderId="0" xfId="2" applyNumberFormat="1" applyFont="1" applyFill="1" applyBorder="1"/>
    <xf numFmtId="172" fontId="33" fillId="4" borderId="0" xfId="2" applyNumberFormat="1" applyFont="1" applyFill="1" applyBorder="1"/>
    <xf numFmtId="173" fontId="53" fillId="8" borderId="36" xfId="2" applyNumberFormat="1" applyFont="1" applyFill="1" applyBorder="1" applyAlignment="1" applyProtection="1">
      <alignment horizontal="right"/>
    </xf>
    <xf numFmtId="0" fontId="53" fillId="8" borderId="2" xfId="1" applyFont="1" applyFill="1" applyBorder="1" applyAlignment="1" applyProtection="1">
      <alignment horizontal="left" vertical="center"/>
    </xf>
    <xf numFmtId="3" fontId="13" fillId="8" borderId="11" xfId="1" applyNumberFormat="1" applyFont="1" applyFill="1" applyBorder="1" applyAlignment="1" applyProtection="1">
      <alignment horizontal="right" vertical="center"/>
    </xf>
    <xf numFmtId="3" fontId="13" fillId="8" borderId="1" xfId="1" applyNumberFormat="1" applyFont="1" applyFill="1" applyBorder="1" applyAlignment="1" applyProtection="1">
      <alignment horizontal="right" vertical="center"/>
    </xf>
    <xf numFmtId="3" fontId="13" fillId="8" borderId="12" xfId="1" applyNumberFormat="1" applyFont="1" applyFill="1" applyBorder="1" applyAlignment="1" applyProtection="1">
      <alignment horizontal="right" vertical="center"/>
    </xf>
    <xf numFmtId="173" fontId="33" fillId="5" borderId="58" xfId="2" quotePrefix="1" applyNumberFormat="1" applyFont="1" applyFill="1" applyBorder="1" applyAlignment="1" applyProtection="1">
      <alignment horizontal="right" vertical="center"/>
    </xf>
    <xf numFmtId="0" fontId="33" fillId="5" borderId="5" xfId="1" applyFont="1" applyFill="1" applyBorder="1" applyAlignment="1" applyProtection="1">
      <alignment vertical="center"/>
    </xf>
    <xf numFmtId="0" fontId="33" fillId="5" borderId="0" xfId="1" applyFont="1" applyFill="1" applyBorder="1" applyAlignment="1" applyProtection="1">
      <alignment vertical="center" wrapText="1"/>
    </xf>
    <xf numFmtId="3" fontId="6" fillId="5" borderId="83" xfId="1" applyNumberFormat="1" applyFont="1" applyFill="1" applyBorder="1" applyAlignment="1" applyProtection="1">
      <alignment horizontal="right" vertical="center"/>
    </xf>
    <xf numFmtId="173" fontId="33" fillId="5" borderId="6" xfId="2" quotePrefix="1" applyNumberFormat="1" applyFont="1" applyFill="1" applyBorder="1" applyAlignment="1" applyProtection="1">
      <alignment horizontal="right" vertical="center"/>
    </xf>
    <xf numFmtId="173" fontId="62" fillId="9" borderId="49" xfId="2" applyNumberFormat="1" applyFont="1" applyFill="1" applyBorder="1" applyAlignment="1" applyProtection="1">
      <alignment horizontal="right" vertical="center"/>
    </xf>
    <xf numFmtId="0" fontId="48" fillId="9" borderId="50" xfId="2" applyFont="1" applyFill="1" applyBorder="1" applyAlignment="1" applyProtection="1">
      <alignment horizontal="right" vertical="center"/>
    </xf>
    <xf numFmtId="0" fontId="15" fillId="9" borderId="51" xfId="3" applyFont="1" applyFill="1" applyBorder="1" applyAlignment="1" applyProtection="1">
      <alignment horizontal="center" vertical="center" wrapText="1"/>
    </xf>
    <xf numFmtId="3" fontId="15" fillId="9" borderId="91" xfId="1" applyNumberFormat="1" applyFont="1" applyFill="1" applyBorder="1" applyAlignment="1" applyProtection="1">
      <alignment horizontal="right" vertical="center"/>
    </xf>
    <xf numFmtId="3" fontId="15" fillId="9" borderId="92" xfId="1" applyNumberFormat="1" applyFont="1" applyFill="1" applyBorder="1" applyAlignment="1" applyProtection="1">
      <alignment horizontal="right" vertical="center"/>
    </xf>
    <xf numFmtId="3" fontId="50" fillId="9" borderId="49" xfId="1" applyNumberFormat="1" applyFont="1" applyFill="1" applyBorder="1" applyAlignment="1" applyProtection="1">
      <alignment horizontal="right" vertical="center"/>
    </xf>
    <xf numFmtId="3" fontId="50" fillId="9" borderId="50" xfId="1" applyNumberFormat="1" applyFont="1" applyFill="1" applyBorder="1" applyAlignment="1" applyProtection="1">
      <alignment horizontal="right" vertical="center"/>
    </xf>
    <xf numFmtId="3" fontId="50" fillId="9" borderId="51" xfId="1" applyNumberFormat="1" applyFont="1" applyFill="1" applyBorder="1" applyAlignment="1" applyProtection="1">
      <alignment horizontal="right" vertical="center"/>
    </xf>
    <xf numFmtId="0" fontId="33" fillId="5" borderId="0" xfId="2" applyFont="1" applyFill="1" applyBorder="1" applyAlignment="1" applyProtection="1">
      <alignment horizontal="center" vertical="center"/>
    </xf>
    <xf numFmtId="0" fontId="6" fillId="3" borderId="0" xfId="1" applyFont="1" applyFill="1" applyAlignment="1" applyProtection="1">
      <alignment vertical="center"/>
    </xf>
    <xf numFmtId="0" fontId="6" fillId="3" borderId="0" xfId="1" applyFont="1" applyFill="1" applyBorder="1" applyAlignment="1" applyProtection="1">
      <alignment vertical="center"/>
    </xf>
    <xf numFmtId="0" fontId="6" fillId="3" borderId="0" xfId="1" applyFont="1" applyFill="1" applyBorder="1" applyAlignment="1" applyProtection="1">
      <alignment vertical="center" wrapText="1"/>
    </xf>
    <xf numFmtId="3" fontId="6" fillId="3" borderId="0" xfId="1" applyNumberFormat="1" applyFont="1" applyFill="1" applyAlignment="1" applyProtection="1">
      <alignment horizontal="right" vertical="center"/>
    </xf>
    <xf numFmtId="3" fontId="6" fillId="5" borderId="0" xfId="1" quotePrefix="1" applyNumberFormat="1" applyFont="1" applyFill="1" applyAlignment="1" applyProtection="1">
      <alignment horizontal="right" vertical="center"/>
    </xf>
    <xf numFmtId="0" fontId="8" fillId="5" borderId="0" xfId="0" applyFont="1" applyFill="1" applyAlignment="1" applyProtection="1">
      <alignment horizontal="right" wrapText="1"/>
    </xf>
    <xf numFmtId="0" fontId="19" fillId="8" borderId="1" xfId="1" applyFont="1" applyFill="1" applyBorder="1" applyAlignment="1" applyProtection="1">
      <alignment horizontal="center" vertical="center"/>
    </xf>
    <xf numFmtId="0" fontId="8" fillId="5" borderId="0" xfId="1" applyFont="1" applyFill="1" applyAlignment="1" applyProtection="1">
      <alignment horizontal="center" vertical="center" wrapText="1"/>
    </xf>
    <xf numFmtId="0" fontId="6" fillId="0" borderId="0" xfId="1" applyNumberFormat="1" applyFont="1" applyFill="1" applyAlignment="1">
      <alignment horizontal="right"/>
    </xf>
    <xf numFmtId="0" fontId="15" fillId="8" borderId="93" xfId="1" applyFont="1" applyFill="1" applyBorder="1" applyAlignment="1" applyProtection="1">
      <alignment horizontal="center" vertical="center"/>
    </xf>
    <xf numFmtId="0" fontId="15" fillId="8" borderId="94" xfId="1" applyFont="1" applyFill="1" applyBorder="1" applyAlignment="1" applyProtection="1">
      <alignment horizontal="center" vertical="center"/>
    </xf>
    <xf numFmtId="0" fontId="15" fillId="8" borderId="94" xfId="1" applyFont="1" applyFill="1" applyBorder="1" applyAlignment="1" applyProtection="1">
      <alignment horizontal="center" vertical="center" wrapText="1"/>
    </xf>
    <xf numFmtId="3" fontId="15" fillId="8" borderId="94" xfId="1" applyNumberFormat="1" applyFont="1" applyFill="1" applyBorder="1" applyAlignment="1" applyProtection="1">
      <alignment horizontal="center" vertical="center"/>
    </xf>
    <xf numFmtId="3" fontId="15" fillId="8" borderId="95" xfId="1" applyNumberFormat="1" applyFont="1" applyFill="1" applyBorder="1" applyAlignment="1" applyProtection="1">
      <alignment horizontal="center" vertical="center"/>
    </xf>
    <xf numFmtId="0" fontId="8" fillId="5" borderId="11" xfId="1" applyFont="1" applyFill="1" applyBorder="1" applyAlignment="1" applyProtection="1">
      <alignment horizontal="center"/>
    </xf>
    <xf numFmtId="0" fontId="8" fillId="5" borderId="1" xfId="1" applyFont="1" applyFill="1" applyBorder="1" applyAlignment="1" applyProtection="1">
      <alignment horizontal="center" vertical="top"/>
    </xf>
    <xf numFmtId="0" fontId="8" fillId="5" borderId="1" xfId="1" applyFont="1" applyFill="1" applyBorder="1" applyAlignment="1" applyProtection="1">
      <alignment vertical="top" wrapText="1"/>
    </xf>
    <xf numFmtId="3" fontId="8" fillId="5" borderId="1" xfId="1" applyNumberFormat="1" applyFont="1" applyFill="1" applyBorder="1" applyAlignment="1" applyProtection="1">
      <alignment horizontal="right" vertical="center"/>
    </xf>
    <xf numFmtId="3" fontId="8" fillId="5" borderId="12" xfId="1" applyNumberFormat="1" applyFont="1" applyFill="1" applyBorder="1" applyAlignment="1" applyProtection="1">
      <alignment horizontal="right" vertical="center"/>
    </xf>
    <xf numFmtId="0" fontId="6" fillId="5" borderId="96" xfId="1" applyFont="1" applyFill="1" applyBorder="1" applyAlignment="1" applyProtection="1">
      <alignment horizontal="center"/>
    </xf>
    <xf numFmtId="0" fontId="64" fillId="5" borderId="20" xfId="1" applyFont="1" applyFill="1" applyBorder="1" applyAlignment="1" applyProtection="1">
      <alignment horizontal="center" vertical="top"/>
    </xf>
    <xf numFmtId="0" fontId="6" fillId="5" borderId="20" xfId="1" applyFont="1" applyFill="1" applyBorder="1" applyAlignment="1" applyProtection="1">
      <alignment vertical="top" wrapText="1"/>
    </xf>
    <xf numFmtId="3" fontId="6" fillId="5" borderId="20" xfId="1" applyNumberFormat="1" applyFont="1" applyFill="1" applyBorder="1" applyAlignment="1" applyProtection="1">
      <alignment horizontal="right" vertical="center"/>
    </xf>
    <xf numFmtId="3" fontId="6" fillId="5" borderId="24" xfId="1" applyNumberFormat="1" applyFont="1" applyFill="1" applyBorder="1" applyAlignment="1" applyProtection="1">
      <alignment horizontal="right" vertical="center"/>
    </xf>
    <xf numFmtId="0" fontId="6" fillId="5" borderId="46" xfId="1" applyFont="1" applyFill="1" applyBorder="1" applyAlignment="1" applyProtection="1">
      <alignment horizontal="center"/>
    </xf>
    <xf numFmtId="0" fontId="64" fillId="5" borderId="31" xfId="1" applyFont="1" applyFill="1" applyBorder="1" applyAlignment="1" applyProtection="1">
      <alignment horizontal="center" vertical="top"/>
    </xf>
    <xf numFmtId="0" fontId="6" fillId="5" borderId="31" xfId="1" applyFont="1" applyFill="1" applyBorder="1" applyAlignment="1" applyProtection="1">
      <alignment vertical="top" wrapText="1"/>
    </xf>
    <xf numFmtId="3" fontId="6" fillId="5" borderId="31" xfId="1" applyNumberFormat="1" applyFont="1" applyFill="1" applyBorder="1" applyAlignment="1" applyProtection="1">
      <alignment horizontal="right" vertical="center"/>
    </xf>
    <xf numFmtId="3" fontId="6" fillId="5" borderId="35" xfId="1" applyNumberFormat="1" applyFont="1" applyFill="1" applyBorder="1" applyAlignment="1" applyProtection="1">
      <alignment horizontal="right" vertical="center"/>
    </xf>
    <xf numFmtId="0" fontId="6" fillId="5" borderId="17" xfId="1" applyFont="1" applyFill="1" applyBorder="1" applyAlignment="1" applyProtection="1">
      <alignment horizontal="center"/>
    </xf>
    <xf numFmtId="0" fontId="64" fillId="5" borderId="41" xfId="1" applyFont="1" applyFill="1" applyBorder="1" applyAlignment="1" applyProtection="1">
      <alignment horizontal="center" vertical="top"/>
    </xf>
    <xf numFmtId="0" fontId="6" fillId="5" borderId="41" xfId="1" applyFont="1" applyFill="1" applyBorder="1" applyAlignment="1" applyProtection="1">
      <alignment vertical="top" wrapText="1"/>
    </xf>
    <xf numFmtId="3" fontId="6" fillId="5" borderId="41" xfId="1" applyNumberFormat="1" applyFont="1" applyFill="1" applyBorder="1" applyAlignment="1" applyProtection="1">
      <alignment horizontal="right" vertical="center"/>
    </xf>
    <xf numFmtId="3" fontId="6" fillId="5" borderId="42" xfId="1" applyNumberFormat="1" applyFont="1" applyFill="1" applyBorder="1" applyAlignment="1" applyProtection="1">
      <alignment horizontal="right" vertical="center"/>
    </xf>
    <xf numFmtId="3" fontId="8" fillId="5" borderId="1" xfId="0" applyNumberFormat="1" applyFont="1" applyFill="1" applyBorder="1" applyAlignment="1" applyProtection="1">
      <alignment horizontal="right" vertical="center"/>
    </xf>
    <xf numFmtId="3" fontId="8" fillId="5" borderId="12" xfId="0" applyNumberFormat="1" applyFont="1" applyFill="1" applyBorder="1" applyAlignment="1" applyProtection="1">
      <alignment horizontal="right" vertical="center"/>
    </xf>
    <xf numFmtId="0" fontId="64" fillId="5" borderId="97" xfId="1" applyFont="1" applyFill="1" applyBorder="1" applyAlignment="1" applyProtection="1">
      <alignment horizontal="center" vertical="top"/>
    </xf>
    <xf numFmtId="0" fontId="6" fillId="5" borderId="97" xfId="1" applyFont="1" applyFill="1" applyBorder="1" applyAlignment="1" applyProtection="1">
      <alignment vertical="top" wrapText="1"/>
    </xf>
    <xf numFmtId="3" fontId="6" fillId="5" borderId="97" xfId="0" applyNumberFormat="1" applyFont="1" applyFill="1" applyBorder="1" applyAlignment="1" applyProtection="1">
      <alignment horizontal="right" vertical="center"/>
    </xf>
    <xf numFmtId="3" fontId="6" fillId="5" borderId="98" xfId="0" applyNumberFormat="1" applyFont="1" applyFill="1" applyBorder="1" applyAlignment="1" applyProtection="1">
      <alignment horizontal="right" vertical="center"/>
    </xf>
    <xf numFmtId="3" fontId="6" fillId="5" borderId="31" xfId="0" applyNumberFormat="1" applyFont="1" applyFill="1" applyBorder="1" applyAlignment="1" applyProtection="1">
      <alignment horizontal="right" vertical="center"/>
    </xf>
    <xf numFmtId="3" fontId="6" fillId="5" borderId="35" xfId="0" applyNumberFormat="1" applyFont="1" applyFill="1" applyBorder="1" applyAlignment="1" applyProtection="1">
      <alignment horizontal="right" vertical="center"/>
    </xf>
    <xf numFmtId="3" fontId="6" fillId="5" borderId="97" xfId="1" applyNumberFormat="1" applyFont="1" applyFill="1" applyBorder="1" applyAlignment="1" applyProtection="1">
      <alignment horizontal="right" vertical="center"/>
    </xf>
    <xf numFmtId="3" fontId="6" fillId="5" borderId="98" xfId="1" applyNumberFormat="1" applyFont="1" applyFill="1" applyBorder="1" applyAlignment="1" applyProtection="1">
      <alignment horizontal="right" vertical="center"/>
    </xf>
    <xf numFmtId="0" fontId="6" fillId="10" borderId="0" xfId="1" applyNumberFormat="1" applyFont="1" applyFill="1" applyAlignment="1">
      <alignment horizontal="right"/>
    </xf>
    <xf numFmtId="3" fontId="8" fillId="7" borderId="1" xfId="1" applyNumberFormat="1" applyFont="1" applyFill="1" applyBorder="1" applyAlignment="1" applyProtection="1">
      <alignment horizontal="right" vertical="center"/>
    </xf>
    <xf numFmtId="3" fontId="8" fillId="7" borderId="12" xfId="1" applyNumberFormat="1" applyFont="1" applyFill="1" applyBorder="1" applyAlignment="1" applyProtection="1">
      <alignment horizontal="right" vertical="center"/>
    </xf>
    <xf numFmtId="0" fontId="6" fillId="0" borderId="0" xfId="1" applyNumberFormat="1" applyFont="1" applyFill="1" applyBorder="1" applyAlignment="1">
      <alignment horizontal="right"/>
    </xf>
    <xf numFmtId="0" fontId="6" fillId="0" borderId="0" xfId="1" applyNumberFormat="1" applyFont="1" applyBorder="1" applyAlignment="1">
      <alignment horizontal="right"/>
    </xf>
    <xf numFmtId="0" fontId="8" fillId="5" borderId="49" xfId="1" applyFont="1" applyFill="1" applyBorder="1" applyAlignment="1" applyProtection="1">
      <alignment horizontal="center"/>
    </xf>
    <xf numFmtId="0" fontId="8" fillId="5" borderId="50" xfId="1" applyFont="1" applyFill="1" applyBorder="1" applyAlignment="1" applyProtection="1">
      <alignment horizontal="center" vertical="top"/>
    </xf>
    <xf numFmtId="0" fontId="8" fillId="5" borderId="50" xfId="1" applyFont="1" applyFill="1" applyBorder="1" applyAlignment="1" applyProtection="1">
      <alignment vertical="top" wrapText="1"/>
    </xf>
    <xf numFmtId="3" fontId="8" fillId="5" borderId="50" xfId="1" applyNumberFormat="1" applyFont="1" applyFill="1" applyBorder="1" applyAlignment="1" applyProtection="1">
      <alignment horizontal="right" vertical="center"/>
    </xf>
    <xf numFmtId="3" fontId="8" fillId="5" borderId="51" xfId="1" applyNumberFormat="1" applyFont="1" applyFill="1" applyBorder="1" applyAlignment="1" applyProtection="1">
      <alignment horizontal="right" vertical="center"/>
    </xf>
    <xf numFmtId="0" fontId="65" fillId="5" borderId="0" xfId="1" applyFont="1" applyFill="1" applyBorder="1" applyProtection="1"/>
    <xf numFmtId="0" fontId="6" fillId="5" borderId="0" xfId="1" applyFont="1" applyFill="1" applyBorder="1" applyAlignment="1" applyProtection="1">
      <alignment vertical="top"/>
    </xf>
    <xf numFmtId="0" fontId="6" fillId="5" borderId="0" xfId="1" applyFont="1" applyFill="1" applyBorder="1" applyAlignment="1" applyProtection="1">
      <alignment vertical="top" wrapText="1"/>
    </xf>
    <xf numFmtId="3" fontId="6" fillId="5" borderId="0" xfId="1" applyNumberFormat="1" applyFont="1" applyFill="1" applyBorder="1" applyAlignment="1" applyProtection="1">
      <alignment horizontal="right"/>
    </xf>
    <xf numFmtId="172" fontId="6" fillId="5" borderId="0" xfId="1" applyNumberFormat="1" applyFont="1" applyFill="1" applyBorder="1" applyAlignment="1" applyProtection="1">
      <alignment horizontal="left" wrapText="1"/>
    </xf>
    <xf numFmtId="0" fontId="6" fillId="3" borderId="0" xfId="1" applyFont="1" applyFill="1" applyAlignment="1" applyProtection="1">
      <alignment vertical="center" wrapText="1"/>
    </xf>
    <xf numFmtId="0" fontId="6" fillId="3" borderId="0" xfId="1" applyFont="1" applyFill="1" applyAlignment="1">
      <alignment vertical="center"/>
    </xf>
    <xf numFmtId="0" fontId="6" fillId="11" borderId="0" xfId="1" applyFont="1" applyFill="1" applyAlignment="1">
      <alignment vertical="center"/>
    </xf>
    <xf numFmtId="169" fontId="66" fillId="8" borderId="4" xfId="1" applyNumberFormat="1" applyFont="1" applyFill="1" applyBorder="1" applyAlignment="1" applyProtection="1">
      <alignment horizontal="center" vertical="center"/>
    </xf>
    <xf numFmtId="0" fontId="8" fillId="5" borderId="0" xfId="1" applyFont="1" applyFill="1" applyAlignment="1" applyProtection="1">
      <alignment horizontal="center" vertical="center"/>
    </xf>
    <xf numFmtId="0" fontId="8" fillId="0" borderId="0" xfId="1" quotePrefix="1" applyFont="1" applyAlignment="1" applyProtection="1">
      <alignment vertical="center"/>
    </xf>
    <xf numFmtId="0" fontId="6" fillId="0" borderId="0" xfId="1" applyFont="1" applyAlignment="1" applyProtection="1">
      <alignment vertical="center"/>
    </xf>
    <xf numFmtId="168" fontId="6" fillId="5" borderId="0" xfId="1" applyNumberFormat="1" applyFont="1" applyFill="1" applyAlignment="1" applyProtection="1">
      <alignment horizontal="left" vertical="center"/>
    </xf>
    <xf numFmtId="0" fontId="8" fillId="0" borderId="99" xfId="0" applyFont="1" applyFill="1" applyBorder="1" applyAlignment="1" applyProtection="1">
      <alignment horizontal="right" wrapText="1"/>
    </xf>
    <xf numFmtId="3" fontId="6" fillId="0" borderId="0" xfId="1" applyNumberFormat="1" applyFont="1" applyAlignment="1" applyProtection="1">
      <alignment horizontal="right" vertical="center"/>
    </xf>
    <xf numFmtId="0" fontId="67" fillId="11" borderId="7" xfId="1" applyFont="1" applyFill="1" applyBorder="1" applyAlignment="1" applyProtection="1">
      <alignment vertical="center"/>
    </xf>
    <xf numFmtId="0" fontId="67" fillId="11" borderId="8" xfId="1" applyFont="1" applyFill="1" applyBorder="1" applyAlignment="1" applyProtection="1">
      <alignment horizontal="center" vertical="center"/>
    </xf>
    <xf numFmtId="0" fontId="9" fillId="11" borderId="9" xfId="1" applyFont="1" applyFill="1" applyBorder="1" applyAlignment="1" applyProtection="1">
      <alignment horizontal="center" vertical="center" wrapText="1"/>
    </xf>
    <xf numFmtId="0" fontId="68" fillId="11" borderId="10" xfId="1" applyFont="1" applyFill="1" applyBorder="1" applyAlignment="1" applyProtection="1">
      <alignment horizontal="center" vertical="center"/>
    </xf>
    <xf numFmtId="0" fontId="68" fillId="11" borderId="7" xfId="1" applyFont="1" applyFill="1" applyBorder="1" applyAlignment="1" applyProtection="1">
      <alignment horizontal="center" vertical="center"/>
    </xf>
    <xf numFmtId="0" fontId="69" fillId="11" borderId="8" xfId="0" applyFont="1" applyFill="1" applyBorder="1" applyAlignment="1" applyProtection="1">
      <alignment horizontal="center" vertical="center"/>
    </xf>
    <xf numFmtId="0" fontId="70" fillId="11" borderId="8" xfId="1" applyFont="1" applyFill="1" applyBorder="1" applyAlignment="1" applyProtection="1">
      <alignment horizontal="center" vertical="center"/>
    </xf>
    <xf numFmtId="0" fontId="67" fillId="11" borderId="9" xfId="1" applyFont="1" applyFill="1" applyBorder="1" applyAlignment="1" applyProtection="1">
      <alignment horizontal="center" vertical="center"/>
    </xf>
    <xf numFmtId="0" fontId="71" fillId="11" borderId="17" xfId="1" quotePrefix="1" applyFont="1" applyFill="1" applyBorder="1" applyAlignment="1" applyProtection="1">
      <alignment horizontal="center" vertical="center"/>
    </xf>
    <xf numFmtId="0" fontId="71" fillId="11" borderId="18" xfId="1" applyFont="1" applyFill="1" applyBorder="1" applyAlignment="1" applyProtection="1">
      <alignment horizontal="center" vertical="center"/>
    </xf>
    <xf numFmtId="0" fontId="72" fillId="0" borderId="100" xfId="2" applyFont="1" applyFill="1" applyBorder="1" applyAlignment="1" applyProtection="1">
      <alignment horizontal="center" vertical="center" wrapText="1"/>
    </xf>
    <xf numFmtId="0" fontId="73" fillId="11" borderId="13" xfId="1" applyFont="1" applyFill="1" applyBorder="1" applyAlignment="1" applyProtection="1">
      <alignment horizontal="center" vertical="center"/>
    </xf>
    <xf numFmtId="0" fontId="68" fillId="11" borderId="13" xfId="1" applyFont="1" applyFill="1" applyBorder="1" applyAlignment="1" applyProtection="1">
      <alignment horizontal="center" vertical="center"/>
    </xf>
    <xf numFmtId="1" fontId="9" fillId="4" borderId="11" xfId="1" applyNumberFormat="1" applyFont="1" applyFill="1" applyBorder="1" applyAlignment="1" applyProtection="1">
      <alignment horizontal="center" vertical="center" wrapText="1"/>
    </xf>
    <xf numFmtId="1" fontId="9" fillId="4" borderId="4" xfId="1" applyNumberFormat="1" applyFont="1" applyFill="1" applyBorder="1" applyAlignment="1" applyProtection="1">
      <alignment horizontal="center" vertical="center" wrapText="1"/>
    </xf>
    <xf numFmtId="1" fontId="9" fillId="4" borderId="1" xfId="1" applyNumberFormat="1" applyFont="1" applyFill="1" applyBorder="1" applyAlignment="1" applyProtection="1">
      <alignment horizontal="center" vertical="center" wrapText="1"/>
    </xf>
    <xf numFmtId="1" fontId="9" fillId="4" borderId="12" xfId="1" applyNumberFormat="1" applyFont="1" applyFill="1" applyBorder="1" applyAlignment="1" applyProtection="1">
      <alignment horizontal="center" vertical="center" wrapText="1"/>
    </xf>
    <xf numFmtId="0" fontId="74" fillId="8" borderId="37" xfId="2" applyFont="1" applyFill="1" applyBorder="1" applyAlignment="1" applyProtection="1">
      <alignment horizontal="left" vertical="center"/>
    </xf>
    <xf numFmtId="1" fontId="6" fillId="8" borderId="4" xfId="1" applyNumberFormat="1" applyFont="1" applyFill="1" applyBorder="1" applyAlignment="1" applyProtection="1">
      <alignment horizontal="left" vertical="center" wrapText="1"/>
    </xf>
    <xf numFmtId="1" fontId="67" fillId="5" borderId="12" xfId="1" applyNumberFormat="1" applyFont="1" applyFill="1" applyBorder="1" applyAlignment="1" applyProtection="1">
      <alignment horizontal="left" vertical="center" wrapText="1"/>
    </xf>
    <xf numFmtId="3" fontId="51" fillId="5" borderId="37" xfId="1" quotePrefix="1" applyNumberFormat="1" applyFont="1" applyFill="1" applyBorder="1" applyAlignment="1" applyProtection="1">
      <alignment horizontal="center" vertical="center"/>
    </xf>
    <xf numFmtId="0" fontId="6" fillId="5" borderId="0" xfId="1" applyNumberFormat="1" applyFont="1" applyFill="1" applyBorder="1" applyAlignment="1">
      <alignment horizontal="right"/>
    </xf>
    <xf numFmtId="0" fontId="75" fillId="5" borderId="14" xfId="2" applyFont="1" applyFill="1" applyBorder="1" applyAlignment="1" applyProtection="1">
      <alignment horizontal="left" vertical="center"/>
    </xf>
    <xf numFmtId="1" fontId="6" fillId="5" borderId="15" xfId="1" applyNumberFormat="1" applyFont="1" applyFill="1" applyBorder="1" applyAlignment="1" applyProtection="1">
      <alignment horizontal="center" vertical="center"/>
    </xf>
    <xf numFmtId="0" fontId="35" fillId="5" borderId="15" xfId="2" applyFont="1" applyFill="1" applyBorder="1" applyAlignment="1" applyProtection="1">
      <alignment horizontal="left" vertical="center" wrapText="1"/>
    </xf>
    <xf numFmtId="171" fontId="76" fillId="4" borderId="36" xfId="2" quotePrefix="1" applyNumberFormat="1" applyFont="1" applyFill="1" applyBorder="1" applyAlignment="1" applyProtection="1">
      <alignment horizontal="right" vertical="center"/>
    </xf>
    <xf numFmtId="0" fontId="76" fillId="4" borderId="3" xfId="2" quotePrefix="1" applyFont="1" applyFill="1" applyBorder="1" applyAlignment="1" applyProtection="1">
      <alignment horizontal="left" vertical="center" wrapText="1"/>
    </xf>
    <xf numFmtId="0" fontId="77" fillId="4" borderId="3" xfId="1" applyFont="1" applyFill="1" applyBorder="1" applyAlignment="1" applyProtection="1">
      <alignment horizontal="left" vertical="center" wrapText="1"/>
    </xf>
    <xf numFmtId="3" fontId="9" fillId="4" borderId="37" xfId="1" applyNumberFormat="1" applyFont="1" applyFill="1" applyBorder="1" applyAlignment="1" applyProtection="1">
      <alignment vertical="center"/>
    </xf>
    <xf numFmtId="3" fontId="9" fillId="4" borderId="60" xfId="1" applyNumberFormat="1" applyFont="1" applyFill="1" applyBorder="1" applyAlignment="1" applyProtection="1">
      <alignment vertical="center"/>
    </xf>
    <xf numFmtId="3" fontId="78" fillId="4" borderId="11" xfId="1" applyNumberFormat="1" applyFont="1" applyFill="1" applyBorder="1" applyAlignment="1" applyProtection="1">
      <alignment vertical="center"/>
    </xf>
    <xf numFmtId="3" fontId="78" fillId="4" borderId="1" xfId="1" applyNumberFormat="1" applyFont="1" applyFill="1" applyBorder="1" applyAlignment="1" applyProtection="1">
      <alignment vertical="center"/>
    </xf>
    <xf numFmtId="3" fontId="78" fillId="4" borderId="12" xfId="1" applyNumberFormat="1" applyFont="1" applyFill="1" applyBorder="1" applyAlignment="1" applyProtection="1">
      <alignment vertical="center"/>
    </xf>
    <xf numFmtId="0" fontId="8" fillId="11" borderId="0" xfId="1" applyFont="1" applyFill="1" applyAlignment="1">
      <alignment vertical="center"/>
    </xf>
    <xf numFmtId="3" fontId="8" fillId="5" borderId="22" xfId="1" applyNumberFormat="1" applyFont="1" applyFill="1" applyBorder="1" applyAlignment="1" applyProtection="1">
      <alignment horizontal="right" vertical="center"/>
      <protection locked="0"/>
    </xf>
    <xf numFmtId="3" fontId="8" fillId="5" borderId="22" xfId="1" applyNumberFormat="1" applyFont="1" applyFill="1" applyBorder="1" applyAlignment="1" applyProtection="1">
      <alignment horizontal="right" vertical="center"/>
    </xf>
    <xf numFmtId="0" fontId="6" fillId="10" borderId="0" xfId="1" applyNumberFormat="1" applyFont="1" applyFill="1" applyBorder="1" applyAlignment="1">
      <alignment horizontal="right"/>
    </xf>
    <xf numFmtId="0" fontId="6" fillId="5" borderId="26" xfId="2" quotePrefix="1" applyFont="1" applyFill="1" applyBorder="1" applyAlignment="1">
      <alignment horizontal="left" vertical="center" wrapText="1"/>
    </xf>
    <xf numFmtId="3" fontId="8" fillId="5" borderId="27" xfId="1" applyNumberFormat="1" applyFont="1" applyFill="1" applyBorder="1" applyAlignment="1" applyProtection="1">
      <alignment horizontal="right" vertical="center"/>
      <protection locked="0"/>
    </xf>
    <xf numFmtId="3" fontId="8" fillId="5" borderId="27" xfId="1" applyNumberFormat="1" applyFont="1" applyFill="1" applyBorder="1" applyAlignment="1" applyProtection="1">
      <alignment horizontal="right" vertical="center"/>
    </xf>
    <xf numFmtId="171" fontId="34" fillId="5" borderId="70" xfId="2" quotePrefix="1" applyNumberFormat="1" applyFont="1" applyFill="1" applyBorder="1" applyAlignment="1">
      <alignment horizontal="right" vertical="center"/>
    </xf>
    <xf numFmtId="0" fontId="6" fillId="5" borderId="71" xfId="2" applyFont="1" applyFill="1" applyBorder="1" applyAlignment="1">
      <alignment horizontal="left" vertical="center" wrapText="1"/>
    </xf>
    <xf numFmtId="3" fontId="8" fillId="5" borderId="72" xfId="1" applyNumberFormat="1" applyFont="1" applyFill="1" applyBorder="1" applyAlignment="1" applyProtection="1">
      <alignment horizontal="right" vertical="center"/>
      <protection locked="0"/>
    </xf>
    <xf numFmtId="3" fontId="8" fillId="5" borderId="72" xfId="1" applyNumberFormat="1" applyFont="1" applyFill="1" applyBorder="1" applyAlignment="1" applyProtection="1">
      <alignment horizontal="right" vertical="center"/>
    </xf>
    <xf numFmtId="3" fontId="36" fillId="5" borderId="74" xfId="1" applyNumberFormat="1" applyFont="1" applyFill="1" applyBorder="1" applyAlignment="1" applyProtection="1">
      <alignment horizontal="right" vertical="center"/>
      <protection locked="0"/>
    </xf>
    <xf numFmtId="3" fontId="36" fillId="5" borderId="70" xfId="1" applyNumberFormat="1" applyFont="1" applyFill="1" applyBorder="1" applyAlignment="1" applyProtection="1">
      <alignment horizontal="right" vertical="center"/>
      <protection locked="0"/>
    </xf>
    <xf numFmtId="3" fontId="36" fillId="5" borderId="75" xfId="1" applyNumberFormat="1" applyFont="1" applyFill="1" applyBorder="1" applyAlignment="1" applyProtection="1">
      <alignment horizontal="right" vertical="center"/>
      <protection locked="0"/>
    </xf>
    <xf numFmtId="171" fontId="34" fillId="5" borderId="64" xfId="2" quotePrefix="1" applyNumberFormat="1" applyFont="1" applyFill="1" applyBorder="1" applyAlignment="1">
      <alignment horizontal="right" vertical="center"/>
    </xf>
    <xf numFmtId="0" fontId="6" fillId="5" borderId="65" xfId="2" applyFont="1" applyFill="1" applyBorder="1" applyAlignment="1">
      <alignment horizontal="left" vertical="center" wrapText="1"/>
    </xf>
    <xf numFmtId="3" fontId="8" fillId="5" borderId="66" xfId="1" applyNumberFormat="1" applyFont="1" applyFill="1" applyBorder="1" applyAlignment="1" applyProtection="1">
      <alignment horizontal="right" vertical="center"/>
      <protection locked="0"/>
    </xf>
    <xf numFmtId="3" fontId="8" fillId="5" borderId="66" xfId="1" applyNumberFormat="1" applyFont="1" applyFill="1" applyBorder="1" applyAlignment="1" applyProtection="1">
      <alignment horizontal="right" vertical="center"/>
    </xf>
    <xf numFmtId="3" fontId="36" fillId="5" borderId="68" xfId="1" applyNumberFormat="1" applyFont="1" applyFill="1" applyBorder="1" applyAlignment="1" applyProtection="1">
      <alignment horizontal="right" vertical="center"/>
      <protection locked="0"/>
    </xf>
    <xf numFmtId="3" fontId="36" fillId="5" borderId="64" xfId="1" applyNumberFormat="1" applyFont="1" applyFill="1" applyBorder="1" applyAlignment="1" applyProtection="1">
      <alignment horizontal="right" vertical="center"/>
      <protection locked="0"/>
    </xf>
    <xf numFmtId="3" fontId="36" fillId="5" borderId="69" xfId="1" applyNumberFormat="1" applyFont="1" applyFill="1" applyBorder="1" applyAlignment="1" applyProtection="1">
      <alignment horizontal="right" vertical="center"/>
      <protection locked="0"/>
    </xf>
    <xf numFmtId="0" fontId="6" fillId="5" borderId="29" xfId="2" applyFont="1" applyFill="1" applyBorder="1" applyAlignment="1">
      <alignment horizontal="left" vertical="center" wrapText="1"/>
    </xf>
    <xf numFmtId="3" fontId="8" fillId="5" borderId="39" xfId="1" applyNumberFormat="1" applyFont="1" applyFill="1" applyBorder="1" applyAlignment="1" applyProtection="1">
      <alignment horizontal="right" vertical="center"/>
      <protection locked="0"/>
    </xf>
    <xf numFmtId="3" fontId="8" fillId="5" borderId="39" xfId="1" applyNumberFormat="1" applyFont="1" applyFill="1" applyBorder="1" applyAlignment="1" applyProtection="1">
      <alignment horizontal="right" vertical="center"/>
    </xf>
    <xf numFmtId="171" fontId="76" fillId="4" borderId="36" xfId="2" quotePrefix="1" applyNumberFormat="1" applyFont="1" applyFill="1" applyBorder="1" applyAlignment="1">
      <alignment horizontal="right" vertical="center"/>
    </xf>
    <xf numFmtId="0" fontId="76" fillId="4" borderId="3" xfId="2" quotePrefix="1" applyFont="1" applyFill="1" applyBorder="1" applyAlignment="1">
      <alignment horizontal="left" vertical="center" wrapText="1"/>
    </xf>
    <xf numFmtId="0" fontId="77" fillId="4" borderId="3" xfId="1" applyFont="1" applyFill="1" applyBorder="1" applyAlignment="1">
      <alignment horizontal="left" vertical="center" wrapText="1"/>
    </xf>
    <xf numFmtId="3" fontId="78" fillId="4" borderId="11" xfId="1" applyNumberFormat="1" applyFont="1" applyFill="1" applyBorder="1" applyAlignment="1">
      <alignment vertical="center"/>
    </xf>
    <xf numFmtId="3" fontId="78" fillId="4" borderId="4" xfId="1" applyNumberFormat="1" applyFont="1" applyFill="1" applyBorder="1" applyAlignment="1">
      <alignment vertical="center"/>
    </xf>
    <xf numFmtId="171" fontId="34" fillId="5" borderId="101" xfId="2" quotePrefix="1" applyNumberFormat="1" applyFont="1" applyFill="1" applyBorder="1" applyAlignment="1">
      <alignment horizontal="right" vertical="center"/>
    </xf>
    <xf numFmtId="0" fontId="36" fillId="5" borderId="5" xfId="2" applyFont="1" applyFill="1" applyBorder="1" applyAlignment="1">
      <alignment horizontal="left" vertical="center" wrapText="1"/>
    </xf>
    <xf numFmtId="3" fontId="8" fillId="5" borderId="102" xfId="1" applyNumberFormat="1" applyFont="1" applyFill="1" applyBorder="1" applyAlignment="1" applyProtection="1">
      <alignment horizontal="right" vertical="center"/>
      <protection locked="0"/>
    </xf>
    <xf numFmtId="3" fontId="8" fillId="5" borderId="102" xfId="1" applyNumberFormat="1" applyFont="1" applyFill="1" applyBorder="1" applyAlignment="1" applyProtection="1">
      <alignment horizontal="right" vertical="center"/>
    </xf>
    <xf numFmtId="3" fontId="36" fillId="5" borderId="96" xfId="1" applyNumberFormat="1" applyFont="1" applyFill="1" applyBorder="1" applyAlignment="1" applyProtection="1">
      <alignment horizontal="right" vertical="center"/>
      <protection locked="0"/>
    </xf>
    <xf numFmtId="3" fontId="36" fillId="5" borderId="101" xfId="1" applyNumberFormat="1" applyFont="1" applyFill="1" applyBorder="1" applyAlignment="1" applyProtection="1">
      <alignment horizontal="right" vertical="center"/>
      <protection locked="0"/>
    </xf>
    <xf numFmtId="3" fontId="36" fillId="5" borderId="103" xfId="1" applyNumberFormat="1" applyFont="1" applyFill="1" applyBorder="1" applyAlignment="1" applyProtection="1">
      <alignment horizontal="right" vertical="center"/>
      <protection locked="0"/>
    </xf>
    <xf numFmtId="171" fontId="6" fillId="5" borderId="6" xfId="2" applyNumberFormat="1" applyFont="1" applyFill="1" applyBorder="1" applyAlignment="1">
      <alignment horizontal="right" vertical="center"/>
    </xf>
    <xf numFmtId="0" fontId="36" fillId="5" borderId="65" xfId="2" applyFont="1" applyFill="1" applyBorder="1" applyAlignment="1">
      <alignment horizontal="left" vertical="center" wrapText="1"/>
    </xf>
    <xf numFmtId="0" fontId="36" fillId="5" borderId="71" xfId="2" applyFont="1" applyFill="1" applyBorder="1" applyAlignment="1">
      <alignment horizontal="left" vertical="center" wrapText="1"/>
    </xf>
    <xf numFmtId="3" fontId="8" fillId="5" borderId="72" xfId="1" applyNumberFormat="1" applyFont="1" applyFill="1" applyBorder="1" applyAlignment="1" applyProtection="1">
      <alignment vertical="center"/>
      <protection locked="0"/>
    </xf>
    <xf numFmtId="171" fontId="34" fillId="5" borderId="82" xfId="2" quotePrefix="1" applyNumberFormat="1" applyFont="1" applyFill="1" applyBorder="1" applyAlignment="1">
      <alignment horizontal="right" vertical="center"/>
    </xf>
    <xf numFmtId="0" fontId="36" fillId="5" borderId="0" xfId="2" applyFont="1" applyFill="1" applyBorder="1" applyAlignment="1">
      <alignment horizontal="left" vertical="center" wrapText="1"/>
    </xf>
    <xf numFmtId="3" fontId="8" fillId="5" borderId="13" xfId="1" applyNumberFormat="1" applyFont="1" applyFill="1" applyBorder="1" applyAlignment="1" applyProtection="1">
      <alignment vertical="center"/>
      <protection locked="0"/>
    </xf>
    <xf numFmtId="3" fontId="8" fillId="5" borderId="13" xfId="1" applyNumberFormat="1" applyFont="1" applyFill="1" applyBorder="1" applyAlignment="1" applyProtection="1">
      <alignment horizontal="right" vertical="center"/>
    </xf>
    <xf numFmtId="3" fontId="36" fillId="5" borderId="17" xfId="1" applyNumberFormat="1" applyFont="1" applyFill="1" applyBorder="1" applyAlignment="1" applyProtection="1">
      <alignment horizontal="right" vertical="center"/>
      <protection locked="0"/>
    </xf>
    <xf numFmtId="3" fontId="36" fillId="5" borderId="18" xfId="1" applyNumberFormat="1" applyFont="1" applyFill="1" applyBorder="1" applyAlignment="1" applyProtection="1">
      <alignment horizontal="right" vertical="center"/>
      <protection locked="0"/>
    </xf>
    <xf numFmtId="3" fontId="36" fillId="5" borderId="16" xfId="1" applyNumberFormat="1" applyFont="1" applyFill="1" applyBorder="1" applyAlignment="1" applyProtection="1">
      <alignment horizontal="right" vertical="center"/>
      <protection locked="0"/>
    </xf>
    <xf numFmtId="3" fontId="78" fillId="4" borderId="1" xfId="1" applyNumberFormat="1" applyFont="1" applyFill="1" applyBorder="1" applyAlignment="1">
      <alignment vertical="center"/>
    </xf>
    <xf numFmtId="0" fontId="36" fillId="5" borderId="38" xfId="2" applyFont="1" applyFill="1" applyBorder="1" applyAlignment="1">
      <alignment horizontal="left" vertical="center" wrapText="1"/>
    </xf>
    <xf numFmtId="3" fontId="8" fillId="5" borderId="27" xfId="1" applyNumberFormat="1" applyFont="1" applyFill="1" applyBorder="1" applyAlignment="1" applyProtection="1">
      <alignment vertical="center"/>
      <protection locked="0"/>
    </xf>
    <xf numFmtId="0" fontId="6" fillId="5" borderId="48" xfId="2" applyFont="1" applyFill="1" applyBorder="1" applyAlignment="1">
      <alignment vertical="center" wrapText="1"/>
    </xf>
    <xf numFmtId="3" fontId="8" fillId="5" borderId="39" xfId="1" applyNumberFormat="1" applyFont="1" applyFill="1" applyBorder="1" applyAlignment="1" applyProtection="1">
      <alignment vertical="center"/>
      <protection locked="0"/>
    </xf>
    <xf numFmtId="0" fontId="6" fillId="5" borderId="6" xfId="2" applyFont="1" applyFill="1" applyBorder="1" applyAlignment="1">
      <alignment vertical="center"/>
    </xf>
    <xf numFmtId="0" fontId="6" fillId="5" borderId="21" xfId="2" quotePrefix="1" applyFont="1" applyFill="1" applyBorder="1" applyAlignment="1">
      <alignment horizontal="left" vertical="center" wrapText="1"/>
    </xf>
    <xf numFmtId="0" fontId="6" fillId="5" borderId="38" xfId="2" quotePrefix="1" applyFont="1" applyFill="1" applyBorder="1" applyAlignment="1">
      <alignment vertical="center" wrapText="1"/>
    </xf>
    <xf numFmtId="0" fontId="37" fillId="0" borderId="0" xfId="2" applyNumberFormat="1" applyFont="1" applyFill="1" applyAlignment="1">
      <alignment horizontal="right"/>
    </xf>
    <xf numFmtId="0" fontId="37" fillId="4" borderId="0" xfId="2" applyFont="1" applyFill="1"/>
    <xf numFmtId="171" fontId="34" fillId="5" borderId="20" xfId="2" quotePrefix="1" applyNumberFormat="1" applyFont="1" applyFill="1" applyBorder="1" applyAlignment="1">
      <alignment horizontal="right"/>
    </xf>
    <xf numFmtId="0" fontId="6" fillId="5" borderId="21" xfId="2" quotePrefix="1" applyFont="1" applyFill="1" applyBorder="1" applyAlignment="1">
      <alignment horizontal="left"/>
    </xf>
    <xf numFmtId="171" fontId="34" fillId="5" borderId="41" xfId="2" quotePrefix="1" applyNumberFormat="1" applyFont="1" applyFill="1" applyBorder="1" applyAlignment="1">
      <alignment horizontal="right"/>
    </xf>
    <xf numFmtId="0" fontId="6" fillId="5" borderId="38" xfId="2" quotePrefix="1" applyFont="1" applyFill="1" applyBorder="1"/>
    <xf numFmtId="0" fontId="80" fillId="10" borderId="0" xfId="2" applyFont="1" applyFill="1" applyBorder="1" applyAlignment="1">
      <alignment horizontal="right"/>
    </xf>
    <xf numFmtId="3" fontId="9" fillId="4" borderId="37" xfId="1" applyNumberFormat="1" applyFont="1" applyFill="1" applyBorder="1" applyAlignment="1" applyProtection="1">
      <alignment vertical="center"/>
      <protection locked="0"/>
    </xf>
    <xf numFmtId="3" fontId="78" fillId="4" borderId="11" xfId="1" applyNumberFormat="1" applyFont="1" applyFill="1" applyBorder="1" applyAlignment="1" applyProtection="1">
      <alignment vertical="center"/>
      <protection locked="0"/>
    </xf>
    <xf numFmtId="3" fontId="78" fillId="4" borderId="1" xfId="1" applyNumberFormat="1" applyFont="1" applyFill="1" applyBorder="1" applyAlignment="1" applyProtection="1">
      <alignment vertical="center"/>
      <protection locked="0"/>
    </xf>
    <xf numFmtId="3" fontId="78" fillId="4" borderId="12" xfId="1" applyNumberFormat="1" applyFont="1" applyFill="1" applyBorder="1" applyAlignment="1" applyProtection="1">
      <alignment vertical="center"/>
      <protection locked="0"/>
    </xf>
    <xf numFmtId="0" fontId="6" fillId="12" borderId="0" xfId="1" applyFont="1" applyFill="1" applyAlignment="1">
      <alignment vertical="center"/>
    </xf>
    <xf numFmtId="171" fontId="34" fillId="5" borderId="20" xfId="2" applyNumberFormat="1" applyFont="1" applyFill="1" applyBorder="1" applyAlignment="1">
      <alignment horizontal="right" vertical="center"/>
    </xf>
    <xf numFmtId="3" fontId="8" fillId="5" borderId="22" xfId="1" applyNumberFormat="1" applyFont="1" applyFill="1" applyBorder="1" applyAlignment="1" applyProtection="1">
      <alignment vertical="center"/>
      <protection locked="0"/>
    </xf>
    <xf numFmtId="174" fontId="78" fillId="4" borderId="23" xfId="1" applyNumberFormat="1" applyFont="1" applyFill="1" applyBorder="1" applyAlignment="1" applyProtection="1">
      <alignment horizontal="center" vertical="center"/>
    </xf>
    <xf numFmtId="174" fontId="78" fillId="4" borderId="20" xfId="1" applyNumberFormat="1" applyFont="1" applyFill="1" applyBorder="1" applyAlignment="1" applyProtection="1">
      <alignment horizontal="center" vertical="center"/>
    </xf>
    <xf numFmtId="174" fontId="78" fillId="4" borderId="28" xfId="1" applyNumberFormat="1" applyFont="1" applyFill="1" applyBorder="1" applyAlignment="1" applyProtection="1">
      <alignment horizontal="center" vertical="center"/>
    </xf>
    <xf numFmtId="174" fontId="78" fillId="4" borderId="25" xfId="1" applyNumberFormat="1" applyFont="1" applyFill="1" applyBorder="1" applyAlignment="1" applyProtection="1">
      <alignment horizontal="center" vertical="center"/>
    </xf>
    <xf numFmtId="174" fontId="78" fillId="4" borderId="40" xfId="1" applyNumberFormat="1" applyFont="1" applyFill="1" applyBorder="1" applyAlignment="1" applyProtection="1">
      <alignment horizontal="center" vertical="center"/>
    </xf>
    <xf numFmtId="174" fontId="78" fillId="4" borderId="41" xfId="1" applyNumberFormat="1" applyFont="1" applyFill="1" applyBorder="1" applyAlignment="1" applyProtection="1">
      <alignment horizontal="center" vertical="center"/>
    </xf>
    <xf numFmtId="0" fontId="81" fillId="11" borderId="49" xfId="2" quotePrefix="1" applyFont="1" applyFill="1" applyBorder="1" applyAlignment="1">
      <alignment horizontal="right" vertical="center"/>
    </xf>
    <xf numFmtId="0" fontId="71" fillId="11" borderId="50" xfId="2" applyFont="1" applyFill="1" applyBorder="1" applyAlignment="1">
      <alignment horizontal="right" vertical="center"/>
    </xf>
    <xf numFmtId="0" fontId="9" fillId="11" borderId="51" xfId="2" applyFont="1" applyFill="1" applyBorder="1" applyAlignment="1">
      <alignment horizontal="center" vertical="center" wrapText="1"/>
    </xf>
    <xf numFmtId="3" fontId="9" fillId="11" borderId="91" xfId="1" applyNumberFormat="1" applyFont="1" applyFill="1" applyBorder="1" applyAlignment="1" applyProtection="1">
      <alignment vertical="center"/>
    </xf>
    <xf numFmtId="3" fontId="78" fillId="11" borderId="49" xfId="1" applyNumberFormat="1" applyFont="1" applyFill="1" applyBorder="1" applyAlignment="1">
      <alignment vertical="center"/>
    </xf>
    <xf numFmtId="3" fontId="78" fillId="11" borderId="50" xfId="1" applyNumberFormat="1" applyFont="1" applyFill="1" applyBorder="1" applyAlignment="1">
      <alignment vertical="center"/>
    </xf>
    <xf numFmtId="3" fontId="78" fillId="11" borderId="51" xfId="1" applyNumberFormat="1" applyFont="1" applyFill="1" applyBorder="1" applyAlignment="1">
      <alignment vertical="center"/>
    </xf>
    <xf numFmtId="0" fontId="74" fillId="8" borderId="47" xfId="2" applyFont="1" applyFill="1" applyBorder="1" applyAlignment="1">
      <alignment horizontal="left" vertical="center"/>
    </xf>
    <xf numFmtId="1" fontId="6" fillId="8" borderId="104" xfId="1" applyNumberFormat="1" applyFont="1" applyFill="1" applyBorder="1" applyAlignment="1">
      <alignment horizontal="left" vertical="center" wrapText="1"/>
    </xf>
    <xf numFmtId="1" fontId="67" fillId="5" borderId="105" xfId="1" applyNumberFormat="1" applyFont="1" applyFill="1" applyBorder="1" applyAlignment="1">
      <alignment horizontal="left" vertical="center" wrapText="1"/>
    </xf>
    <xf numFmtId="3" fontId="8" fillId="5" borderId="6" xfId="1" applyNumberFormat="1" applyFont="1" applyFill="1" applyBorder="1" applyAlignment="1">
      <alignment vertical="center"/>
    </xf>
    <xf numFmtId="3" fontId="8" fillId="5" borderId="0" xfId="1" applyNumberFormat="1" applyFont="1" applyFill="1" applyBorder="1" applyAlignment="1" applyProtection="1">
      <alignment vertical="center"/>
    </xf>
    <xf numFmtId="3" fontId="36" fillId="5" borderId="0" xfId="1" applyNumberFormat="1" applyFont="1" applyFill="1" applyBorder="1" applyAlignment="1">
      <alignment vertical="center"/>
    </xf>
    <xf numFmtId="3" fontId="36" fillId="5" borderId="0" xfId="1" applyNumberFormat="1" applyFont="1" applyFill="1" applyBorder="1" applyAlignment="1" applyProtection="1">
      <alignment vertical="center"/>
    </xf>
    <xf numFmtId="3" fontId="36" fillId="5" borderId="83" xfId="1" applyNumberFormat="1" applyFont="1" applyFill="1" applyBorder="1" applyAlignment="1" applyProtection="1">
      <alignment vertical="center"/>
    </xf>
    <xf numFmtId="171" fontId="33" fillId="5" borderId="36" xfId="2" quotePrefix="1" applyNumberFormat="1" applyFont="1" applyFill="1" applyBorder="1" applyAlignment="1">
      <alignment horizontal="right" vertical="center"/>
    </xf>
    <xf numFmtId="1" fontId="6" fillId="5" borderId="3" xfId="1" applyNumberFormat="1" applyFont="1" applyFill="1" applyBorder="1" applyAlignment="1">
      <alignment horizontal="left" vertical="center" wrapText="1"/>
    </xf>
    <xf numFmtId="0" fontId="35" fillId="5" borderId="3" xfId="2" applyFont="1" applyFill="1" applyBorder="1" applyAlignment="1">
      <alignment horizontal="left" vertical="center" wrapText="1"/>
    </xf>
    <xf numFmtId="3" fontId="8" fillId="5" borderId="3" xfId="1" applyNumberFormat="1" applyFont="1" applyFill="1" applyBorder="1" applyAlignment="1">
      <alignment vertical="center"/>
    </xf>
    <xf numFmtId="3" fontId="8" fillId="5" borderId="3" xfId="1" applyNumberFormat="1" applyFont="1" applyFill="1" applyBorder="1" applyAlignment="1" applyProtection="1">
      <alignment vertical="center"/>
    </xf>
    <xf numFmtId="3" fontId="36" fillId="5" borderId="3" xfId="1" applyNumberFormat="1" applyFont="1" applyFill="1" applyBorder="1" applyAlignment="1">
      <alignment vertical="center"/>
    </xf>
    <xf numFmtId="3" fontId="36" fillId="5" borderId="3" xfId="1" applyNumberFormat="1" applyFont="1" applyFill="1" applyBorder="1" applyAlignment="1" applyProtection="1">
      <alignment vertical="center"/>
    </xf>
    <xf numFmtId="3" fontId="36" fillId="5" borderId="60" xfId="1" applyNumberFormat="1" applyFont="1" applyFill="1" applyBorder="1" applyAlignment="1" applyProtection="1">
      <alignment vertical="center"/>
    </xf>
    <xf numFmtId="0" fontId="6" fillId="11" borderId="3" xfId="1" applyFont="1" applyFill="1" applyBorder="1" applyAlignment="1">
      <alignment vertical="center"/>
    </xf>
    <xf numFmtId="3" fontId="8" fillId="5" borderId="33" xfId="1" applyNumberFormat="1" applyFont="1" applyFill="1" applyBorder="1" applyAlignment="1" applyProtection="1">
      <alignment horizontal="right" vertical="center"/>
      <protection locked="0"/>
    </xf>
    <xf numFmtId="3" fontId="8" fillId="5" borderId="33" xfId="1" applyNumberFormat="1" applyFont="1" applyFill="1" applyBorder="1" applyAlignment="1" applyProtection="1">
      <alignment horizontal="right" vertical="center"/>
    </xf>
    <xf numFmtId="0" fontId="81" fillId="11" borderId="49" xfId="2" quotePrefix="1" applyFont="1" applyFill="1" applyBorder="1" applyAlignment="1" applyProtection="1">
      <alignment horizontal="right" vertical="center"/>
    </xf>
    <xf numFmtId="0" fontId="71" fillId="11" borderId="50" xfId="2" applyFont="1" applyFill="1" applyBorder="1" applyAlignment="1" applyProtection="1">
      <alignment horizontal="right" vertical="center"/>
    </xf>
    <xf numFmtId="0" fontId="9" fillId="11" borderId="51" xfId="2" applyFont="1" applyFill="1" applyBorder="1" applyAlignment="1" applyProtection="1">
      <alignment horizontal="center" vertical="center" wrapText="1"/>
    </xf>
    <xf numFmtId="3" fontId="78" fillId="11" borderId="49" xfId="1" applyNumberFormat="1" applyFont="1" applyFill="1" applyBorder="1" applyAlignment="1" applyProtection="1">
      <alignment vertical="center"/>
    </xf>
    <xf numFmtId="3" fontId="78" fillId="11" borderId="50" xfId="1" applyNumberFormat="1" applyFont="1" applyFill="1" applyBorder="1" applyAlignment="1" applyProtection="1">
      <alignment vertical="center"/>
    </xf>
    <xf numFmtId="3" fontId="78" fillId="11" borderId="51" xfId="1" applyNumberFormat="1" applyFont="1" applyFill="1" applyBorder="1" applyAlignment="1" applyProtection="1">
      <alignment vertical="center"/>
    </xf>
    <xf numFmtId="0" fontId="6" fillId="11" borderId="0" xfId="1" applyFont="1" applyFill="1" applyAlignment="1" applyProtection="1">
      <alignment vertical="center"/>
    </xf>
    <xf numFmtId="0" fontId="6" fillId="11" borderId="0" xfId="1" applyFont="1" applyFill="1" applyAlignment="1" applyProtection="1">
      <alignment vertical="center" wrapText="1"/>
    </xf>
    <xf numFmtId="3" fontId="6" fillId="11" borderId="0" xfId="1" applyNumberFormat="1" applyFont="1" applyFill="1" applyAlignment="1" applyProtection="1">
      <alignment horizontal="right" vertical="center"/>
    </xf>
    <xf numFmtId="0" fontId="6" fillId="13" borderId="0" xfId="1" applyFont="1" applyFill="1" applyAlignment="1">
      <alignment vertical="center"/>
    </xf>
    <xf numFmtId="0" fontId="6" fillId="0" borderId="0" xfId="1" applyFont="1" applyFill="1" applyBorder="1" applyAlignment="1" applyProtection="1">
      <alignment horizontal="left" vertical="center" wrapText="1"/>
    </xf>
    <xf numFmtId="0" fontId="12" fillId="0" borderId="0" xfId="1" applyFont="1" applyFill="1" applyBorder="1" applyAlignment="1" applyProtection="1">
      <alignment vertical="center" wrapText="1"/>
    </xf>
    <xf numFmtId="0" fontId="8" fillId="5" borderId="0" xfId="0" applyFont="1" applyFill="1" applyBorder="1" applyAlignment="1" applyProtection="1">
      <alignment horizontal="right" wrapText="1"/>
    </xf>
    <xf numFmtId="0" fontId="6" fillId="5" borderId="0" xfId="1" quotePrefix="1" applyFont="1" applyFill="1" applyBorder="1" applyAlignment="1" applyProtection="1">
      <alignment horizontal="center" vertical="center"/>
    </xf>
    <xf numFmtId="0" fontId="6" fillId="0" borderId="0" xfId="1" applyFont="1" applyAlignment="1" applyProtection="1">
      <alignment vertical="center" wrapText="1"/>
    </xf>
    <xf numFmtId="0" fontId="6" fillId="5" borderId="0" xfId="1" quotePrefix="1" applyFont="1" applyFill="1" applyBorder="1" applyAlignment="1" applyProtection="1">
      <alignment horizontal="center" vertical="center" wrapText="1"/>
    </xf>
    <xf numFmtId="0" fontId="8" fillId="9" borderId="106" xfId="1" quotePrefix="1" applyFont="1" applyFill="1" applyBorder="1" applyAlignment="1" applyProtection="1">
      <alignment horizontal="center" vertical="center" wrapText="1"/>
    </xf>
    <xf numFmtId="0" fontId="28" fillId="9" borderId="106" xfId="1" applyFont="1" applyFill="1" applyBorder="1" applyAlignment="1" applyProtection="1">
      <alignment horizontal="center" vertical="center" wrapText="1"/>
    </xf>
    <xf numFmtId="0" fontId="25" fillId="9" borderId="106" xfId="1" applyFont="1" applyFill="1" applyBorder="1" applyAlignment="1" applyProtection="1">
      <alignment horizontal="center" vertical="center" wrapText="1"/>
    </xf>
    <xf numFmtId="1" fontId="8" fillId="0" borderId="93" xfId="1" applyNumberFormat="1" applyFont="1" applyFill="1" applyBorder="1" applyAlignment="1" applyProtection="1">
      <alignment horizontal="center" vertical="center" wrapText="1"/>
    </xf>
    <xf numFmtId="1" fontId="8" fillId="0" borderId="107" xfId="1" applyNumberFormat="1" applyFont="1" applyFill="1" applyBorder="1" applyAlignment="1" applyProtection="1">
      <alignment horizontal="center" vertical="center" wrapText="1"/>
    </xf>
    <xf numFmtId="1" fontId="8" fillId="0" borderId="94" xfId="1" applyNumberFormat="1" applyFont="1" applyFill="1" applyBorder="1" applyAlignment="1" applyProtection="1">
      <alignment horizontal="center" vertical="center" wrapText="1"/>
    </xf>
    <xf numFmtId="1" fontId="8" fillId="0" borderId="95" xfId="1" applyNumberFormat="1" applyFont="1" applyFill="1" applyBorder="1" applyAlignment="1" applyProtection="1">
      <alignment horizontal="center" vertical="center" wrapText="1"/>
    </xf>
    <xf numFmtId="0" fontId="6" fillId="5" borderId="0" xfId="1" quotePrefix="1" applyFont="1" applyFill="1" applyBorder="1" applyAlignment="1" applyProtection="1">
      <alignment horizontal="left" vertical="center"/>
    </xf>
    <xf numFmtId="0" fontId="6" fillId="5" borderId="0" xfId="1" applyFont="1" applyFill="1" applyBorder="1" applyAlignment="1" applyProtection="1">
      <alignment horizontal="center" vertical="center"/>
    </xf>
    <xf numFmtId="0" fontId="6" fillId="5" borderId="47" xfId="1" quotePrefix="1" applyFont="1" applyFill="1" applyBorder="1" applyAlignment="1" applyProtection="1">
      <alignment horizontal="left" vertical="center" wrapText="1"/>
    </xf>
    <xf numFmtId="3" fontId="51" fillId="5" borderId="47" xfId="1" quotePrefix="1" applyNumberFormat="1" applyFont="1" applyFill="1" applyBorder="1" applyAlignment="1" applyProtection="1">
      <alignment horizontal="center" vertical="center"/>
    </xf>
    <xf numFmtId="3" fontId="82" fillId="5" borderId="47" xfId="1" quotePrefix="1" applyNumberFormat="1" applyFont="1" applyFill="1" applyBorder="1" applyAlignment="1" applyProtection="1">
      <alignment horizontal="center" vertical="center"/>
    </xf>
    <xf numFmtId="3" fontId="52" fillId="5" borderId="46" xfId="1" quotePrefix="1" applyNumberFormat="1" applyFont="1" applyFill="1" applyBorder="1" applyAlignment="1" applyProtection="1">
      <alignment horizontal="center" vertical="center"/>
    </xf>
    <xf numFmtId="3" fontId="52" fillId="5" borderId="82" xfId="1" quotePrefix="1" applyNumberFormat="1" applyFont="1" applyFill="1" applyBorder="1" applyAlignment="1" applyProtection="1">
      <alignment horizontal="center" vertical="center"/>
    </xf>
    <xf numFmtId="3" fontId="52" fillId="5" borderId="84" xfId="1" quotePrefix="1" applyNumberFormat="1" applyFont="1" applyFill="1" applyBorder="1" applyAlignment="1" applyProtection="1">
      <alignment horizontal="center" vertical="center"/>
    </xf>
    <xf numFmtId="172" fontId="6" fillId="5" borderId="0" xfId="1" quotePrefix="1" applyNumberFormat="1" applyFont="1" applyFill="1" applyBorder="1" applyAlignment="1" applyProtection="1">
      <alignment horizontal="center" vertical="center"/>
    </xf>
    <xf numFmtId="172" fontId="8" fillId="9" borderId="108" xfId="1" quotePrefix="1" applyNumberFormat="1" applyFont="1" applyFill="1" applyBorder="1" applyAlignment="1" applyProtection="1">
      <alignment horizontal="center" vertical="center" wrapText="1"/>
    </xf>
    <xf numFmtId="175" fontId="31" fillId="9" borderId="108" xfId="1" applyNumberFormat="1" applyFont="1" applyFill="1" applyBorder="1" applyAlignment="1" applyProtection="1">
      <alignment horizontal="right" vertical="center"/>
    </xf>
    <xf numFmtId="175" fontId="32" fillId="9" borderId="104" xfId="1" applyNumberFormat="1" applyFont="1" applyFill="1" applyBorder="1" applyAlignment="1" applyProtection="1">
      <alignment horizontal="right" vertical="center"/>
    </xf>
    <xf numFmtId="175" fontId="32" fillId="9" borderId="109" xfId="1" applyNumberFormat="1" applyFont="1" applyFill="1" applyBorder="1" applyAlignment="1" applyProtection="1">
      <alignment horizontal="right" vertical="center"/>
    </xf>
    <xf numFmtId="175" fontId="32" fillId="9" borderId="105" xfId="1" applyNumberFormat="1" applyFont="1" applyFill="1" applyBorder="1" applyAlignment="1" applyProtection="1">
      <alignment horizontal="right" vertical="center"/>
    </xf>
    <xf numFmtId="172" fontId="6" fillId="5" borderId="0" xfId="1" applyNumberFormat="1" applyFont="1" applyFill="1" applyBorder="1" applyAlignment="1" applyProtection="1">
      <alignment vertical="center"/>
    </xf>
    <xf numFmtId="172" fontId="8" fillId="9" borderId="91" xfId="1" quotePrefix="1" applyNumberFormat="1" applyFont="1" applyFill="1" applyBorder="1" applyAlignment="1" applyProtection="1">
      <alignment horizontal="center" vertical="center" wrapText="1"/>
    </xf>
    <xf numFmtId="175" fontId="31" fillId="9" borderId="91" xfId="1" applyNumberFormat="1" applyFont="1" applyFill="1" applyBorder="1" applyAlignment="1" applyProtection="1">
      <alignment horizontal="right" vertical="center"/>
    </xf>
    <xf numFmtId="175" fontId="32" fillId="9" borderId="49" xfId="1" applyNumberFormat="1" applyFont="1" applyFill="1" applyBorder="1" applyAlignment="1" applyProtection="1">
      <alignment horizontal="right" vertical="center"/>
    </xf>
    <xf numFmtId="175" fontId="32" fillId="9" borderId="50" xfId="1" applyNumberFormat="1" applyFont="1" applyFill="1" applyBorder="1" applyAlignment="1" applyProtection="1">
      <alignment horizontal="right" vertical="center"/>
    </xf>
    <xf numFmtId="175" fontId="32" fillId="9" borderId="51" xfId="1" applyNumberFormat="1" applyFont="1" applyFill="1" applyBorder="1" applyAlignment="1" applyProtection="1">
      <alignment horizontal="right" vertical="center"/>
    </xf>
    <xf numFmtId="0" fontId="84" fillId="5" borderId="110" xfId="4" applyFont="1" applyFill="1" applyBorder="1" applyProtection="1"/>
    <xf numFmtId="176" fontId="84" fillId="5" borderId="0" xfId="4" applyNumberFormat="1" applyFont="1" applyFill="1" applyBorder="1" applyProtection="1"/>
    <xf numFmtId="176" fontId="84" fillId="5" borderId="0" xfId="4" applyNumberFormat="1" applyFont="1" applyFill="1" applyBorder="1" applyAlignment="1" applyProtection="1">
      <alignment horizontal="center"/>
    </xf>
    <xf numFmtId="176" fontId="85" fillId="5" borderId="0" xfId="4" applyNumberFormat="1" applyFont="1" applyFill="1" applyBorder="1" applyAlignment="1" applyProtection="1">
      <alignment horizontal="center"/>
    </xf>
    <xf numFmtId="0" fontId="6" fillId="13" borderId="0" xfId="1" applyFont="1" applyFill="1" applyAlignment="1" applyProtection="1">
      <alignment vertical="center"/>
    </xf>
    <xf numFmtId="0" fontId="6" fillId="13" borderId="0" xfId="1" applyFont="1" applyFill="1" applyAlignment="1" applyProtection="1">
      <alignment vertical="center" wrapText="1"/>
    </xf>
    <xf numFmtId="3" fontId="6" fillId="13" borderId="0" xfId="1" applyNumberFormat="1" applyFont="1" applyFill="1" applyAlignment="1" applyProtection="1">
      <alignment horizontal="right" vertical="center"/>
    </xf>
    <xf numFmtId="0" fontId="86" fillId="8" borderId="111" xfId="1" quotePrefix="1" applyFont="1" applyFill="1" applyBorder="1" applyAlignment="1" applyProtection="1">
      <alignment vertical="center"/>
    </xf>
    <xf numFmtId="0" fontId="87" fillId="8" borderId="112" xfId="1" applyFont="1" applyFill="1" applyBorder="1" applyAlignment="1" applyProtection="1">
      <alignment horizontal="center" vertical="center"/>
    </xf>
    <xf numFmtId="0" fontId="86" fillId="8" borderId="113" xfId="1" quotePrefix="1" applyFont="1" applyFill="1" applyBorder="1" applyAlignment="1" applyProtection="1">
      <alignment horizontal="center" vertical="center" wrapText="1"/>
    </xf>
    <xf numFmtId="0" fontId="88" fillId="8" borderId="10" xfId="1" applyFont="1" applyFill="1" applyBorder="1" applyAlignment="1" applyProtection="1">
      <alignment horizontal="center" vertical="center"/>
    </xf>
    <xf numFmtId="0" fontId="88" fillId="8" borderId="111" xfId="1" applyFont="1" applyFill="1" applyBorder="1" applyAlignment="1" applyProtection="1">
      <alignment horizontal="center" vertical="center"/>
    </xf>
    <xf numFmtId="0" fontId="89" fillId="8" borderId="112" xfId="0" applyFont="1" applyFill="1" applyBorder="1" applyAlignment="1" applyProtection="1">
      <alignment horizontal="center" vertical="center"/>
    </xf>
    <xf numFmtId="0" fontId="90" fillId="8" borderId="112" xfId="1" applyFont="1" applyFill="1" applyBorder="1" applyAlignment="1" applyProtection="1">
      <alignment horizontal="center" vertical="center"/>
    </xf>
    <xf numFmtId="0" fontId="87" fillId="8" borderId="113" xfId="1" applyFont="1" applyFill="1" applyBorder="1" applyAlignment="1" applyProtection="1">
      <alignment horizontal="center" vertical="center"/>
    </xf>
    <xf numFmtId="0" fontId="91" fillId="8" borderId="11" xfId="1" quotePrefix="1" applyFont="1" applyFill="1" applyBorder="1" applyAlignment="1" applyProtection="1">
      <alignment horizontal="center" vertical="center"/>
    </xf>
    <xf numFmtId="0" fontId="91" fillId="8" borderId="1" xfId="1" applyFont="1" applyFill="1" applyBorder="1" applyAlignment="1" applyProtection="1">
      <alignment horizontal="center" vertical="center"/>
    </xf>
    <xf numFmtId="0" fontId="33" fillId="5" borderId="60" xfId="2" applyFont="1" applyFill="1" applyBorder="1" applyAlignment="1" applyProtection="1">
      <alignment horizontal="center" vertical="center" wrapText="1"/>
    </xf>
    <xf numFmtId="0" fontId="92" fillId="8" borderId="37" xfId="1" applyFont="1" applyFill="1" applyBorder="1" applyAlignment="1" applyProtection="1">
      <alignment horizontal="center" vertical="center"/>
    </xf>
    <xf numFmtId="0" fontId="88" fillId="8" borderId="37" xfId="1" applyFont="1" applyFill="1" applyBorder="1" applyAlignment="1" applyProtection="1">
      <alignment horizontal="center" vertical="center"/>
    </xf>
    <xf numFmtId="1" fontId="8" fillId="5" borderId="11" xfId="1" applyNumberFormat="1" applyFont="1" applyFill="1" applyBorder="1" applyAlignment="1" applyProtection="1">
      <alignment horizontal="center" vertical="center" wrapText="1"/>
    </xf>
    <xf numFmtId="1" fontId="8" fillId="5" borderId="4" xfId="1" applyNumberFormat="1" applyFont="1" applyFill="1" applyBorder="1" applyAlignment="1" applyProtection="1">
      <alignment horizontal="center" vertical="center" wrapText="1"/>
    </xf>
    <xf numFmtId="1" fontId="8" fillId="5" borderId="1" xfId="1" applyNumberFormat="1" applyFont="1" applyFill="1" applyBorder="1" applyAlignment="1" applyProtection="1">
      <alignment horizontal="center" vertical="center" wrapText="1"/>
    </xf>
    <xf numFmtId="1" fontId="8" fillId="5" borderId="12" xfId="1" applyNumberFormat="1" applyFont="1" applyFill="1" applyBorder="1" applyAlignment="1" applyProtection="1">
      <alignment horizontal="center" vertical="center" wrapText="1"/>
    </xf>
    <xf numFmtId="0" fontId="6" fillId="5" borderId="36" xfId="1" applyFont="1" applyFill="1" applyBorder="1" applyAlignment="1" applyProtection="1">
      <alignment horizontal="left" vertical="center"/>
    </xf>
    <xf numFmtId="0" fontId="6" fillId="5" borderId="4" xfId="1" applyFont="1" applyFill="1" applyBorder="1" applyAlignment="1" applyProtection="1">
      <alignment horizontal="left" vertical="center"/>
    </xf>
    <xf numFmtId="0" fontId="87" fillId="5" borderId="0" xfId="1" applyFont="1" applyFill="1" applyBorder="1" applyAlignment="1" applyProtection="1">
      <alignment horizontal="left" vertical="center" wrapText="1"/>
    </xf>
    <xf numFmtId="171" fontId="93" fillId="8" borderId="36" xfId="2" quotePrefix="1" applyNumberFormat="1" applyFont="1" applyFill="1" applyBorder="1" applyAlignment="1">
      <alignment horizontal="right" vertical="center"/>
    </xf>
    <xf numFmtId="0" fontId="93" fillId="8" borderId="3" xfId="1" applyFont="1" applyFill="1" applyBorder="1" applyAlignment="1">
      <alignment vertical="center" wrapText="1"/>
    </xf>
    <xf numFmtId="0" fontId="94" fillId="8" borderId="3" xfId="1" applyFont="1" applyFill="1" applyBorder="1" applyAlignment="1">
      <alignment vertical="center" wrapText="1"/>
    </xf>
    <xf numFmtId="3" fontId="86" fillId="8" borderId="37" xfId="1" applyNumberFormat="1" applyFont="1" applyFill="1" applyBorder="1" applyAlignment="1" applyProtection="1">
      <alignment vertical="center"/>
    </xf>
    <xf numFmtId="3" fontId="86" fillId="8" borderId="60" xfId="1" applyNumberFormat="1" applyFont="1" applyFill="1" applyBorder="1" applyAlignment="1" applyProtection="1">
      <alignment vertical="center"/>
    </xf>
    <xf numFmtId="3" fontId="95" fillId="8" borderId="11" xfId="1" applyNumberFormat="1" applyFont="1" applyFill="1" applyBorder="1" applyAlignment="1">
      <alignment vertical="center"/>
    </xf>
    <xf numFmtId="3" fontId="95" fillId="8" borderId="1" xfId="1" applyNumberFormat="1" applyFont="1" applyFill="1" applyBorder="1" applyAlignment="1" applyProtection="1">
      <alignment vertical="center"/>
    </xf>
    <xf numFmtId="3" fontId="95" fillId="8" borderId="1" xfId="1" applyNumberFormat="1" applyFont="1" applyFill="1" applyBorder="1" applyAlignment="1">
      <alignment vertical="center"/>
    </xf>
    <xf numFmtId="3" fontId="95" fillId="8" borderId="12" xfId="1" applyNumberFormat="1" applyFont="1" applyFill="1" applyBorder="1" applyAlignment="1" applyProtection="1">
      <alignment vertical="center"/>
    </xf>
    <xf numFmtId="0" fontId="8" fillId="13" borderId="0" xfId="1" applyFont="1" applyFill="1" applyAlignment="1">
      <alignment vertical="center"/>
    </xf>
    <xf numFmtId="172" fontId="6" fillId="5" borderId="6" xfId="2" applyNumberFormat="1" applyFont="1" applyFill="1" applyBorder="1" applyAlignment="1">
      <alignment horizontal="right" vertical="center"/>
    </xf>
    <xf numFmtId="0" fontId="6" fillId="5" borderId="21" xfId="2" applyFont="1" applyFill="1" applyBorder="1" applyAlignment="1">
      <alignment vertical="center" wrapText="1"/>
    </xf>
    <xf numFmtId="0" fontId="93" fillId="8" borderId="3" xfId="1" applyFont="1" applyFill="1" applyBorder="1" applyAlignment="1">
      <alignment horizontal="left" vertical="center"/>
    </xf>
    <xf numFmtId="3" fontId="95" fillId="8" borderId="11" xfId="1" applyNumberFormat="1" applyFont="1" applyFill="1" applyBorder="1" applyAlignment="1" applyProtection="1">
      <alignment vertical="center"/>
    </xf>
    <xf numFmtId="0" fontId="35" fillId="5" borderId="21" xfId="2" applyFont="1" applyFill="1" applyBorder="1" applyAlignment="1">
      <alignment vertical="center" wrapText="1"/>
    </xf>
    <xf numFmtId="171" fontId="34" fillId="5" borderId="97" xfId="2" quotePrefix="1" applyNumberFormat="1" applyFont="1" applyFill="1" applyBorder="1" applyAlignment="1">
      <alignment horizontal="right" vertical="center"/>
    </xf>
    <xf numFmtId="0" fontId="35" fillId="5" borderId="114" xfId="2" applyFont="1" applyFill="1" applyBorder="1" applyAlignment="1">
      <alignment vertical="center" wrapText="1"/>
    </xf>
    <xf numFmtId="3" fontId="8" fillId="5" borderId="115" xfId="1" applyNumberFormat="1" applyFont="1" applyFill="1" applyBorder="1" applyAlignment="1" applyProtection="1">
      <alignment horizontal="right" vertical="center"/>
      <protection locked="0"/>
    </xf>
    <xf numFmtId="3" fontId="8" fillId="5" borderId="115" xfId="1" applyNumberFormat="1" applyFont="1" applyFill="1" applyBorder="1" applyAlignment="1" applyProtection="1">
      <alignment horizontal="right" vertical="center"/>
    </xf>
    <xf numFmtId="3" fontId="36" fillId="5" borderId="116" xfId="1" applyNumberFormat="1" applyFont="1" applyFill="1" applyBorder="1" applyAlignment="1" applyProtection="1">
      <alignment horizontal="right" vertical="center"/>
      <protection locked="0"/>
    </xf>
    <xf numFmtId="3" fontId="36" fillId="5" borderId="97" xfId="1" applyNumberFormat="1" applyFont="1" applyFill="1" applyBorder="1" applyAlignment="1" applyProtection="1">
      <alignment horizontal="right" vertical="center"/>
      <protection locked="0"/>
    </xf>
    <xf numFmtId="3" fontId="36" fillId="5" borderId="98" xfId="1" applyNumberFormat="1" applyFont="1" applyFill="1" applyBorder="1" applyAlignment="1" applyProtection="1">
      <alignment horizontal="right" vertical="center"/>
      <protection locked="0"/>
    </xf>
    <xf numFmtId="0" fontId="35" fillId="5" borderId="45" xfId="2" applyFont="1" applyFill="1" applyBorder="1" applyAlignment="1">
      <alignment vertical="center" wrapText="1"/>
    </xf>
    <xf numFmtId="3" fontId="95" fillId="8" borderId="2" xfId="1" applyNumberFormat="1" applyFont="1" applyFill="1" applyBorder="1" applyAlignment="1" applyProtection="1">
      <alignment vertical="center"/>
    </xf>
    <xf numFmtId="3" fontId="95" fillId="8" borderId="60" xfId="1" applyNumberFormat="1" applyFont="1" applyFill="1" applyBorder="1" applyAlignment="1" applyProtection="1">
      <alignment vertical="center"/>
    </xf>
    <xf numFmtId="0" fontId="35" fillId="5" borderId="114" xfId="1" applyFont="1" applyFill="1" applyBorder="1" applyAlignment="1">
      <alignment vertical="center" wrapText="1"/>
    </xf>
    <xf numFmtId="3" fontId="8" fillId="5" borderId="115" xfId="1" applyNumberFormat="1" applyFont="1" applyFill="1" applyBorder="1" applyAlignment="1" applyProtection="1">
      <alignment vertical="center"/>
      <protection locked="0"/>
    </xf>
    <xf numFmtId="0" fontId="35" fillId="5" borderId="45" xfId="1" applyFont="1" applyFill="1" applyBorder="1" applyAlignment="1">
      <alignment vertical="center" wrapText="1"/>
    </xf>
    <xf numFmtId="3" fontId="8" fillId="5" borderId="33" xfId="1" applyNumberFormat="1" applyFont="1" applyFill="1" applyBorder="1" applyAlignment="1" applyProtection="1">
      <alignment vertical="center"/>
      <protection locked="0"/>
    </xf>
    <xf numFmtId="171" fontId="34" fillId="5" borderId="76" xfId="2" quotePrefix="1" applyNumberFormat="1" applyFont="1" applyFill="1" applyBorder="1" applyAlignment="1">
      <alignment horizontal="right" vertical="center"/>
    </xf>
    <xf numFmtId="0" fontId="35" fillId="5" borderId="77" xfId="1" applyFont="1" applyFill="1" applyBorder="1" applyAlignment="1">
      <alignment vertical="center" wrapText="1"/>
    </xf>
    <xf numFmtId="3" fontId="8" fillId="5" borderId="78" xfId="1" applyNumberFormat="1" applyFont="1" applyFill="1" applyBorder="1" applyAlignment="1" applyProtection="1">
      <alignment vertical="center"/>
      <protection locked="0"/>
    </xf>
    <xf numFmtId="3" fontId="8" fillId="5" borderId="78" xfId="1" applyNumberFormat="1" applyFont="1" applyFill="1" applyBorder="1" applyAlignment="1" applyProtection="1">
      <alignment horizontal="right" vertical="center"/>
    </xf>
    <xf numFmtId="3" fontId="36" fillId="5" borderId="80" xfId="1" applyNumberFormat="1" applyFont="1" applyFill="1" applyBorder="1" applyAlignment="1" applyProtection="1">
      <alignment horizontal="right" vertical="center"/>
      <protection locked="0"/>
    </xf>
    <xf numFmtId="3" fontId="36" fillId="5" borderId="76" xfId="1" applyNumberFormat="1" applyFont="1" applyFill="1" applyBorder="1" applyAlignment="1" applyProtection="1">
      <alignment horizontal="right" vertical="center"/>
      <protection locked="0"/>
    </xf>
    <xf numFmtId="3" fontId="36" fillId="5" borderId="81" xfId="1" applyNumberFormat="1" applyFont="1" applyFill="1" applyBorder="1" applyAlignment="1" applyProtection="1">
      <alignment horizontal="right" vertical="center"/>
      <protection locked="0"/>
    </xf>
    <xf numFmtId="0" fontId="35" fillId="5" borderId="114" xfId="2" applyFont="1" applyFill="1" applyBorder="1" applyAlignment="1">
      <alignment horizontal="left" vertical="center" wrapText="1"/>
    </xf>
    <xf numFmtId="0" fontId="35" fillId="5" borderId="26" xfId="2" applyFont="1" applyFill="1" applyBorder="1" applyAlignment="1">
      <alignment horizontal="left" vertical="center" wrapText="1"/>
    </xf>
    <xf numFmtId="0" fontId="93" fillId="8" borderId="3" xfId="1" applyFont="1" applyFill="1" applyBorder="1" applyAlignment="1">
      <alignment horizontal="left" vertical="center" wrapText="1"/>
    </xf>
    <xf numFmtId="0" fontId="93" fillId="8" borderId="60" xfId="1" applyFont="1" applyFill="1" applyBorder="1" applyAlignment="1">
      <alignment horizontal="left" vertical="center" wrapText="1"/>
    </xf>
    <xf numFmtId="3" fontId="86" fillId="8" borderId="37" xfId="1" applyNumberFormat="1" applyFont="1" applyFill="1" applyBorder="1" applyAlignment="1" applyProtection="1">
      <alignment horizontal="right" vertical="center"/>
    </xf>
    <xf numFmtId="3" fontId="86" fillId="8" borderId="60" xfId="1" applyNumberFormat="1" applyFont="1" applyFill="1" applyBorder="1" applyAlignment="1" applyProtection="1">
      <alignment horizontal="right" vertical="center"/>
    </xf>
    <xf numFmtId="3" fontId="95" fillId="8" borderId="11" xfId="1" applyNumberFormat="1" applyFont="1" applyFill="1" applyBorder="1" applyAlignment="1" applyProtection="1">
      <alignment horizontal="right" vertical="center"/>
    </xf>
    <xf numFmtId="3" fontId="95" fillId="8" borderId="1" xfId="1" applyNumberFormat="1" applyFont="1" applyFill="1" applyBorder="1" applyAlignment="1" applyProtection="1">
      <alignment horizontal="right" vertical="center"/>
    </xf>
    <xf numFmtId="3" fontId="95" fillId="8" borderId="12" xfId="1" applyNumberFormat="1" applyFont="1" applyFill="1" applyBorder="1" applyAlignment="1" applyProtection="1">
      <alignment horizontal="right" vertical="center"/>
    </xf>
    <xf numFmtId="172" fontId="80" fillId="4" borderId="0" xfId="2" applyNumberFormat="1" applyFont="1" applyFill="1" applyBorder="1"/>
    <xf numFmtId="172" fontId="37" fillId="4" borderId="0" xfId="2" applyNumberFormat="1" applyFont="1" applyFill="1" applyBorder="1"/>
    <xf numFmtId="172" fontId="37" fillId="4" borderId="0" xfId="2" applyNumberFormat="1" applyFont="1" applyFill="1" applyBorder="1" applyProtection="1">
      <protection locked="0"/>
    </xf>
    <xf numFmtId="172" fontId="37" fillId="4" borderId="0" xfId="2" applyNumberFormat="1" applyFont="1" applyFill="1"/>
    <xf numFmtId="172" fontId="37" fillId="4" borderId="0" xfId="2" applyNumberFormat="1" applyFont="1" applyFill="1" applyProtection="1">
      <protection locked="0"/>
    </xf>
    <xf numFmtId="172" fontId="80" fillId="4" borderId="0" xfId="2" applyNumberFormat="1" applyFont="1" applyFill="1"/>
    <xf numFmtId="0" fontId="6" fillId="0" borderId="0" xfId="2" applyNumberFormat="1" applyFont="1" applyFill="1" applyBorder="1" applyAlignment="1">
      <alignment horizontal="right"/>
    </xf>
    <xf numFmtId="171" fontId="96" fillId="5" borderId="97" xfId="2" quotePrefix="1" applyNumberFormat="1" applyFont="1" applyFill="1" applyBorder="1" applyAlignment="1">
      <alignment horizontal="right"/>
    </xf>
    <xf numFmtId="0" fontId="97" fillId="5" borderId="114" xfId="2" applyFont="1" applyFill="1" applyBorder="1"/>
    <xf numFmtId="172" fontId="98" fillId="4" borderId="0" xfId="2" applyNumberFormat="1" applyFont="1" applyFill="1" applyBorder="1"/>
    <xf numFmtId="172" fontId="98" fillId="4" borderId="0" xfId="2" applyNumberFormat="1" applyFont="1" applyFill="1" applyBorder="1" applyProtection="1">
      <protection locked="0"/>
    </xf>
    <xf numFmtId="172" fontId="82" fillId="4" borderId="0" xfId="2" applyNumberFormat="1" applyFont="1" applyFill="1" applyBorder="1"/>
    <xf numFmtId="0" fontId="98" fillId="4" borderId="0" xfId="2" applyFont="1" applyFill="1" applyBorder="1"/>
    <xf numFmtId="0" fontId="98" fillId="4" borderId="0" xfId="2" applyFont="1" applyFill="1"/>
    <xf numFmtId="171" fontId="96" fillId="5" borderId="31" xfId="2" quotePrefix="1" applyNumberFormat="1" applyFont="1" applyFill="1" applyBorder="1" applyAlignment="1">
      <alignment horizontal="right"/>
    </xf>
    <xf numFmtId="0" fontId="97" fillId="5" borderId="45" xfId="2" applyFont="1" applyFill="1" applyBorder="1"/>
    <xf numFmtId="0" fontId="93" fillId="8" borderId="3" xfId="2" applyFont="1" applyFill="1" applyBorder="1" applyAlignment="1">
      <alignment horizontal="left" vertical="center"/>
    </xf>
    <xf numFmtId="0" fontId="6" fillId="5" borderId="114" xfId="2" applyFont="1" applyFill="1" applyBorder="1" applyAlignment="1">
      <alignment horizontal="left" vertical="center" wrapText="1"/>
    </xf>
    <xf numFmtId="0" fontId="6" fillId="5" borderId="77" xfId="2" applyFont="1" applyFill="1" applyBorder="1" applyAlignment="1">
      <alignment horizontal="left" vertical="center" wrapText="1"/>
    </xf>
    <xf numFmtId="3" fontId="8" fillId="5" borderId="78" xfId="1" applyNumberFormat="1" applyFont="1" applyFill="1" applyBorder="1" applyAlignment="1" applyProtection="1">
      <alignment horizontal="right" vertical="center"/>
      <protection locked="0"/>
    </xf>
    <xf numFmtId="0" fontId="93" fillId="8" borderId="3" xfId="2" quotePrefix="1" applyFont="1" applyFill="1" applyBorder="1" applyAlignment="1">
      <alignment horizontal="left" vertical="center" wrapText="1"/>
    </xf>
    <xf numFmtId="0" fontId="94" fillId="8" borderId="3" xfId="1" applyFont="1" applyFill="1" applyBorder="1" applyAlignment="1">
      <alignment horizontal="left" vertical="center" wrapText="1"/>
    </xf>
    <xf numFmtId="0" fontId="35" fillId="5" borderId="71" xfId="2" applyFont="1" applyFill="1" applyBorder="1" applyAlignment="1">
      <alignment horizontal="left" vertical="center" wrapText="1"/>
    </xf>
    <xf numFmtId="0" fontId="35" fillId="5" borderId="65" xfId="2" applyFont="1" applyFill="1" applyBorder="1" applyAlignment="1">
      <alignment horizontal="left" vertical="center" wrapText="1"/>
    </xf>
    <xf numFmtId="3" fontId="86" fillId="8" borderId="37" xfId="1" applyNumberFormat="1" applyFont="1" applyFill="1" applyBorder="1" applyAlignment="1" applyProtection="1">
      <alignment horizontal="right" vertical="center"/>
      <protection locked="0"/>
    </xf>
    <xf numFmtId="3" fontId="95" fillId="8" borderId="11" xfId="1" applyNumberFormat="1" applyFont="1" applyFill="1" applyBorder="1" applyAlignment="1" applyProtection="1">
      <alignment horizontal="right" vertical="center"/>
      <protection locked="0"/>
    </xf>
    <xf numFmtId="3" fontId="95" fillId="8" borderId="1" xfId="1" applyNumberFormat="1" applyFont="1" applyFill="1" applyBorder="1" applyAlignment="1" applyProtection="1">
      <alignment horizontal="right" vertical="center"/>
      <protection locked="0"/>
    </xf>
    <xf numFmtId="3" fontId="95" fillId="8" borderId="12" xfId="1" applyNumberFormat="1" applyFont="1" applyFill="1" applyBorder="1" applyAlignment="1" applyProtection="1">
      <alignment horizontal="right" vertical="center"/>
      <protection locked="0"/>
    </xf>
    <xf numFmtId="0" fontId="93" fillId="8" borderId="3" xfId="2" quotePrefix="1" applyFont="1" applyFill="1" applyBorder="1" applyAlignment="1">
      <alignment horizontal="left" vertical="center"/>
    </xf>
    <xf numFmtId="0" fontId="35" fillId="5" borderId="45" xfId="2" applyFont="1" applyFill="1" applyBorder="1" applyAlignment="1">
      <alignment horizontal="left" vertical="center" wrapText="1"/>
    </xf>
    <xf numFmtId="171" fontId="93" fillId="8" borderId="6" xfId="2" quotePrefix="1" applyNumberFormat="1" applyFont="1" applyFill="1" applyBorder="1" applyAlignment="1">
      <alignment horizontal="right" vertical="center"/>
    </xf>
    <xf numFmtId="0" fontId="6" fillId="5" borderId="5" xfId="2" applyFont="1" applyFill="1" applyBorder="1" applyAlignment="1">
      <alignment horizontal="left" vertical="center" wrapText="1"/>
    </xf>
    <xf numFmtId="0" fontId="6" fillId="5" borderId="0" xfId="2" applyFont="1" applyFill="1" applyBorder="1" applyAlignment="1">
      <alignment horizontal="left" vertical="center" wrapText="1"/>
    </xf>
    <xf numFmtId="3" fontId="8" fillId="5" borderId="13" xfId="1" applyNumberFormat="1" applyFont="1" applyFill="1" applyBorder="1" applyAlignment="1" applyProtection="1">
      <alignment horizontal="right" vertical="center"/>
      <protection locked="0"/>
    </xf>
    <xf numFmtId="0" fontId="93" fillId="8" borderId="60" xfId="2" applyFont="1" applyFill="1" applyBorder="1" applyAlignment="1">
      <alignment horizontal="left" vertical="center"/>
    </xf>
    <xf numFmtId="171" fontId="93" fillId="5" borderId="36" xfId="2" quotePrefix="1" applyNumberFormat="1" applyFont="1" applyFill="1" applyBorder="1" applyAlignment="1">
      <alignment horizontal="right" vertical="center"/>
    </xf>
    <xf numFmtId="0" fontId="99" fillId="8" borderId="3" xfId="1" applyFont="1" applyFill="1" applyBorder="1" applyAlignment="1">
      <alignment horizontal="left" vertical="center" wrapText="1"/>
    </xf>
    <xf numFmtId="0" fontId="6" fillId="5" borderId="62" xfId="2" applyFont="1" applyFill="1" applyBorder="1" applyAlignment="1">
      <alignment horizontal="left" vertical="center" wrapText="1"/>
    </xf>
    <xf numFmtId="0" fontId="93" fillId="8" borderId="3" xfId="2" applyFont="1" applyFill="1" applyBorder="1" applyAlignment="1">
      <alignment vertical="center" wrapText="1"/>
    </xf>
    <xf numFmtId="0" fontId="99" fillId="8" borderId="3" xfId="1" applyFont="1" applyFill="1" applyBorder="1" applyAlignment="1">
      <alignment vertical="center" wrapText="1"/>
    </xf>
    <xf numFmtId="171" fontId="93" fillId="8" borderId="14" xfId="2" quotePrefix="1" applyNumberFormat="1" applyFont="1" applyFill="1" applyBorder="1" applyAlignment="1">
      <alignment horizontal="right" vertical="center"/>
    </xf>
    <xf numFmtId="0" fontId="93" fillId="8" borderId="15" xfId="2" applyFont="1" applyFill="1" applyBorder="1" applyAlignment="1">
      <alignment vertical="center" wrapText="1"/>
    </xf>
    <xf numFmtId="3" fontId="86" fillId="8" borderId="13" xfId="1" applyNumberFormat="1" applyFont="1" applyFill="1" applyBorder="1" applyAlignment="1" applyProtection="1">
      <alignment vertical="center"/>
    </xf>
    <xf numFmtId="3" fontId="86" fillId="8" borderId="100" xfId="1" applyNumberFormat="1" applyFont="1" applyFill="1" applyBorder="1" applyAlignment="1" applyProtection="1">
      <alignment vertical="center"/>
    </xf>
    <xf numFmtId="3" fontId="95" fillId="8" borderId="17" xfId="1" applyNumberFormat="1" applyFont="1" applyFill="1" applyBorder="1" applyAlignment="1" applyProtection="1">
      <alignment vertical="center"/>
    </xf>
    <xf numFmtId="3" fontId="95" fillId="8" borderId="18" xfId="1" applyNumberFormat="1" applyFont="1" applyFill="1" applyBorder="1" applyAlignment="1" applyProtection="1">
      <alignment vertical="center"/>
    </xf>
    <xf numFmtId="3" fontId="95" fillId="8" borderId="16" xfId="1" applyNumberFormat="1" applyFont="1" applyFill="1" applyBorder="1" applyAlignment="1" applyProtection="1">
      <alignment vertical="center"/>
    </xf>
    <xf numFmtId="0" fontId="93" fillId="8" borderId="3" xfId="2" applyFont="1" applyFill="1" applyBorder="1" applyAlignment="1">
      <alignment horizontal="left" vertical="center" wrapText="1"/>
    </xf>
    <xf numFmtId="0" fontId="35" fillId="5" borderId="73" xfId="2" applyFont="1" applyFill="1" applyBorder="1" applyAlignment="1">
      <alignment horizontal="left" vertical="center" wrapText="1"/>
    </xf>
    <xf numFmtId="171" fontId="34" fillId="5" borderId="64" xfId="2" quotePrefix="1" applyNumberFormat="1" applyFont="1" applyFill="1" applyBorder="1" applyAlignment="1">
      <alignment horizontal="right"/>
    </xf>
    <xf numFmtId="0" fontId="6" fillId="5" borderId="65" xfId="2" applyFont="1" applyFill="1" applyBorder="1" applyAlignment="1">
      <alignment horizontal="left" wrapText="1"/>
    </xf>
    <xf numFmtId="3" fontId="8" fillId="5" borderId="66" xfId="1" applyNumberFormat="1" applyFont="1" applyFill="1" applyBorder="1" applyAlignment="1" applyProtection="1">
      <alignment vertical="center"/>
      <protection locked="0"/>
    </xf>
    <xf numFmtId="174" fontId="78" fillId="4" borderId="68" xfId="1" applyNumberFormat="1" applyFont="1" applyFill="1" applyBorder="1" applyAlignment="1" applyProtection="1">
      <alignment horizontal="center" vertical="center"/>
    </xf>
    <xf numFmtId="174" fontId="78" fillId="4" borderId="64" xfId="1" applyNumberFormat="1" applyFont="1" applyFill="1" applyBorder="1" applyAlignment="1" applyProtection="1">
      <alignment horizontal="center" vertical="center"/>
    </xf>
    <xf numFmtId="171" fontId="34" fillId="5" borderId="70" xfId="2" quotePrefix="1" applyNumberFormat="1" applyFont="1" applyFill="1" applyBorder="1" applyAlignment="1">
      <alignment horizontal="right"/>
    </xf>
    <xf numFmtId="0" fontId="6" fillId="5" borderId="71" xfId="2" applyFont="1" applyFill="1" applyBorder="1" applyAlignment="1">
      <alignment horizontal="left" wrapText="1"/>
    </xf>
    <xf numFmtId="0" fontId="39" fillId="5" borderId="65" xfId="2" applyFont="1" applyFill="1" applyBorder="1" applyAlignment="1">
      <alignment horizontal="left" vertical="center" wrapText="1"/>
    </xf>
    <xf numFmtId="0" fontId="39" fillId="5" borderId="26" xfId="2" applyFont="1" applyFill="1" applyBorder="1" applyAlignment="1">
      <alignment horizontal="left" vertical="center" wrapText="1"/>
    </xf>
    <xf numFmtId="0" fontId="39" fillId="5" borderId="71" xfId="2" applyFont="1" applyFill="1" applyBorder="1" applyAlignment="1">
      <alignment horizontal="left" vertical="center" wrapText="1"/>
    </xf>
    <xf numFmtId="3" fontId="8" fillId="5" borderId="47" xfId="1" applyNumberFormat="1" applyFont="1" applyFill="1" applyBorder="1" applyAlignment="1" applyProtection="1">
      <alignment vertical="center"/>
      <protection locked="0"/>
    </xf>
    <xf numFmtId="3" fontId="8" fillId="5" borderId="47" xfId="1" applyNumberFormat="1" applyFont="1" applyFill="1" applyBorder="1" applyAlignment="1" applyProtection="1">
      <alignment horizontal="right" vertical="center"/>
    </xf>
    <xf numFmtId="3" fontId="36" fillId="5" borderId="46" xfId="1" applyNumberFormat="1" applyFont="1" applyFill="1" applyBorder="1" applyAlignment="1" applyProtection="1">
      <alignment horizontal="right" vertical="center"/>
      <protection locked="0"/>
    </xf>
    <xf numFmtId="3" fontId="36" fillId="5" borderId="82" xfId="1" applyNumberFormat="1" applyFont="1" applyFill="1" applyBorder="1" applyAlignment="1" applyProtection="1">
      <alignment horizontal="right" vertical="center"/>
      <protection locked="0"/>
    </xf>
    <xf numFmtId="3" fontId="36" fillId="5" borderId="84" xfId="1" applyNumberFormat="1" applyFont="1" applyFill="1" applyBorder="1" applyAlignment="1" applyProtection="1">
      <alignment horizontal="right" vertical="center"/>
      <protection locked="0"/>
    </xf>
    <xf numFmtId="0" fontId="38" fillId="5" borderId="65" xfId="2" applyFont="1" applyFill="1" applyBorder="1" applyAlignment="1">
      <alignment horizontal="left" vertical="center" wrapText="1"/>
    </xf>
    <xf numFmtId="0" fontId="38" fillId="5" borderId="71" xfId="2" applyFont="1" applyFill="1" applyBorder="1" applyAlignment="1">
      <alignment horizontal="left" vertical="center" wrapText="1"/>
    </xf>
    <xf numFmtId="0" fontId="39" fillId="5" borderId="38" xfId="2" applyFont="1" applyFill="1" applyBorder="1" applyAlignment="1">
      <alignment horizontal="left" vertical="center" wrapText="1"/>
    </xf>
    <xf numFmtId="174" fontId="78" fillId="4" borderId="24" xfId="1" applyNumberFormat="1" applyFont="1" applyFill="1" applyBorder="1" applyAlignment="1" applyProtection="1">
      <alignment horizontal="center" vertical="center"/>
    </xf>
    <xf numFmtId="174" fontId="78" fillId="4" borderId="29" xfId="1" applyNumberFormat="1" applyFont="1" applyFill="1" applyBorder="1" applyAlignment="1" applyProtection="1">
      <alignment horizontal="center" vertical="center"/>
    </xf>
    <xf numFmtId="3" fontId="36" fillId="0" borderId="28" xfId="1" applyNumberFormat="1" applyFont="1" applyFill="1" applyBorder="1" applyAlignment="1" applyProtection="1">
      <alignment horizontal="right" vertical="center"/>
      <protection locked="0"/>
    </xf>
    <xf numFmtId="174" fontId="78" fillId="4" borderId="31" xfId="1" applyNumberFormat="1" applyFont="1" applyFill="1" applyBorder="1" applyAlignment="1" applyProtection="1">
      <alignment horizontal="center" vertical="center"/>
    </xf>
    <xf numFmtId="174" fontId="78" fillId="4" borderId="81" xfId="1" applyNumberFormat="1" applyFont="1" applyFill="1" applyBorder="1" applyAlignment="1" applyProtection="1">
      <alignment horizontal="center" vertical="center"/>
    </xf>
    <xf numFmtId="0" fontId="36" fillId="0" borderId="0" xfId="1" applyNumberFormat="1" applyFont="1" applyBorder="1" applyAlignment="1">
      <alignment horizontal="right"/>
    </xf>
    <xf numFmtId="0" fontId="36" fillId="5" borderId="6" xfId="2" quotePrefix="1" applyFont="1" applyFill="1" applyBorder="1" applyAlignment="1">
      <alignment horizontal="right" vertical="center"/>
    </xf>
    <xf numFmtId="171" fontId="38" fillId="5" borderId="64" xfId="2" quotePrefix="1" applyNumberFormat="1" applyFont="1" applyFill="1" applyBorder="1" applyAlignment="1">
      <alignment horizontal="right" vertical="center"/>
    </xf>
    <xf numFmtId="174" fontId="78" fillId="4" borderId="69" xfId="1" applyNumberFormat="1" applyFont="1" applyFill="1" applyBorder="1" applyAlignment="1" applyProtection="1">
      <alignment horizontal="center" vertical="center"/>
    </xf>
    <xf numFmtId="0" fontId="36" fillId="13" borderId="0" xfId="1" applyFont="1" applyFill="1" applyAlignment="1">
      <alignment vertical="center"/>
    </xf>
    <xf numFmtId="0" fontId="36" fillId="4" borderId="0" xfId="1" applyFont="1" applyFill="1" applyAlignment="1">
      <alignment vertical="center"/>
    </xf>
    <xf numFmtId="0" fontId="38" fillId="5" borderId="26" xfId="2" applyFont="1" applyFill="1" applyBorder="1" applyAlignment="1">
      <alignment horizontal="left" vertical="center" wrapText="1"/>
    </xf>
    <xf numFmtId="174" fontId="78" fillId="4" borderId="75" xfId="1" applyNumberFormat="1" applyFont="1" applyFill="1" applyBorder="1" applyAlignment="1" applyProtection="1">
      <alignment horizontal="center" vertical="center"/>
    </xf>
    <xf numFmtId="0" fontId="38" fillId="5" borderId="0" xfId="2" applyFont="1" applyFill="1" applyBorder="1" applyAlignment="1">
      <alignment horizontal="left" vertical="center" wrapText="1"/>
    </xf>
    <xf numFmtId="3" fontId="8" fillId="5" borderId="47" xfId="1" applyNumberFormat="1" applyFont="1" applyFill="1" applyBorder="1" applyAlignment="1" applyProtection="1">
      <alignment horizontal="right" vertical="center"/>
      <protection locked="0"/>
    </xf>
    <xf numFmtId="174" fontId="78" fillId="4" borderId="84" xfId="1" applyNumberFormat="1" applyFont="1" applyFill="1" applyBorder="1" applyAlignment="1" applyProtection="1">
      <alignment horizontal="center" vertical="center"/>
    </xf>
    <xf numFmtId="0" fontId="38" fillId="5" borderId="21" xfId="2" applyFont="1" applyFill="1" applyBorder="1" applyAlignment="1">
      <alignment horizontal="left" wrapText="1"/>
    </xf>
    <xf numFmtId="0" fontId="38" fillId="5" borderId="71" xfId="2" applyFont="1" applyFill="1" applyBorder="1" applyAlignment="1">
      <alignment horizontal="left" wrapText="1"/>
    </xf>
    <xf numFmtId="174" fontId="78" fillId="4" borderId="70" xfId="1" applyNumberFormat="1" applyFont="1" applyFill="1" applyBorder="1" applyAlignment="1" applyProtection="1">
      <alignment horizontal="center" vertical="center"/>
    </xf>
    <xf numFmtId="0" fontId="38" fillId="5" borderId="65" xfId="2" applyFont="1" applyFill="1" applyBorder="1" applyAlignment="1">
      <alignment horizontal="left" wrapText="1"/>
    </xf>
    <xf numFmtId="0" fontId="38" fillId="5" borderId="38" xfId="2" applyFont="1" applyFill="1" applyBorder="1" applyAlignment="1">
      <alignment horizontal="left" wrapText="1"/>
    </xf>
    <xf numFmtId="174" fontId="78" fillId="4" borderId="42" xfId="1" applyNumberFormat="1" applyFont="1" applyFill="1" applyBorder="1" applyAlignment="1" applyProtection="1">
      <alignment horizontal="center" vertical="center"/>
    </xf>
    <xf numFmtId="174" fontId="9" fillId="4" borderId="22" xfId="1" applyNumberFormat="1" applyFont="1" applyFill="1" applyBorder="1" applyAlignment="1" applyProtection="1">
      <alignment horizontal="center" vertical="center"/>
    </xf>
    <xf numFmtId="174" fontId="9" fillId="4" borderId="27" xfId="1" applyNumberFormat="1" applyFont="1" applyFill="1" applyBorder="1" applyAlignment="1" applyProtection="1">
      <alignment horizontal="center" vertical="center"/>
    </xf>
    <xf numFmtId="174" fontId="9" fillId="4" borderId="33" xfId="1" applyNumberFormat="1" applyFont="1" applyFill="1" applyBorder="1" applyAlignment="1" applyProtection="1">
      <alignment horizontal="center" vertical="center"/>
    </xf>
    <xf numFmtId="172" fontId="33" fillId="5" borderId="6" xfId="2" applyNumberFormat="1" applyFont="1" applyFill="1" applyBorder="1" applyAlignment="1">
      <alignment horizontal="right" vertical="center"/>
    </xf>
    <xf numFmtId="171" fontId="34" fillId="5" borderId="85" xfId="2" quotePrefix="1" applyNumberFormat="1" applyFont="1" applyFill="1" applyBorder="1" applyAlignment="1">
      <alignment horizontal="right" vertical="center"/>
    </xf>
    <xf numFmtId="0" fontId="6" fillId="5" borderId="86" xfId="2" applyFont="1" applyFill="1" applyBorder="1" applyAlignment="1">
      <alignment horizontal="left" vertical="center" wrapText="1"/>
    </xf>
    <xf numFmtId="3" fontId="8" fillId="5" borderId="87" xfId="1" applyNumberFormat="1" applyFont="1" applyFill="1" applyBorder="1" applyAlignment="1" applyProtection="1">
      <alignment vertical="center"/>
      <protection locked="0"/>
    </xf>
    <xf numFmtId="3" fontId="8" fillId="5" borderId="87" xfId="1" applyNumberFormat="1" applyFont="1" applyFill="1" applyBorder="1" applyAlignment="1" applyProtection="1">
      <alignment horizontal="right" vertical="center"/>
    </xf>
    <xf numFmtId="3" fontId="36" fillId="5" borderId="89" xfId="1" applyNumberFormat="1" applyFont="1" applyFill="1" applyBorder="1" applyAlignment="1" applyProtection="1">
      <alignment horizontal="right" vertical="center"/>
      <protection locked="0"/>
    </xf>
    <xf numFmtId="174" fontId="78" fillId="4" borderId="85" xfId="1" applyNumberFormat="1" applyFont="1" applyFill="1" applyBorder="1" applyAlignment="1" applyProtection="1">
      <alignment horizontal="center" vertical="center"/>
    </xf>
    <xf numFmtId="174" fontId="78" fillId="4" borderId="90" xfId="1" applyNumberFormat="1" applyFont="1" applyFill="1" applyBorder="1" applyAlignment="1" applyProtection="1">
      <alignment horizontal="center" vertical="center"/>
    </xf>
    <xf numFmtId="172" fontId="102" fillId="8" borderId="117" xfId="2" applyNumberFormat="1" applyFont="1" applyFill="1" applyBorder="1" applyAlignment="1">
      <alignment horizontal="right" vertical="center"/>
    </xf>
    <xf numFmtId="171" fontId="103" fillId="8" borderId="50" xfId="2" quotePrefix="1" applyNumberFormat="1" applyFont="1" applyFill="1" applyBorder="1" applyAlignment="1">
      <alignment horizontal="right" vertical="center"/>
    </xf>
    <xf numFmtId="0" fontId="86" fillId="8" borderId="92" xfId="2" applyFont="1" applyFill="1" applyBorder="1" applyAlignment="1">
      <alignment horizontal="center" vertical="center" wrapText="1"/>
    </xf>
    <xf numFmtId="3" fontId="93" fillId="8" borderId="91" xfId="1" applyNumberFormat="1" applyFont="1" applyFill="1" applyBorder="1" applyAlignment="1" applyProtection="1">
      <alignment vertical="center"/>
    </xf>
    <xf numFmtId="3" fontId="87" fillId="8" borderId="49" xfId="1" applyNumberFormat="1" applyFont="1" applyFill="1" applyBorder="1" applyAlignment="1">
      <alignment vertical="center"/>
    </xf>
    <xf numFmtId="3" fontId="87" fillId="8" borderId="50" xfId="1" applyNumberFormat="1" applyFont="1" applyFill="1" applyBorder="1" applyAlignment="1">
      <alignment vertical="center"/>
    </xf>
    <xf numFmtId="3" fontId="87" fillId="8" borderId="51" xfId="1" applyNumberFormat="1" applyFont="1" applyFill="1" applyBorder="1" applyAlignment="1">
      <alignment vertical="center"/>
    </xf>
    <xf numFmtId="176" fontId="84" fillId="5" borderId="110" xfId="4" applyNumberFormat="1" applyFont="1" applyFill="1" applyBorder="1" applyProtection="1"/>
    <xf numFmtId="176" fontId="84" fillId="5" borderId="110" xfId="4" applyNumberFormat="1" applyFont="1" applyFill="1" applyBorder="1" applyAlignment="1" applyProtection="1">
      <alignment horizontal="center"/>
    </xf>
    <xf numFmtId="176" fontId="85" fillId="5" borderId="110" xfId="4" applyNumberFormat="1" applyFont="1" applyFill="1" applyBorder="1" applyAlignment="1" applyProtection="1">
      <alignment horizontal="center"/>
    </xf>
    <xf numFmtId="3" fontId="6" fillId="0" borderId="0" xfId="1" applyNumberFormat="1" applyFont="1" applyBorder="1" applyAlignment="1" applyProtection="1">
      <alignment horizontal="right" vertical="center"/>
    </xf>
    <xf numFmtId="3" fontId="104" fillId="8" borderId="2" xfId="1" applyNumberFormat="1" applyFont="1" applyFill="1" applyBorder="1" applyAlignment="1" applyProtection="1">
      <alignment horizontal="center" vertical="center"/>
      <protection locked="0"/>
    </xf>
    <xf numFmtId="3" fontId="104" fillId="8" borderId="3" xfId="1" applyNumberFormat="1" applyFont="1" applyFill="1" applyBorder="1" applyAlignment="1" applyProtection="1">
      <alignment horizontal="center" vertical="center"/>
      <protection locked="0"/>
    </xf>
    <xf numFmtId="3" fontId="104" fillId="8" borderId="4" xfId="1" applyNumberFormat="1" applyFont="1" applyFill="1" applyBorder="1" applyAlignment="1" applyProtection="1">
      <alignment horizontal="center" vertical="center"/>
      <protection locked="0"/>
    </xf>
    <xf numFmtId="0" fontId="6" fillId="13" borderId="0" xfId="1" applyFont="1" applyFill="1" applyAlignment="1" applyProtection="1">
      <alignment vertical="center"/>
      <protection locked="0"/>
    </xf>
    <xf numFmtId="0" fontId="38" fillId="5" borderId="5" xfId="1" applyFont="1" applyFill="1" applyBorder="1" applyAlignment="1" applyProtection="1">
      <alignment horizontal="center" vertical="center"/>
    </xf>
    <xf numFmtId="0" fontId="6" fillId="5" borderId="0" xfId="1" applyFont="1" applyFill="1" applyBorder="1" applyAlignment="1" applyProtection="1">
      <alignment horizontal="right" vertical="center"/>
    </xf>
    <xf numFmtId="3" fontId="104" fillId="8" borderId="1" xfId="1" applyNumberFormat="1" applyFont="1" applyFill="1" applyBorder="1" applyAlignment="1" applyProtection="1">
      <alignment horizontal="center" vertical="center"/>
      <protection locked="0"/>
    </xf>
    <xf numFmtId="0" fontId="6" fillId="5" borderId="118" xfId="1" applyFont="1" applyFill="1" applyBorder="1" applyAlignment="1" applyProtection="1">
      <alignment vertical="center"/>
    </xf>
    <xf numFmtId="3" fontId="105" fillId="8" borderId="2" xfId="1" applyNumberFormat="1" applyFont="1" applyFill="1" applyBorder="1" applyAlignment="1" applyProtection="1">
      <alignment horizontal="center" vertical="center"/>
      <protection locked="0"/>
    </xf>
    <xf numFmtId="3" fontId="105" fillId="8" borderId="3" xfId="1" applyNumberFormat="1" applyFont="1" applyFill="1" applyBorder="1" applyAlignment="1" applyProtection="1">
      <alignment horizontal="center" vertical="center"/>
      <protection locked="0"/>
    </xf>
    <xf numFmtId="3" fontId="105" fillId="8" borderId="4" xfId="1" applyNumberFormat="1" applyFont="1" applyFill="1" applyBorder="1" applyAlignment="1" applyProtection="1">
      <alignment horizontal="center" vertical="center"/>
      <protection locked="0"/>
    </xf>
    <xf numFmtId="0" fontId="38" fillId="5" borderId="15" xfId="1" applyFont="1" applyFill="1" applyBorder="1" applyAlignment="1" applyProtection="1">
      <alignment horizontal="center"/>
    </xf>
    <xf numFmtId="0" fontId="38" fillId="5" borderId="0" xfId="1" applyFont="1" applyFill="1" applyBorder="1" applyAlignment="1" applyProtection="1">
      <alignment vertical="center"/>
    </xf>
    <xf numFmtId="0" fontId="6" fillId="5" borderId="15" xfId="1" applyFont="1" applyFill="1" applyBorder="1" applyAlignment="1" applyProtection="1">
      <alignment horizontal="center" vertical="center"/>
    </xf>
    <xf numFmtId="0" fontId="10" fillId="5" borderId="15" xfId="1" applyFont="1" applyFill="1" applyBorder="1" applyAlignment="1" applyProtection="1">
      <alignment vertical="center"/>
    </xf>
    <xf numFmtId="14" fontId="106" fillId="8" borderId="2" xfId="5" applyNumberFormat="1" applyFont="1" applyFill="1" applyBorder="1" applyAlignment="1" applyProtection="1">
      <alignment horizontal="center" vertical="center"/>
      <protection locked="0"/>
    </xf>
    <xf numFmtId="14" fontId="106" fillId="8" borderId="4" xfId="5" applyNumberFormat="1" applyFont="1" applyFill="1" applyBorder="1" applyAlignment="1" applyProtection="1">
      <alignment horizontal="center" vertical="center"/>
      <protection locked="0"/>
    </xf>
    <xf numFmtId="0" fontId="38" fillId="5" borderId="99" xfId="1" applyFont="1" applyFill="1" applyBorder="1" applyAlignment="1" applyProtection="1">
      <alignment horizontal="right" vertical="center"/>
    </xf>
    <xf numFmtId="0" fontId="31" fillId="8" borderId="1" xfId="1" applyFont="1" applyFill="1" applyBorder="1" applyAlignment="1" applyProtection="1">
      <alignment horizontal="center" vertical="center"/>
      <protection locked="0"/>
    </xf>
    <xf numFmtId="3" fontId="31" fillId="8" borderId="1" xfId="1" applyNumberFormat="1" applyFont="1" applyFill="1" applyBorder="1" applyAlignment="1" applyProtection="1">
      <alignment horizontal="center" vertical="center"/>
      <protection locked="0"/>
    </xf>
    <xf numFmtId="0" fontId="38" fillId="0" borderId="0" xfId="1" applyFont="1" applyAlignment="1" applyProtection="1">
      <alignment horizontal="right" vertical="center"/>
    </xf>
    <xf numFmtId="0" fontId="107" fillId="8" borderId="2" xfId="6" applyFill="1" applyBorder="1" applyAlignment="1" applyProtection="1">
      <alignment horizontal="center" vertical="center"/>
      <protection locked="0"/>
    </xf>
    <xf numFmtId="0" fontId="25" fillId="8" borderId="3" xfId="1" applyFont="1" applyFill="1" applyBorder="1" applyAlignment="1" applyProtection="1">
      <alignment horizontal="center" vertical="center"/>
      <protection locked="0"/>
    </xf>
    <xf numFmtId="0" fontId="25" fillId="8" borderId="4" xfId="1" applyFont="1" applyFill="1" applyBorder="1" applyAlignment="1" applyProtection="1">
      <alignment horizontal="center" vertical="center"/>
      <protection locked="0"/>
    </xf>
    <xf numFmtId="0" fontId="10" fillId="5" borderId="0" xfId="1" applyNumberFormat="1" applyFont="1" applyFill="1" applyBorder="1" applyAlignment="1" applyProtection="1">
      <alignment horizontal="right"/>
      <protection locked="0"/>
    </xf>
    <xf numFmtId="0" fontId="6" fillId="4" borderId="0" xfId="1" applyFont="1" applyFill="1" applyAlignment="1" applyProtection="1">
      <alignment vertical="center"/>
      <protection locked="0"/>
    </xf>
    <xf numFmtId="0" fontId="10" fillId="5" borderId="0" xfId="1" applyFont="1" applyFill="1" applyAlignment="1">
      <alignment vertical="center"/>
    </xf>
    <xf numFmtId="0" fontId="10" fillId="5" borderId="0" xfId="1" applyFont="1" applyFill="1" applyAlignment="1">
      <alignment vertical="center" wrapText="1"/>
    </xf>
    <xf numFmtId="0" fontId="6" fillId="3" borderId="0" xfId="1" applyFont="1" applyFill="1" applyAlignment="1">
      <alignment vertical="center" wrapText="1"/>
    </xf>
    <xf numFmtId="0" fontId="6" fillId="7" borderId="0" xfId="1" applyFont="1" applyFill="1" applyAlignment="1">
      <alignment vertical="center" wrapText="1"/>
    </xf>
    <xf numFmtId="0" fontId="108" fillId="2" borderId="0" xfId="1" applyFont="1" applyFill="1" applyAlignment="1">
      <alignment vertical="center"/>
    </xf>
    <xf numFmtId="0" fontId="6" fillId="14" borderId="0" xfId="1" applyFont="1" applyFill="1" applyAlignment="1">
      <alignment vertical="center"/>
    </xf>
    <xf numFmtId="0" fontId="6" fillId="0" borderId="0" xfId="1" applyFont="1" applyBorder="1" applyAlignment="1" applyProtection="1">
      <alignment vertical="center"/>
    </xf>
    <xf numFmtId="0" fontId="6" fillId="0" borderId="0" xfId="1" applyFont="1" applyBorder="1" applyAlignment="1" applyProtection="1">
      <alignment vertical="center" wrapText="1"/>
    </xf>
    <xf numFmtId="3" fontId="33" fillId="0" borderId="0" xfId="1" applyNumberFormat="1" applyFont="1" applyFill="1" applyAlignment="1" applyProtection="1">
      <alignment horizontal="right" vertical="center"/>
    </xf>
    <xf numFmtId="3" fontId="15" fillId="7" borderId="2" xfId="1" applyNumberFormat="1" applyFont="1" applyFill="1" applyBorder="1" applyAlignment="1" applyProtection="1">
      <alignment horizontal="left" vertical="center"/>
    </xf>
    <xf numFmtId="3" fontId="6" fillId="7" borderId="3" xfId="1" applyNumberFormat="1" applyFont="1" applyFill="1" applyBorder="1" applyAlignment="1" applyProtection="1">
      <alignment horizontal="right" vertical="center"/>
    </xf>
    <xf numFmtId="3" fontId="6" fillId="7" borderId="4" xfId="1" applyNumberFormat="1" applyFont="1" applyFill="1" applyBorder="1" applyAlignment="1" applyProtection="1">
      <alignment horizontal="right" vertical="center"/>
    </xf>
    <xf numFmtId="0" fontId="16" fillId="8" borderId="2" xfId="1" applyFont="1" applyFill="1" applyBorder="1" applyAlignment="1" applyProtection="1">
      <alignment horizontal="center" vertical="center" wrapText="1"/>
    </xf>
    <xf numFmtId="0" fontId="16" fillId="8" borderId="3" xfId="1" applyFont="1" applyFill="1" applyBorder="1" applyAlignment="1" applyProtection="1">
      <alignment horizontal="center" vertical="center" wrapText="1"/>
    </xf>
    <xf numFmtId="0" fontId="16" fillId="8" borderId="4" xfId="1" applyFont="1" applyFill="1" applyBorder="1" applyAlignment="1" applyProtection="1">
      <alignment horizontal="center" vertical="center" wrapText="1"/>
    </xf>
    <xf numFmtId="49" fontId="17" fillId="8" borderId="1" xfId="1" applyNumberFormat="1" applyFont="1" applyFill="1" applyBorder="1" applyAlignment="1" applyProtection="1">
      <alignment horizontal="center" vertical="center"/>
    </xf>
    <xf numFmtId="0" fontId="8" fillId="5" borderId="0" xfId="0" applyFont="1" applyFill="1" applyAlignment="1" applyProtection="1">
      <alignment horizontal="right" vertical="center"/>
    </xf>
    <xf numFmtId="3" fontId="33" fillId="5" borderId="0" xfId="1" quotePrefix="1" applyNumberFormat="1" applyFont="1" applyFill="1" applyAlignment="1" applyProtection="1">
      <alignment horizontal="right" vertical="center"/>
    </xf>
    <xf numFmtId="0" fontId="13" fillId="7" borderId="7" xfId="1" applyFont="1" applyFill="1" applyBorder="1" applyAlignment="1" applyProtection="1">
      <alignment vertical="center"/>
    </xf>
    <xf numFmtId="0" fontId="13" fillId="7" borderId="8" xfId="1" applyFont="1" applyFill="1" applyBorder="1" applyAlignment="1" applyProtection="1">
      <alignment horizontal="center" vertical="center"/>
    </xf>
    <xf numFmtId="0" fontId="43" fillId="7" borderId="9" xfId="1" applyFont="1" applyFill="1" applyBorder="1" applyAlignment="1" applyProtection="1">
      <alignment horizontal="center" vertical="center" wrapText="1"/>
    </xf>
    <xf numFmtId="0" fontId="38" fillId="0" borderId="100" xfId="2" applyFont="1" applyFill="1" applyBorder="1" applyAlignment="1" applyProtection="1">
      <alignment horizontal="center" vertical="center" wrapText="1"/>
    </xf>
    <xf numFmtId="0" fontId="50" fillId="5" borderId="16" xfId="1" applyFont="1" applyFill="1" applyBorder="1" applyAlignment="1" applyProtection="1">
      <alignment horizontal="left" vertical="center" wrapText="1"/>
    </xf>
    <xf numFmtId="3" fontId="52" fillId="5" borderId="17" xfId="1" quotePrefix="1" applyNumberFormat="1" applyFont="1" applyFill="1" applyBorder="1" applyAlignment="1" applyProtection="1">
      <alignment horizontal="center" vertical="center"/>
    </xf>
    <xf numFmtId="3" fontId="52" fillId="5" borderId="18" xfId="1" quotePrefix="1" applyNumberFormat="1" applyFont="1" applyFill="1" applyBorder="1" applyAlignment="1" applyProtection="1">
      <alignment horizontal="center" vertical="center"/>
    </xf>
    <xf numFmtId="3" fontId="52" fillId="5" borderId="16" xfId="1" quotePrefix="1" applyNumberFormat="1" applyFont="1" applyFill="1" applyBorder="1" applyAlignment="1" applyProtection="1">
      <alignment horizontal="center" vertical="center"/>
    </xf>
    <xf numFmtId="0" fontId="6" fillId="5" borderId="46" xfId="1" applyFont="1" applyFill="1" applyBorder="1" applyAlignment="1" applyProtection="1">
      <alignment horizontal="center" vertical="center"/>
    </xf>
    <xf numFmtId="49" fontId="109" fillId="0" borderId="1" xfId="1" applyNumberFormat="1" applyFont="1" applyFill="1" applyBorder="1" applyAlignment="1" applyProtection="1">
      <alignment horizontal="center" vertical="center"/>
      <protection hidden="1"/>
    </xf>
    <xf numFmtId="0" fontId="109" fillId="0" borderId="84" xfId="0" applyFont="1" applyFill="1" applyBorder="1" applyAlignment="1" applyProtection="1">
      <alignment horizontal="center" vertical="center" wrapText="1"/>
      <protection hidden="1"/>
    </xf>
    <xf numFmtId="3" fontId="6" fillId="5" borderId="47" xfId="1" applyNumberFormat="1" applyFont="1" applyFill="1" applyBorder="1" applyAlignment="1" applyProtection="1">
      <alignment horizontal="right" vertical="center"/>
    </xf>
    <xf numFmtId="3" fontId="6" fillId="5" borderId="96" xfId="1" applyNumberFormat="1" applyFont="1" applyFill="1" applyBorder="1" applyAlignment="1" applyProtection="1">
      <alignment horizontal="right" vertical="center"/>
    </xf>
    <xf numFmtId="3" fontId="6" fillId="5" borderId="101" xfId="1" applyNumberFormat="1" applyFont="1" applyFill="1" applyBorder="1" applyAlignment="1" applyProtection="1">
      <alignment horizontal="right" vertical="center"/>
    </xf>
    <xf numFmtId="3" fontId="6" fillId="5" borderId="103" xfId="1" applyNumberFormat="1" applyFont="1" applyFill="1" applyBorder="1" applyAlignment="1" applyProtection="1">
      <alignment horizontal="right" vertical="center"/>
    </xf>
    <xf numFmtId="0" fontId="6" fillId="5" borderId="6" xfId="1" applyFont="1" applyFill="1" applyBorder="1" applyAlignment="1" applyProtection="1">
      <alignment vertical="center"/>
    </xf>
    <xf numFmtId="49" fontId="109" fillId="5" borderId="3" xfId="0" applyNumberFormat="1" applyFont="1" applyFill="1" applyBorder="1" applyAlignment="1" applyProtection="1">
      <alignment vertical="center" wrapText="1"/>
    </xf>
    <xf numFmtId="0" fontId="10" fillId="5" borderId="60" xfId="1" applyFont="1" applyFill="1" applyBorder="1" applyAlignment="1" applyProtection="1">
      <alignment horizontal="center" vertical="center" wrapText="1"/>
      <protection hidden="1"/>
    </xf>
    <xf numFmtId="3" fontId="6" fillId="5" borderId="46" xfId="1" applyNumberFormat="1" applyFont="1" applyFill="1" applyBorder="1" applyAlignment="1" applyProtection="1">
      <alignment horizontal="right" vertical="center"/>
    </xf>
    <xf numFmtId="3" fontId="6" fillId="5" borderId="82" xfId="1" applyNumberFormat="1" applyFont="1" applyFill="1" applyBorder="1" applyAlignment="1" applyProtection="1">
      <alignment horizontal="right" vertical="center"/>
    </xf>
    <xf numFmtId="3" fontId="6" fillId="5" borderId="84" xfId="1" applyNumberFormat="1" applyFont="1" applyFill="1" applyBorder="1" applyAlignment="1" applyProtection="1">
      <alignment horizontal="right" vertical="center"/>
    </xf>
    <xf numFmtId="0" fontId="33" fillId="5" borderId="46" xfId="1" applyFont="1" applyFill="1" applyBorder="1" applyAlignment="1" applyProtection="1">
      <alignment vertical="center"/>
    </xf>
    <xf numFmtId="49" fontId="15" fillId="3" borderId="4" xfId="1" applyNumberFormat="1" applyFont="1" applyFill="1" applyBorder="1" applyAlignment="1" applyProtection="1">
      <alignment horizontal="center" vertical="center" wrapText="1"/>
    </xf>
    <xf numFmtId="1" fontId="15" fillId="3" borderId="4" xfId="1" applyNumberFormat="1" applyFont="1" applyFill="1" applyBorder="1" applyAlignment="1" applyProtection="1">
      <alignment horizontal="center" vertical="center" wrapText="1"/>
      <protection locked="0"/>
    </xf>
    <xf numFmtId="0" fontId="6" fillId="5" borderId="17" xfId="1" quotePrefix="1" applyFont="1" applyFill="1" applyBorder="1" applyAlignment="1" applyProtection="1">
      <alignment horizontal="center" vertical="center"/>
    </xf>
    <xf numFmtId="0" fontId="6" fillId="5" borderId="18" xfId="1" applyFont="1" applyFill="1" applyBorder="1" applyAlignment="1" applyProtection="1">
      <alignment horizontal="center" vertical="center"/>
    </xf>
    <xf numFmtId="0" fontId="6" fillId="0" borderId="16" xfId="1" quotePrefix="1" applyFont="1" applyBorder="1" applyAlignment="1" applyProtection="1">
      <alignment horizontal="center" vertical="center" wrapText="1"/>
    </xf>
    <xf numFmtId="3" fontId="6" fillId="5" borderId="17" xfId="1" applyNumberFormat="1" applyFont="1" applyFill="1" applyBorder="1" applyAlignment="1" applyProtection="1">
      <alignment horizontal="right" vertical="center"/>
    </xf>
    <xf numFmtId="3" fontId="6" fillId="5" borderId="18" xfId="1" applyNumberFormat="1" applyFont="1" applyFill="1" applyBorder="1" applyAlignment="1" applyProtection="1">
      <alignment horizontal="right" vertical="center"/>
    </xf>
    <xf numFmtId="3" fontId="6" fillId="5" borderId="16" xfId="1" applyNumberFormat="1" applyFont="1" applyFill="1" applyBorder="1" applyAlignment="1" applyProtection="1">
      <alignment horizontal="right" vertical="center"/>
    </xf>
    <xf numFmtId="0" fontId="8" fillId="14" borderId="0" xfId="1" applyFont="1" applyFill="1" applyAlignment="1">
      <alignment vertical="center"/>
    </xf>
    <xf numFmtId="3" fontId="53" fillId="8" borderId="37" xfId="1" applyNumberFormat="1" applyFont="1" applyFill="1" applyBorder="1" applyAlignment="1" applyProtection="1">
      <alignment horizontal="right" vertical="center"/>
      <protection locked="0"/>
    </xf>
    <xf numFmtId="3" fontId="50" fillId="8" borderId="11" xfId="1" applyNumberFormat="1" applyFont="1" applyFill="1" applyBorder="1" applyAlignment="1" applyProtection="1">
      <alignment horizontal="right" vertical="center"/>
      <protection locked="0"/>
    </xf>
    <xf numFmtId="3" fontId="50" fillId="8" borderId="1" xfId="1" applyNumberFormat="1" applyFont="1" applyFill="1" applyBorder="1" applyAlignment="1" applyProtection="1">
      <alignment horizontal="right" vertical="center"/>
      <protection locked="0"/>
    </xf>
    <xf numFmtId="3" fontId="50" fillId="8" borderId="12" xfId="1" applyNumberFormat="1" applyFont="1" applyFill="1" applyBorder="1" applyAlignment="1" applyProtection="1">
      <alignment horizontal="right" vertical="center"/>
      <protection locked="0"/>
    </xf>
    <xf numFmtId="3" fontId="33" fillId="5" borderId="66" xfId="1" applyNumberFormat="1" applyFont="1" applyFill="1" applyBorder="1" applyAlignment="1" applyProtection="1">
      <alignment horizontal="right" vertical="center"/>
      <protection locked="0"/>
    </xf>
    <xf numFmtId="3" fontId="33" fillId="5" borderId="72" xfId="1" applyNumberFormat="1" applyFont="1" applyFill="1" applyBorder="1" applyAlignment="1" applyProtection="1">
      <alignment horizontal="right" vertical="center"/>
      <protection locked="0"/>
    </xf>
    <xf numFmtId="3" fontId="33" fillId="5" borderId="78" xfId="1" applyNumberFormat="1" applyFont="1" applyFill="1" applyBorder="1" applyAlignment="1" applyProtection="1">
      <alignment horizontal="right" vertical="center"/>
      <protection locked="0"/>
    </xf>
    <xf numFmtId="3" fontId="33" fillId="5" borderId="47" xfId="1" applyNumberFormat="1" applyFont="1" applyFill="1" applyBorder="1" applyAlignment="1" applyProtection="1">
      <alignment horizontal="right" vertical="center"/>
      <protection locked="0"/>
    </xf>
    <xf numFmtId="3" fontId="33" fillId="5" borderId="87" xfId="1" applyNumberFormat="1" applyFont="1" applyFill="1" applyBorder="1" applyAlignment="1" applyProtection="1">
      <alignment horizontal="right" vertical="center"/>
      <protection locked="0"/>
    </xf>
    <xf numFmtId="3" fontId="36" fillId="5" borderId="85" xfId="1" applyNumberFormat="1" applyFont="1" applyFill="1" applyBorder="1" applyAlignment="1" applyProtection="1">
      <alignment horizontal="right" vertical="center"/>
      <protection locked="0"/>
    </xf>
    <xf numFmtId="3" fontId="36" fillId="5" borderId="90" xfId="1" applyNumberFormat="1" applyFont="1" applyFill="1" applyBorder="1" applyAlignment="1" applyProtection="1">
      <alignment horizontal="right" vertical="center"/>
      <protection locked="0"/>
    </xf>
    <xf numFmtId="172" fontId="6" fillId="5" borderId="14" xfId="2" applyNumberFormat="1" applyFont="1" applyFill="1" applyBorder="1" applyAlignment="1" applyProtection="1">
      <alignment horizontal="right" vertical="center"/>
    </xf>
    <xf numFmtId="172" fontId="6" fillId="5" borderId="15" xfId="2" applyNumberFormat="1" applyFont="1" applyFill="1" applyBorder="1" applyAlignment="1" applyProtection="1">
      <alignment vertical="center"/>
    </xf>
    <xf numFmtId="3" fontId="6" fillId="5" borderId="3" xfId="1" applyNumberFormat="1" applyFont="1" applyFill="1" applyBorder="1" applyAlignment="1" applyProtection="1">
      <alignment horizontal="right" vertical="center"/>
      <protection locked="0"/>
    </xf>
    <xf numFmtId="3" fontId="6" fillId="5" borderId="3" xfId="1" applyNumberFormat="1" applyFont="1" applyFill="1" applyBorder="1" applyAlignment="1" applyProtection="1">
      <alignment horizontal="right" vertical="center"/>
    </xf>
    <xf numFmtId="3" fontId="6" fillId="5" borderId="60" xfId="1" applyNumberFormat="1" applyFont="1" applyFill="1" applyBorder="1" applyAlignment="1" applyProtection="1">
      <alignment horizontal="right" vertical="center"/>
    </xf>
    <xf numFmtId="173" fontId="33" fillId="8" borderId="36" xfId="2" applyNumberFormat="1" applyFont="1" applyFill="1" applyBorder="1" applyAlignment="1" applyProtection="1">
      <alignment horizontal="right"/>
    </xf>
    <xf numFmtId="0" fontId="33" fillId="8" borderId="2" xfId="1" applyFont="1" applyFill="1" applyBorder="1" applyAlignment="1" applyProtection="1">
      <alignment horizontal="left" vertical="center"/>
    </xf>
    <xf numFmtId="0" fontId="33" fillId="8" borderId="3" xfId="1" applyFont="1" applyFill="1" applyBorder="1" applyAlignment="1" applyProtection="1">
      <alignment horizontal="left" vertical="center"/>
    </xf>
    <xf numFmtId="3" fontId="33" fillId="8" borderId="37" xfId="1" applyNumberFormat="1" applyFont="1" applyFill="1" applyBorder="1" applyAlignment="1" applyProtection="1">
      <alignment horizontal="right" vertical="center"/>
      <protection locked="0"/>
    </xf>
    <xf numFmtId="3" fontId="33" fillId="8" borderId="60" xfId="1" applyNumberFormat="1" applyFont="1" applyFill="1" applyBorder="1" applyAlignment="1" applyProtection="1">
      <alignment horizontal="right" vertical="center"/>
    </xf>
    <xf numFmtId="174" fontId="78" fillId="4" borderId="11" xfId="1" applyNumberFormat="1" applyFont="1" applyFill="1" applyBorder="1" applyAlignment="1" applyProtection="1">
      <alignment horizontal="center" vertical="center"/>
    </xf>
    <xf numFmtId="174" fontId="78" fillId="4" borderId="1" xfId="1" applyNumberFormat="1" applyFont="1" applyFill="1" applyBorder="1" applyAlignment="1" applyProtection="1">
      <alignment horizontal="center" vertical="center"/>
    </xf>
    <xf numFmtId="174" fontId="78" fillId="4" borderId="12" xfId="1" applyNumberFormat="1" applyFont="1" applyFill="1" applyBorder="1" applyAlignment="1" applyProtection="1">
      <alignment horizontal="center" vertical="center"/>
    </xf>
    <xf numFmtId="0" fontId="33" fillId="5" borderId="5" xfId="1" applyFont="1" applyFill="1" applyBorder="1" applyAlignment="1" applyProtection="1">
      <alignment vertical="center" wrapText="1"/>
    </xf>
    <xf numFmtId="173" fontId="33" fillId="5" borderId="14" xfId="2" quotePrefix="1" applyNumberFormat="1" applyFont="1" applyFill="1" applyBorder="1" applyAlignment="1" applyProtection="1">
      <alignment horizontal="right" vertical="center"/>
    </xf>
    <xf numFmtId="0" fontId="6" fillId="5" borderId="15" xfId="1" applyFont="1" applyFill="1" applyBorder="1" applyAlignment="1" applyProtection="1">
      <alignment vertical="center"/>
    </xf>
    <xf numFmtId="177" fontId="15" fillId="7" borderId="51" xfId="3" applyNumberFormat="1" applyFont="1" applyFill="1" applyBorder="1" applyAlignment="1" applyProtection="1">
      <alignment horizontal="center" vertical="center" wrapText="1"/>
    </xf>
    <xf numFmtId="0" fontId="110" fillId="14" borderId="0" xfId="1" applyFont="1" applyFill="1" applyAlignment="1">
      <alignment vertical="center"/>
    </xf>
    <xf numFmtId="172" fontId="6" fillId="5" borderId="0" xfId="1" quotePrefix="1" applyNumberFormat="1" applyFont="1" applyFill="1" applyBorder="1" applyAlignment="1" applyProtection="1">
      <alignment horizontal="center" vertical="center" wrapText="1"/>
    </xf>
    <xf numFmtId="0" fontId="8" fillId="15" borderId="0" xfId="1" applyFont="1" applyFill="1" applyAlignment="1">
      <alignment vertical="center"/>
    </xf>
    <xf numFmtId="0" fontId="36" fillId="5" borderId="0" xfId="2" quotePrefix="1" applyFont="1" applyFill="1" applyBorder="1" applyAlignment="1" applyProtection="1">
      <alignment horizontal="right" vertical="center"/>
    </xf>
    <xf numFmtId="0" fontId="17" fillId="8" borderId="1" xfId="0" applyNumberFormat="1" applyFont="1" applyFill="1" applyBorder="1" applyAlignment="1" applyProtection="1">
      <alignment horizontal="left" vertical="center"/>
    </xf>
    <xf numFmtId="3" fontId="8" fillId="5" borderId="18" xfId="1" applyNumberFormat="1" applyFont="1" applyFill="1" applyBorder="1" applyAlignment="1" applyProtection="1">
      <alignment horizontal="right" vertical="center"/>
      <protection locked="0"/>
    </xf>
    <xf numFmtId="3" fontId="8" fillId="5" borderId="16" xfId="1" applyNumberFormat="1" applyFont="1" applyFill="1" applyBorder="1" applyAlignment="1" applyProtection="1">
      <alignment horizontal="right" vertical="center"/>
      <protection locked="0"/>
    </xf>
    <xf numFmtId="3" fontId="6" fillId="5" borderId="20" xfId="1" applyNumberFormat="1" applyFont="1" applyFill="1" applyBorder="1" applyAlignment="1" applyProtection="1">
      <alignment horizontal="right" vertical="center"/>
      <protection locked="0"/>
    </xf>
    <xf numFmtId="3" fontId="6" fillId="5" borderId="24" xfId="1" applyNumberFormat="1" applyFont="1" applyFill="1" applyBorder="1" applyAlignment="1" applyProtection="1">
      <alignment horizontal="right" vertical="center"/>
      <protection locked="0"/>
    </xf>
    <xf numFmtId="3" fontId="6" fillId="5" borderId="31" xfId="1" applyNumberFormat="1" applyFont="1" applyFill="1" applyBorder="1" applyAlignment="1" applyProtection="1">
      <alignment horizontal="right" vertical="center"/>
      <protection locked="0"/>
    </xf>
    <xf numFmtId="3" fontId="6" fillId="5" borderId="35" xfId="1" applyNumberFormat="1" applyFont="1" applyFill="1" applyBorder="1" applyAlignment="1" applyProtection="1">
      <alignment horizontal="right" vertical="center"/>
      <protection locked="0"/>
    </xf>
    <xf numFmtId="3" fontId="8" fillId="5" borderId="1" xfId="1" applyNumberFormat="1" applyFont="1" applyFill="1" applyBorder="1" applyAlignment="1" applyProtection="1">
      <alignment horizontal="right" vertical="center"/>
      <protection locked="0"/>
    </xf>
    <xf numFmtId="3" fontId="8" fillId="5" borderId="12" xfId="1" applyNumberFormat="1" applyFont="1" applyFill="1" applyBorder="1" applyAlignment="1" applyProtection="1">
      <alignment horizontal="right" vertical="center"/>
      <protection locked="0"/>
    </xf>
    <xf numFmtId="3" fontId="6" fillId="5" borderId="41" xfId="1" applyNumberFormat="1" applyFont="1" applyFill="1" applyBorder="1" applyAlignment="1" applyProtection="1">
      <alignment horizontal="right" vertical="center"/>
      <protection locked="0"/>
    </xf>
    <xf numFmtId="3" fontId="6" fillId="5" borderId="42" xfId="1" applyNumberFormat="1" applyFont="1" applyFill="1" applyBorder="1" applyAlignment="1" applyProtection="1">
      <alignment horizontal="right" vertical="center"/>
      <protection locked="0"/>
    </xf>
    <xf numFmtId="3" fontId="8" fillId="5" borderId="1" xfId="0" applyNumberFormat="1" applyFont="1" applyFill="1" applyBorder="1" applyAlignment="1" applyProtection="1">
      <alignment horizontal="right" vertical="center"/>
      <protection locked="0"/>
    </xf>
    <xf numFmtId="3" fontId="8" fillId="5" borderId="12" xfId="0" applyNumberFormat="1" applyFont="1" applyFill="1" applyBorder="1" applyAlignment="1" applyProtection="1">
      <alignment horizontal="right" vertical="center"/>
      <protection locked="0"/>
    </xf>
    <xf numFmtId="3" fontId="6" fillId="5" borderId="97" xfId="0" applyNumberFormat="1" applyFont="1" applyFill="1" applyBorder="1" applyAlignment="1" applyProtection="1">
      <alignment horizontal="right" vertical="center"/>
      <protection locked="0"/>
    </xf>
    <xf numFmtId="3" fontId="6" fillId="5" borderId="98" xfId="0" applyNumberFormat="1" applyFont="1" applyFill="1" applyBorder="1" applyAlignment="1" applyProtection="1">
      <alignment horizontal="right" vertical="center"/>
      <protection locked="0"/>
    </xf>
    <xf numFmtId="3" fontId="6" fillId="5" borderId="31" xfId="0" applyNumberFormat="1" applyFont="1" applyFill="1" applyBorder="1" applyAlignment="1" applyProtection="1">
      <alignment horizontal="right" vertical="center"/>
      <protection locked="0"/>
    </xf>
    <xf numFmtId="3" fontId="6" fillId="5" borderId="35" xfId="0" applyNumberFormat="1" applyFont="1" applyFill="1" applyBorder="1" applyAlignment="1" applyProtection="1">
      <alignment horizontal="right" vertical="center"/>
      <protection locked="0"/>
    </xf>
    <xf numFmtId="3" fontId="6" fillId="5" borderId="97" xfId="1" applyNumberFormat="1" applyFont="1" applyFill="1" applyBorder="1" applyAlignment="1" applyProtection="1">
      <alignment horizontal="right" vertical="center"/>
      <protection locked="0"/>
    </xf>
    <xf numFmtId="3" fontId="6" fillId="5" borderId="98" xfId="1" applyNumberFormat="1" applyFont="1" applyFill="1" applyBorder="1" applyAlignment="1" applyProtection="1">
      <alignment horizontal="right" vertical="center"/>
      <protection locked="0"/>
    </xf>
    <xf numFmtId="3" fontId="8" fillId="7" borderId="1" xfId="1" applyNumberFormat="1" applyFont="1" applyFill="1" applyBorder="1" applyAlignment="1" applyProtection="1">
      <alignment horizontal="right" vertical="center"/>
      <protection locked="0"/>
    </xf>
    <xf numFmtId="3" fontId="8" fillId="7" borderId="12" xfId="1" applyNumberFormat="1" applyFont="1" applyFill="1" applyBorder="1" applyAlignment="1" applyProtection="1">
      <alignment horizontal="right" vertical="center"/>
      <protection locked="0"/>
    </xf>
    <xf numFmtId="3" fontId="8" fillId="5" borderId="50" xfId="1" applyNumberFormat="1" applyFont="1" applyFill="1" applyBorder="1" applyAlignment="1" applyProtection="1">
      <alignment horizontal="right" vertical="center"/>
      <protection locked="0"/>
    </xf>
    <xf numFmtId="3" fontId="8" fillId="5" borderId="51" xfId="1" applyNumberFormat="1" applyFont="1" applyFill="1" applyBorder="1" applyAlignment="1" applyProtection="1">
      <alignment horizontal="right" vertical="center"/>
      <protection locked="0"/>
    </xf>
    <xf numFmtId="0" fontId="6" fillId="16" borderId="0" xfId="1" applyFont="1" applyFill="1" applyAlignment="1" applyProtection="1">
      <alignment vertical="center"/>
    </xf>
    <xf numFmtId="0" fontId="6" fillId="16" borderId="0" xfId="1" applyFont="1" applyFill="1" applyAlignment="1" applyProtection="1">
      <alignment vertical="center" wrapText="1"/>
    </xf>
  </cellXfs>
  <cellStyles count="11">
    <cellStyle name="Hyperlink" xfId="6" builtinId="8"/>
    <cellStyle name="Hyperlink 2" xfId="7"/>
    <cellStyle name="Normal" xfId="0" builtinId="0"/>
    <cellStyle name="Normal 2" xfId="1"/>
    <cellStyle name="Normal 3" xfId="8"/>
    <cellStyle name="Normal 3 2" xfId="9"/>
    <cellStyle name="Normal 4" xfId="10"/>
    <cellStyle name="Normal_B3_2013" xfId="4"/>
    <cellStyle name="Normal_BIN 7301,7311 and 6301" xfId="5"/>
    <cellStyle name="Normal_EBK_PROJECT_2001-last" xfId="2"/>
    <cellStyle name="Normal_MAKET" xfId="3"/>
  </cellStyles>
  <dxfs count="78">
    <dxf>
      <numFmt numFmtId="167" formatCode="0000"/>
    </dxf>
    <dxf>
      <numFmt numFmtId="166" formatCode="0000&quot; &quot;0000"/>
    </dxf>
    <dxf>
      <numFmt numFmtId="165" formatCode="0000&quot; &quot;0000&quot; &quot;0000"/>
    </dxf>
    <dxf>
      <numFmt numFmtId="164" formatCode="0000&quot; &quot;0000&quot; &quot;0000&quot; &quot;0000"/>
    </dxf>
    <dxf>
      <fill>
        <patternFill>
          <bgColor indexed="13"/>
        </patternFill>
      </fill>
    </dxf>
    <dxf>
      <fill>
        <patternFill>
          <bgColor indexed="13"/>
        </patternFill>
      </fill>
    </dxf>
    <dxf>
      <font>
        <color indexed="13"/>
        <name val="Cambria"/>
        <scheme val="none"/>
      </font>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theme="0" tint="-4.9989318521683403E-2"/>
      </font>
    </dxf>
    <dxf>
      <font>
        <color rgb="FFFFFF00"/>
      </font>
      <fill>
        <patternFill>
          <bgColor rgb="FFFF0000"/>
        </patternFill>
      </fill>
      <border>
        <left style="thin">
          <color rgb="FFFFFF00"/>
        </left>
        <right style="thin">
          <color rgb="FFFFFF00"/>
        </right>
        <top/>
        <bottom style="thin">
          <color rgb="FFFFFF00"/>
        </bottom>
      </border>
    </dxf>
    <dxf>
      <font>
        <color rgb="FFFFFF99"/>
      </font>
    </dxf>
    <dxf>
      <font>
        <color rgb="FFFFFF99"/>
      </font>
    </dxf>
    <dxf>
      <font>
        <color rgb="FFFFFF99"/>
      </font>
    </dxf>
    <dxf>
      <font>
        <color rgb="FFFFFF99"/>
      </font>
    </dxf>
    <dxf>
      <font>
        <color rgb="FFFFFF99"/>
      </font>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FFFF66"/>
      </font>
      <fill>
        <patternFill>
          <bgColor rgb="FFFF0000"/>
        </patternFill>
      </fill>
    </dxf>
    <dxf>
      <font>
        <color rgb="FFFFFF00"/>
      </font>
      <fill>
        <patternFill>
          <bgColor rgb="FFFF0000"/>
        </patternFill>
      </fill>
      <border>
        <left style="thin">
          <color rgb="FFFFFF00"/>
        </left>
        <right style="thin">
          <color rgb="FFFFFF00"/>
        </right>
        <top/>
        <bottom style="thin">
          <color rgb="FFFFFF00"/>
        </bottom>
      </border>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sileva_m/Desktop/OTCHETI%202016/B1_2016_07_4700_3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row r="11">
          <cell r="B11" t="str">
            <v>ИЗБЕРЕТЕ ДЕЙНОСТ</v>
          </cell>
        </row>
        <row r="12">
          <cell r="B12" t="str">
            <v>101 Централни държавни органи</v>
          </cell>
          <cell r="C12">
            <v>1101</v>
          </cell>
        </row>
        <row r="13">
          <cell r="B13" t="str">
            <v>103 Централни държавни органи по образованието</v>
          </cell>
          <cell r="C13">
            <v>1103</v>
          </cell>
        </row>
        <row r="14">
          <cell r="B14" t="str">
            <v>104 Централни държавни органи по здравеопазването</v>
          </cell>
          <cell r="C14">
            <v>1104</v>
          </cell>
        </row>
        <row r="15">
          <cell r="B15" t="str">
            <v>105 Централни държавни органи по социалното осигуряването</v>
          </cell>
          <cell r="C15">
            <v>1105</v>
          </cell>
        </row>
        <row r="16">
          <cell r="B16" t="str">
            <v>106 Централни държавни органи по регионалното развитие и благоустройство</v>
          </cell>
          <cell r="C16">
            <v>1106</v>
          </cell>
        </row>
        <row r="17">
          <cell r="B17" t="str">
            <v>107 Централни държавни органи по културата и спорта</v>
          </cell>
          <cell r="C17">
            <v>1107</v>
          </cell>
        </row>
        <row r="18">
          <cell r="B18" t="str">
            <v>108 Централни държавни органи по икономическите дейности и услуги</v>
          </cell>
          <cell r="C18">
            <v>1108</v>
          </cell>
        </row>
        <row r="19">
          <cell r="B19" t="str">
            <v>111 Контролни органи</v>
          </cell>
          <cell r="C19">
            <v>1111</v>
          </cell>
        </row>
        <row r="20">
          <cell r="B20" t="str">
            <v>115 Управление, контрол и регулиране на външните работи</v>
          </cell>
          <cell r="C20">
            <v>1115</v>
          </cell>
        </row>
        <row r="21">
          <cell r="B21" t="str">
            <v>116 Посолства, консулства, представителства и мисии в чужбина</v>
          </cell>
          <cell r="C21">
            <v>1116</v>
          </cell>
        </row>
        <row r="22">
          <cell r="B22" t="str">
            <v>117 Държавни и общински служби и дейности по изборите</v>
          </cell>
          <cell r="C22">
            <v>1117</v>
          </cell>
        </row>
        <row r="23">
          <cell r="B23" t="str">
            <v>121 Областни администрации</v>
          </cell>
          <cell r="C23">
            <v>1121</v>
          </cell>
        </row>
        <row r="24">
          <cell r="B24" t="str">
            <v>122 Общинска администрация</v>
          </cell>
          <cell r="C24">
            <v>1122</v>
          </cell>
        </row>
        <row r="25">
          <cell r="B25" t="str">
            <v xml:space="preserve">123 Общински съвети </v>
          </cell>
          <cell r="C25">
            <v>1123</v>
          </cell>
        </row>
        <row r="26">
          <cell r="B26" t="str">
            <v>125 Членове на Европейския парламент от Република България</v>
          </cell>
          <cell r="C26">
            <v>1125</v>
          </cell>
        </row>
        <row r="27">
          <cell r="B27" t="str">
            <v>128 Международни програми и споразумения, дарения и помощи от чужбина</v>
          </cell>
          <cell r="C27">
            <v>1128</v>
          </cell>
        </row>
        <row r="28">
          <cell r="B28" t="str">
            <v>139 Други изпълнителни и законодателни органи</v>
          </cell>
          <cell r="C28">
            <v>1139</v>
          </cell>
        </row>
        <row r="29">
          <cell r="B29" t="str">
            <v>141 Статистически институт,служби и дейности,социологически проучвания и анкети</v>
          </cell>
          <cell r="C29">
            <v>1141</v>
          </cell>
        </row>
        <row r="30">
          <cell r="B30" t="str">
            <v>142 Общоикономическо и социално програмиране и прогнозиране</v>
          </cell>
          <cell r="C30">
            <v>1142</v>
          </cell>
        </row>
        <row r="31">
          <cell r="B31" t="str">
            <v>143 Регистрация и контрол на чуждестранните инвестиции</v>
          </cell>
          <cell r="C31">
            <v>1143</v>
          </cell>
        </row>
        <row r="32">
          <cell r="B32" t="str">
            <v>144 Служби и дейности за връзки с българите в чужбина</v>
          </cell>
          <cell r="C32">
            <v>1144</v>
          </cell>
        </row>
        <row r="33">
          <cell r="B33" t="str">
            <v>145 Служби и дейности за подпомагане на бежанците</v>
          </cell>
          <cell r="C33">
            <v>1145</v>
          </cell>
        </row>
        <row r="34">
          <cell r="B34" t="str">
            <v>146 Управление и администриране на получена чуждестранна помощ</v>
          </cell>
          <cell r="C34">
            <v>1146</v>
          </cell>
        </row>
        <row r="35">
          <cell r="B35" t="str">
            <v>147 Управление на държавния резерв и военновременните запаси</v>
          </cell>
          <cell r="C35">
            <v>1147</v>
          </cell>
        </row>
        <row r="36">
          <cell r="B36" t="str">
            <v>148 Управление на гражд.администрация и административнообслужване на населението</v>
          </cell>
          <cell r="C36">
            <v>1148</v>
          </cell>
        </row>
        <row r="37">
          <cell r="B37" t="str">
            <v>149 Други общи служби</v>
          </cell>
          <cell r="C37">
            <v>1149</v>
          </cell>
        </row>
        <row r="38">
          <cell r="B38" t="str">
            <v>151 Ликвидационна комисия за закрити бюджетни организации</v>
          </cell>
          <cell r="C38">
            <v>1151</v>
          </cell>
        </row>
        <row r="39">
          <cell r="B39" t="str">
            <v>158 Международни програми и споразумения, дарения и помощи от чужбина</v>
          </cell>
          <cell r="C39">
            <v>1158</v>
          </cell>
        </row>
        <row r="40">
          <cell r="B40" t="str">
            <v>161 Организация и управление на научните изследвания и дейности</v>
          </cell>
          <cell r="C40">
            <v>1161</v>
          </cell>
        </row>
        <row r="41">
          <cell r="B41" t="str">
            <v>162 Научноизследователско дело</v>
          </cell>
          <cell r="C41">
            <v>1162</v>
          </cell>
        </row>
        <row r="42">
          <cell r="B42" t="str">
            <v>163 Научноизследователски институти и центрове</v>
          </cell>
          <cell r="C42">
            <v>1163</v>
          </cell>
        </row>
        <row r="43">
          <cell r="B43" t="str">
            <v>168 Международни програми и споразумения, дарения и помощи от чужбина</v>
          </cell>
          <cell r="C43">
            <v>1168</v>
          </cell>
        </row>
        <row r="44">
          <cell r="B44" t="str">
            <v>179 Други дейности на науката</v>
          </cell>
          <cell r="C44">
            <v>1179</v>
          </cell>
        </row>
        <row r="45">
          <cell r="B45" t="str">
            <v>201 Дейности по отбраната</v>
          </cell>
          <cell r="C45">
            <v>2201</v>
          </cell>
        </row>
        <row r="46">
          <cell r="B46" t="str">
            <v>205 Участие на Република България в НАТО</v>
          </cell>
          <cell r="C46">
            <v>2205</v>
          </cell>
        </row>
        <row r="47">
          <cell r="B47" t="str">
            <v>206 Мироопазващи мисии в чужбина</v>
          </cell>
          <cell r="C47">
            <v>2206</v>
          </cell>
        </row>
        <row r="48">
          <cell r="B48" t="str">
            <v>215 Приложни научни изследвания в областта на отбраната</v>
          </cell>
          <cell r="C48">
            <v>2215</v>
          </cell>
        </row>
        <row r="49">
          <cell r="B49" t="str">
            <v>218 Международни програми и споразумения, дарения и помощи от чужбина</v>
          </cell>
          <cell r="C49">
            <v>2218</v>
          </cell>
        </row>
        <row r="50">
          <cell r="B50" t="str">
            <v>219 Други дейности по отбраната</v>
          </cell>
          <cell r="C50">
            <v>2219</v>
          </cell>
        </row>
        <row r="51">
          <cell r="B51" t="str">
            <v>221 Полиция и вътрешен ред</v>
          </cell>
          <cell r="C51">
            <v>2221</v>
          </cell>
        </row>
        <row r="52">
          <cell r="B52" t="str">
            <v>222 Национална служба за охрана</v>
          </cell>
          <cell r="C52">
            <v>2222</v>
          </cell>
        </row>
        <row r="53">
          <cell r="B53" t="str">
            <v>223 Национална разузнавателна служба</v>
          </cell>
          <cell r="C53">
            <v>2223</v>
          </cell>
        </row>
        <row r="54">
          <cell r="B54" t="str">
            <v>224 Противопожарна охрана</v>
          </cell>
          <cell r="C54">
            <v>2224</v>
          </cell>
        </row>
        <row r="55">
          <cell r="B55" t="str">
            <v>225 Приложни научни изследвания в областта на вътрешния ред и сигурност</v>
          </cell>
          <cell r="C55">
            <v>2225</v>
          </cell>
        </row>
        <row r="56">
          <cell r="B56" t="str">
            <v>228 Международни програми и споразумения, дарения и помощи от чужбина</v>
          </cell>
          <cell r="C56">
            <v>2228</v>
          </cell>
        </row>
        <row r="57">
          <cell r="B57" t="str">
            <v>239 Други дейности по вътрешната сигурност</v>
          </cell>
          <cell r="C57">
            <v>2239</v>
          </cell>
        </row>
        <row r="58">
          <cell r="B58" t="str">
            <v>241 Висш съдебен съвет</v>
          </cell>
          <cell r="C58">
            <v>2241</v>
          </cell>
        </row>
        <row r="59">
          <cell r="B59" t="str">
            <v>242 Върховен административен съд</v>
          </cell>
          <cell r="C59">
            <v>2242</v>
          </cell>
        </row>
        <row r="60">
          <cell r="B60" t="str">
            <v>243 Върховен касационен съд</v>
          </cell>
          <cell r="C60">
            <v>2243</v>
          </cell>
        </row>
        <row r="61">
          <cell r="B61" t="str">
            <v>244 Прокуратура</v>
          </cell>
          <cell r="C61">
            <v>2244</v>
          </cell>
        </row>
        <row r="62">
          <cell r="B62" t="str">
            <v>245 Национална следствена служба</v>
          </cell>
          <cell r="C62">
            <v>2245</v>
          </cell>
        </row>
        <row r="63">
          <cell r="B63" t="str">
            <v>246 Съдилища</v>
          </cell>
          <cell r="C63">
            <v>2246</v>
          </cell>
        </row>
        <row r="64">
          <cell r="B64" t="str">
            <v>247 Окръжни следствени служби</v>
          </cell>
          <cell r="C64">
            <v>2247</v>
          </cell>
        </row>
        <row r="65">
          <cell r="B65" t="str">
            <v>248 Инспекторат към Висшия съдебен съвет</v>
          </cell>
          <cell r="C65">
            <v>2248</v>
          </cell>
        </row>
        <row r="66">
          <cell r="B66" t="str">
            <v>249 Национален институт на правосъдието</v>
          </cell>
          <cell r="C66">
            <v>2249</v>
          </cell>
        </row>
        <row r="67">
          <cell r="B67" t="str">
            <v>258 Международни програми и споразумения, дарения и помощи от чужбина</v>
          </cell>
          <cell r="C67">
            <v>2258</v>
          </cell>
        </row>
        <row r="68">
          <cell r="B68" t="str">
            <v>259 Други дейности на съдебната власт</v>
          </cell>
          <cell r="C68">
            <v>2259</v>
          </cell>
        </row>
        <row r="69">
          <cell r="B69" t="str">
            <v>261 Места за лишаване от свобода</v>
          </cell>
          <cell r="C69">
            <v>2261</v>
          </cell>
        </row>
        <row r="70">
          <cell r="B70" t="str">
            <v>268 Международни програми и споразумения, дарения и помощи от чужбина</v>
          </cell>
          <cell r="C70">
            <v>2268</v>
          </cell>
        </row>
        <row r="71">
          <cell r="B71" t="str">
            <v>279 Други дейности на администрацията на затворите</v>
          </cell>
          <cell r="C71">
            <v>2279</v>
          </cell>
        </row>
        <row r="72">
          <cell r="B72" t="str">
            <v>281 Неотложна дейност по защита на населението и националното стопанство</v>
          </cell>
          <cell r="C72">
            <v>2281</v>
          </cell>
        </row>
        <row r="73">
          <cell r="B73" t="str">
            <v>282 Отбранително-мобилизационна подготовка, поддържане на запаси и мощности</v>
          </cell>
          <cell r="C73">
            <v>2282</v>
          </cell>
        </row>
        <row r="74">
          <cell r="B74" t="str">
            <v>283 Превантивна дейност за намаляване на вредните последствия от бедствия и аварии</v>
          </cell>
          <cell r="C74">
            <v>2283</v>
          </cell>
        </row>
        <row r="75">
          <cell r="B75" t="str">
            <v>284 Ликвидиране на последици от стихийни бедствия и производствени аварии</v>
          </cell>
          <cell r="C75">
            <v>2284</v>
          </cell>
        </row>
        <row r="76">
          <cell r="B76" t="str">
            <v>285 Доброволни формирования за защита при бедствия</v>
          </cell>
          <cell r="C76">
            <v>2285</v>
          </cell>
        </row>
        <row r="77">
          <cell r="B77" t="str">
            <v>288 Международни програми и споразумения, дарения и помощи от чужбина</v>
          </cell>
          <cell r="C77">
            <v>2288</v>
          </cell>
        </row>
        <row r="78">
          <cell r="B78" t="str">
            <v>289 Други дейности за защита на населението при стихийни бедствия и аварии</v>
          </cell>
          <cell r="C78">
            <v>2289</v>
          </cell>
        </row>
        <row r="79">
          <cell r="B79" t="str">
            <v>301 Управление, контрол, регулиране и лицензиране на дейности по образованието</v>
          </cell>
          <cell r="C79">
            <v>3301</v>
          </cell>
        </row>
        <row r="80">
          <cell r="B80" t="str">
            <v>311 Целодневни детски градини и обединени детски заведения</v>
          </cell>
          <cell r="C80">
            <v>3311</v>
          </cell>
        </row>
        <row r="81">
          <cell r="B81" t="str">
            <v>312 Специални детски градини</v>
          </cell>
          <cell r="C81">
            <v>3312</v>
          </cell>
        </row>
        <row r="82">
          <cell r="B82" t="str">
            <v>314 Полудневни детски градини</v>
          </cell>
          <cell r="C82">
            <v>3314</v>
          </cell>
        </row>
        <row r="83">
          <cell r="B83" t="str">
            <v>315 Сезонни детски градини</v>
          </cell>
          <cell r="C83">
            <v>3315</v>
          </cell>
        </row>
        <row r="84">
          <cell r="B84" t="str">
            <v>318 Подготвителна група в училище</v>
          </cell>
          <cell r="C84">
            <v>3318</v>
          </cell>
        </row>
        <row r="85">
          <cell r="B85" t="str">
            <v>321 Специални училища</v>
          </cell>
          <cell r="C85">
            <v>3321</v>
          </cell>
        </row>
        <row r="86">
          <cell r="B86" t="str">
            <v>322 Общообразователни училища</v>
          </cell>
          <cell r="C86">
            <v>3322</v>
          </cell>
        </row>
        <row r="87">
          <cell r="B87" t="str">
            <v>324 Спортни училища</v>
          </cell>
          <cell r="C87">
            <v>3324</v>
          </cell>
        </row>
        <row r="88">
          <cell r="B88" t="str">
            <v>325 Училища в чужбина</v>
          </cell>
          <cell r="C88">
            <v>3325</v>
          </cell>
        </row>
        <row r="89">
          <cell r="B89" t="str">
            <v>326 Професионални училища и професионални паралелки към средно общообразователно училище</v>
          </cell>
          <cell r="C89">
            <v>3326</v>
          </cell>
        </row>
        <row r="90">
          <cell r="B90" t="str">
            <v>332 Общежития</v>
          </cell>
          <cell r="C90">
            <v>3332</v>
          </cell>
        </row>
        <row r="91">
          <cell r="B91" t="str">
            <v>333 Ученически почивни лагери</v>
          </cell>
          <cell r="C91">
            <v>3333</v>
          </cell>
        </row>
        <row r="92">
          <cell r="B92" t="str">
            <v>334 Повишаване на квалификацията</v>
          </cell>
          <cell r="C92">
            <v>3334</v>
          </cell>
        </row>
        <row r="93">
          <cell r="B93" t="str">
            <v>336 Столове</v>
          </cell>
          <cell r="C93">
            <v>3336</v>
          </cell>
        </row>
        <row r="94">
          <cell r="B94" t="str">
            <v>337 Извънучилищни дейности</v>
          </cell>
          <cell r="C94">
            <v>3337</v>
          </cell>
        </row>
        <row r="95">
          <cell r="B95" t="str">
            <v>341 Академии, университети и висши училища</v>
          </cell>
          <cell r="C95">
            <v>3341</v>
          </cell>
        </row>
        <row r="96">
          <cell r="B96" t="str">
            <v>349 Приложни научни изследвания в областта на образованието</v>
          </cell>
          <cell r="C96">
            <v>3349</v>
          </cell>
        </row>
        <row r="97">
          <cell r="B97" t="str">
            <v>359 Други дейности за децата</v>
          </cell>
          <cell r="C97">
            <v>3359</v>
          </cell>
        </row>
        <row r="98">
          <cell r="B98" t="str">
            <v>369 Други дейности за младежта</v>
          </cell>
          <cell r="C98">
            <v>3369</v>
          </cell>
        </row>
        <row r="99">
          <cell r="B99" t="str">
            <v>388 Международни програми и споразумения, дарения и помощи от чужбина</v>
          </cell>
          <cell r="C99">
            <v>3388</v>
          </cell>
        </row>
        <row r="100">
          <cell r="B100" t="str">
            <v>389 Други дейности по образованието</v>
          </cell>
          <cell r="C100">
            <v>3389</v>
          </cell>
        </row>
        <row r="101">
          <cell r="B101" t="str">
            <v>401 Управление, контрол и регулиране на дейности по здравеопазването</v>
          </cell>
          <cell r="C101">
            <v>4401</v>
          </cell>
        </row>
        <row r="102">
          <cell r="B102" t="str">
            <v xml:space="preserve">412 Многопрофилни болници за активно лечение </v>
          </cell>
          <cell r="C102">
            <v>4412</v>
          </cell>
        </row>
        <row r="103">
          <cell r="B103" t="str">
            <v xml:space="preserve">415 Домове за медико-социални грижи </v>
          </cell>
          <cell r="C103">
            <v>4415</v>
          </cell>
        </row>
        <row r="104">
          <cell r="B104" t="str">
            <v>418 Психиатрични болници</v>
          </cell>
          <cell r="C104">
            <v>4418</v>
          </cell>
        </row>
        <row r="105">
          <cell r="B105" t="str">
            <v>429 Центрове за спешна медицинска помощ</v>
          </cell>
          <cell r="C105">
            <v>4429</v>
          </cell>
        </row>
        <row r="106">
          <cell r="B106" t="str">
            <v>431 Детски ясли, детски кухни и яслени групи в ОДЗ</v>
          </cell>
          <cell r="C106">
            <v>4431</v>
          </cell>
        </row>
        <row r="107">
          <cell r="B107" t="str">
            <v>433 Рехабилитация</v>
          </cell>
          <cell r="C107">
            <v>4433</v>
          </cell>
        </row>
        <row r="108">
          <cell r="B108" t="str">
            <v>436 Национални центрове</v>
          </cell>
          <cell r="C108">
            <v>4436</v>
          </cell>
        </row>
        <row r="109">
          <cell r="B109" t="str">
            <v>437 Здравен кабинет в детски градини и училища</v>
          </cell>
          <cell r="C109">
            <v>4437</v>
          </cell>
        </row>
        <row r="110">
          <cell r="B110" t="str">
            <v>450 Преобразувани лечебни заведения</v>
          </cell>
          <cell r="C110">
            <v>4450</v>
          </cell>
        </row>
        <row r="111">
          <cell r="B111" t="str">
            <v>451 Плащания за първична извънболнична медицинска помощ</v>
          </cell>
          <cell r="C111">
            <v>4451</v>
          </cell>
        </row>
        <row r="112">
          <cell r="B112" t="str">
            <v>452 Плащания за специализирана извънболнична медицинска помощ</v>
          </cell>
          <cell r="C112">
            <v>4452</v>
          </cell>
        </row>
        <row r="113">
          <cell r="B113" t="str">
            <v>453 Плащания за дентална помощ</v>
          </cell>
          <cell r="C113">
            <v>4453</v>
          </cell>
        </row>
        <row r="114">
          <cell r="B114" t="str">
            <v>454 Плащания за медико-диагностична дейност</v>
          </cell>
          <cell r="C114">
            <v>4454</v>
          </cell>
        </row>
        <row r="115">
          <cell r="B115" t="str">
            <v>455 Плащания за лекарствени продукти</v>
          </cell>
          <cell r="C115">
            <v>4455</v>
          </cell>
        </row>
        <row r="116">
          <cell r="B116" t="str">
            <v>456 Плащания за болнична медицинска помощ</v>
          </cell>
          <cell r="C116">
            <v>4456</v>
          </cell>
        </row>
        <row r="117">
          <cell r="B117" t="str">
            <v>457 Плащания за медицински изделия</v>
          </cell>
          <cell r="C117">
            <v>4457</v>
          </cell>
        </row>
        <row r="118">
          <cell r="B118" t="str">
            <v>458 Плащания за лекарствена терапия при злокачествени заболявания в условия на болнична медицинска помощ</v>
          </cell>
          <cell r="C118">
            <v>4458</v>
          </cell>
        </row>
        <row r="119">
          <cell r="B119" t="str">
            <v>459 Други здравноосигурителни плащания</v>
          </cell>
          <cell r="C119">
            <v>4459</v>
          </cell>
        </row>
        <row r="120">
          <cell r="B120" t="str">
            <v>465 Приложни научни изследвания в областта на здравеопазването</v>
          </cell>
          <cell r="C120">
            <v>4465</v>
          </cell>
        </row>
        <row r="121">
          <cell r="B121" t="str">
            <v>467 Национални програми</v>
          </cell>
          <cell r="C121">
            <v>4467</v>
          </cell>
        </row>
        <row r="122">
          <cell r="B122" t="str">
            <v>468 Международни програми и споразумения, дарения и помощи от чужбина</v>
          </cell>
          <cell r="C122">
            <v>4468</v>
          </cell>
        </row>
        <row r="123">
          <cell r="B123" t="str">
            <v>469 Други дейности по здравеопазването</v>
          </cell>
          <cell r="C123">
            <v>4469</v>
          </cell>
        </row>
        <row r="124">
          <cell r="B124" t="str">
            <v>501 Пенсии</v>
          </cell>
          <cell r="C124">
            <v>5501</v>
          </cell>
        </row>
        <row r="125">
          <cell r="B125" t="str">
            <v>511 Помощи по Закона за семейните помощи за деца</v>
          </cell>
          <cell r="C125">
            <v>5511</v>
          </cell>
        </row>
        <row r="126">
          <cell r="B126" t="str">
            <v>512 Помощи по Закона за социално подпомагане</v>
          </cell>
          <cell r="C126">
            <v>5512</v>
          </cell>
        </row>
        <row r="127">
          <cell r="B127" t="str">
            <v>513 Помощи по Закона за интеграция на хората с увреждания</v>
          </cell>
          <cell r="C127">
            <v>5513</v>
          </cell>
        </row>
        <row r="128">
          <cell r="B128" t="str">
            <v>514 Помощи за диагностика и лечение на социално слаби лица</v>
          </cell>
          <cell r="C128">
            <v>5514</v>
          </cell>
        </row>
        <row r="129">
          <cell r="B129" t="str">
            <v>515 Помощи по Закона за закрила на детето</v>
          </cell>
          <cell r="C129">
            <v>5515</v>
          </cell>
        </row>
        <row r="130">
          <cell r="B130" t="str">
            <v>516 Помощи по Закона за ветераните от войните</v>
          </cell>
          <cell r="C130">
            <v>5516</v>
          </cell>
        </row>
        <row r="131">
          <cell r="B131" t="str">
            <v>517 Помощи по Закона за военноинвалидите и военнопострадалите</v>
          </cell>
          <cell r="C131">
            <v>5517</v>
          </cell>
        </row>
        <row r="132">
          <cell r="B132" t="str">
            <v>518 Социални помощи и обезщетения по международни програми, помощи и дарения</v>
          </cell>
          <cell r="C132">
            <v>5518</v>
          </cell>
        </row>
        <row r="133">
          <cell r="B133" t="str">
            <v>519 Други помощи и обезщетения</v>
          </cell>
          <cell r="C133">
            <v>5519</v>
          </cell>
        </row>
        <row r="134">
          <cell r="B134" t="str">
            <v>521 Служби по социалното осигуряване (ДОО и др.)</v>
          </cell>
          <cell r="C134">
            <v>5521</v>
          </cell>
        </row>
        <row r="135">
          <cell r="B135" t="str">
            <v>522 Дирекции за социално подпомагане</v>
          </cell>
          <cell r="C135">
            <v>5522</v>
          </cell>
        </row>
        <row r="136">
          <cell r="B136" t="str">
            <v>524 Домашен социален патронаж</v>
          </cell>
          <cell r="C136">
            <v>5524</v>
          </cell>
        </row>
        <row r="137">
          <cell r="B137" t="str">
            <v>525 Клубове на пенсионера, инвалида и др.</v>
          </cell>
          <cell r="C137">
            <v>5525</v>
          </cell>
        </row>
        <row r="138">
          <cell r="B138" t="str">
            <v>526 Центрове за обществена подкрепа</v>
          </cell>
          <cell r="C138">
            <v>5526</v>
          </cell>
        </row>
        <row r="139">
          <cell r="B139" t="str">
            <v>527 Звена "Майка и бебе"</v>
          </cell>
          <cell r="C139">
            <v>5527</v>
          </cell>
        </row>
        <row r="140">
          <cell r="B140" t="str">
            <v>528 Център за работа с деца на улицата</v>
          </cell>
          <cell r="C140">
            <v>5528</v>
          </cell>
        </row>
        <row r="141">
          <cell r="B141" t="str">
            <v>529 Кризисен център</v>
          </cell>
          <cell r="C141">
            <v>5529</v>
          </cell>
        </row>
        <row r="142">
          <cell r="B142" t="str">
            <v>530 Център за настаняване от семеен тип</v>
          </cell>
          <cell r="C142">
            <v>5530</v>
          </cell>
        </row>
        <row r="143">
          <cell r="B143" t="str">
            <v>531 Дейности за предотвратяване на трудови злополуки и професионални болести</v>
          </cell>
          <cell r="C143">
            <v>5531</v>
          </cell>
        </row>
        <row r="144">
          <cell r="B144" t="str">
            <v>532 Програми за временна заетост</v>
          </cell>
          <cell r="C144">
            <v>5532</v>
          </cell>
        </row>
        <row r="145">
          <cell r="B145" t="str">
            <v>533 Други програми и дейности за осигуряване на заетост</v>
          </cell>
          <cell r="C145">
            <v>5533</v>
          </cell>
        </row>
        <row r="146">
          <cell r="B146" t="str">
            <v>534 Наблюдавани жилища</v>
          </cell>
          <cell r="C146">
            <v>5534</v>
          </cell>
        </row>
        <row r="147">
          <cell r="B147" t="str">
            <v>535 Преходни жилища</v>
          </cell>
          <cell r="C147">
            <v>5535</v>
          </cell>
        </row>
        <row r="148">
          <cell r="B148" t="str">
            <v>538 Програми за закрила на детето</v>
          </cell>
          <cell r="C148">
            <v>5538</v>
          </cell>
        </row>
        <row r="149">
          <cell r="B149" t="str">
            <v>540 Домове за стари хора</v>
          </cell>
          <cell r="C149">
            <v>5540</v>
          </cell>
        </row>
        <row r="150">
          <cell r="B150" t="str">
            <v>541 Домове за възрастни хора с увреждания</v>
          </cell>
          <cell r="C150">
            <v>5541</v>
          </cell>
        </row>
        <row r="151">
          <cell r="B151" t="str">
            <v>545 Социален учебно-професионален център</v>
          </cell>
          <cell r="C151">
            <v>5545</v>
          </cell>
        </row>
        <row r="152">
          <cell r="B152" t="str">
            <v>546 Домове за деца</v>
          </cell>
          <cell r="C152">
            <v>5546</v>
          </cell>
        </row>
        <row r="153">
          <cell r="B153" t="str">
            <v>547 Център за временно настаняване</v>
          </cell>
          <cell r="C153">
            <v>5547</v>
          </cell>
        </row>
        <row r="154">
          <cell r="B154" t="str">
            <v>548 Дневни центрове за стари хора</v>
          </cell>
          <cell r="C154">
            <v>5548</v>
          </cell>
        </row>
        <row r="155">
          <cell r="B155" t="str">
            <v>550 Центрове за социална рехабилитация и интеграция</v>
          </cell>
          <cell r="C155">
            <v>5550</v>
          </cell>
        </row>
        <row r="156">
          <cell r="B156" t="str">
            <v>551 Дневни центрове за лица с увреждания</v>
          </cell>
          <cell r="C156">
            <v>5551</v>
          </cell>
        </row>
        <row r="157">
          <cell r="B157" t="str">
            <v>553 Приюти</v>
          </cell>
          <cell r="C157">
            <v>5553</v>
          </cell>
        </row>
        <row r="158">
          <cell r="B158" t="str">
            <v>554 Защитени жилища</v>
          </cell>
          <cell r="C158">
            <v>5554</v>
          </cell>
        </row>
        <row r="159">
          <cell r="B159" t="str">
            <v>556 Приложни научни изследвания в областта на социалното осигуряване и подпомагане</v>
          </cell>
          <cell r="C159">
            <v>5556</v>
          </cell>
        </row>
        <row r="160">
          <cell r="B160" t="str">
            <v>561 Социален асистент</v>
          </cell>
          <cell r="C160">
            <v>5561</v>
          </cell>
        </row>
        <row r="161">
          <cell r="B161" t="str">
            <v>562 Личен асистент</v>
          </cell>
          <cell r="C161">
            <v>5562</v>
          </cell>
        </row>
        <row r="162">
          <cell r="B162" t="str">
            <v>588 Международни програми и споразумения, дарения и помощи от чужбина</v>
          </cell>
          <cell r="C162">
            <v>5588</v>
          </cell>
        </row>
        <row r="163">
          <cell r="B163" t="str">
            <v>589 Други служби и дейности по социалното осигуряване, подпомагане и заетостта</v>
          </cell>
          <cell r="C163">
            <v>5589</v>
          </cell>
        </row>
        <row r="164">
          <cell r="B164" t="str">
            <v>601 Управление, контрол и регулиране на дейностите по жил. строителство и териториално развитие</v>
          </cell>
          <cell r="C164">
            <v>6601</v>
          </cell>
        </row>
        <row r="165">
          <cell r="B165" t="str">
            <v>602 Служби по кадастър, геодезия и регистрация на недвижимата собственост</v>
          </cell>
          <cell r="C165">
            <v>6602</v>
          </cell>
        </row>
        <row r="166">
          <cell r="B166" t="str">
            <v>603 Водоснабдяване и канализация</v>
          </cell>
          <cell r="C166">
            <v>6603</v>
          </cell>
        </row>
        <row r="167">
          <cell r="B167" t="str">
            <v>604 Осветление на улици и площади</v>
          </cell>
          <cell r="C167">
            <v>6604</v>
          </cell>
        </row>
        <row r="168">
          <cell r="B168" t="str">
            <v>605 Бани и перални</v>
          </cell>
          <cell r="C168">
            <v>6605</v>
          </cell>
        </row>
        <row r="169">
          <cell r="B169" t="str">
            <v>606 Изграждане, ремонт и поддържане на уличната мрежа</v>
          </cell>
          <cell r="C169">
            <v>6606</v>
          </cell>
        </row>
        <row r="170">
          <cell r="B170" t="str">
            <v>618 Международни програми и споразумения, дарения и помощи от чужбина</v>
          </cell>
          <cell r="C170">
            <v>6618</v>
          </cell>
        </row>
        <row r="171">
          <cell r="B171" t="str">
            <v>619 Други дейности по жилищното строителство, благоустройството и регионалното развитие</v>
          </cell>
          <cell r="C171">
            <v>6619</v>
          </cell>
        </row>
        <row r="172">
          <cell r="B172" t="str">
            <v>621 Управление, контрол и регулиране на дейностите по опазване на околната среда</v>
          </cell>
          <cell r="C172">
            <v>6621</v>
          </cell>
        </row>
        <row r="173">
          <cell r="B173" t="str">
            <v>622 Озеленяване</v>
          </cell>
          <cell r="C173">
            <v>6622</v>
          </cell>
        </row>
        <row r="174">
          <cell r="B174" t="str">
            <v>623 Чистота</v>
          </cell>
          <cell r="C174">
            <v>6623</v>
          </cell>
        </row>
        <row r="175">
          <cell r="B175" t="str">
            <v>624 Геозащита</v>
          </cell>
          <cell r="C175">
            <v>6624</v>
          </cell>
        </row>
        <row r="176">
          <cell r="B176" t="str">
            <v>625 Приложни и научни изследвания  в областта на опазване на околната среда</v>
          </cell>
          <cell r="C176">
            <v>6625</v>
          </cell>
        </row>
        <row r="177">
          <cell r="B177" t="str">
            <v>626 Пречистване на отпадъчните води от населените места</v>
          </cell>
          <cell r="C177">
            <v>6626</v>
          </cell>
        </row>
        <row r="178">
          <cell r="B178" t="str">
            <v>627 Управление на дейностите по отпадъците</v>
          </cell>
          <cell r="C178">
            <v>6627</v>
          </cell>
        </row>
        <row r="179">
          <cell r="B179" t="str">
            <v>628 Международни програми и споразумения, дарения и помощи от чужбина</v>
          </cell>
          <cell r="C179">
            <v>6628</v>
          </cell>
        </row>
        <row r="180">
          <cell r="B180" t="str">
            <v>629 Други дейности по опазване на околната среда</v>
          </cell>
          <cell r="C180">
            <v>6629</v>
          </cell>
        </row>
        <row r="181">
          <cell r="B181" t="str">
            <v>701 Дейности по почивното дело и социалния отдих</v>
          </cell>
          <cell r="C181">
            <v>7701</v>
          </cell>
        </row>
        <row r="182">
          <cell r="B182" t="str">
            <v>708 Международни програми и споразумения, дарения и помощи от чужбина</v>
          </cell>
          <cell r="C182">
            <v>7708</v>
          </cell>
        </row>
        <row r="183">
          <cell r="B183" t="str">
            <v>711 Управление, контрол и регулиране на дейностите по спорта</v>
          </cell>
          <cell r="C183">
            <v>7711</v>
          </cell>
        </row>
        <row r="184">
          <cell r="B184" t="str">
            <v>712 Детски и специализирани спортни школи</v>
          </cell>
          <cell r="C184">
            <v>7712</v>
          </cell>
        </row>
        <row r="185">
          <cell r="B185" t="str">
            <v>713 Спорт за всички</v>
          </cell>
          <cell r="C185">
            <v>7713</v>
          </cell>
        </row>
        <row r="186">
          <cell r="B186" t="str">
            <v>714 Спортни бази за спорт за всички</v>
          </cell>
          <cell r="C186">
            <v>7714</v>
          </cell>
        </row>
        <row r="187">
          <cell r="B187" t="str">
            <v>718 Международни програми и споразумения, дарения и помощи от чужбина</v>
          </cell>
          <cell r="C187">
            <v>7718</v>
          </cell>
        </row>
        <row r="188">
          <cell r="B188" t="str">
            <v>719 Други дейности по спорта и физическата култура</v>
          </cell>
          <cell r="C188">
            <v>7719</v>
          </cell>
        </row>
        <row r="189">
          <cell r="B189" t="str">
            <v>731 Управление, контрол и регулиране на дейностите по културата</v>
          </cell>
          <cell r="C189">
            <v>7731</v>
          </cell>
        </row>
        <row r="190">
          <cell r="B190" t="str">
            <v>732 Културни дейности</v>
          </cell>
          <cell r="C190">
            <v>7732</v>
          </cell>
        </row>
        <row r="191">
          <cell r="B191" t="str">
            <v>733 Български културни институти в чужбина</v>
          </cell>
          <cell r="C191">
            <v>7733</v>
          </cell>
        </row>
        <row r="192">
          <cell r="B192" t="str">
            <v>735 Театри</v>
          </cell>
          <cell r="C192">
            <v>7735</v>
          </cell>
        </row>
        <row r="193">
          <cell r="B193" t="str">
            <v>736 Оперно - филхармонични дружества и опери</v>
          </cell>
          <cell r="C193">
            <v>7736</v>
          </cell>
        </row>
        <row r="194">
          <cell r="B194" t="str">
            <v>737 Оркестри и ансамбли</v>
          </cell>
          <cell r="C194">
            <v>7737</v>
          </cell>
        </row>
        <row r="195">
          <cell r="B195" t="str">
            <v>738 Читалища</v>
          </cell>
          <cell r="C195">
            <v>7738</v>
          </cell>
        </row>
        <row r="196">
          <cell r="B196" t="str">
            <v>739 Музеи, худ. галерии, паметници на културата и етногр. комплекси с национален и регионален харакер</v>
          </cell>
          <cell r="C196">
            <v>7739</v>
          </cell>
        </row>
        <row r="197">
          <cell r="B197" t="str">
            <v>740 Музеи, художествени галерии, паметници на културата и етнографски комплекси с местен харакер</v>
          </cell>
          <cell r="C197">
            <v>7740</v>
          </cell>
        </row>
        <row r="198">
          <cell r="B198" t="str">
            <v>741 Радиотранслационни възли</v>
          </cell>
          <cell r="C198">
            <v>7741</v>
          </cell>
        </row>
        <row r="199">
          <cell r="B199" t="str">
            <v>742 Радио</v>
          </cell>
          <cell r="C199">
            <v>7742</v>
          </cell>
        </row>
        <row r="200">
          <cell r="B200" t="str">
            <v>743 Телевизия</v>
          </cell>
          <cell r="C200">
            <v>7743</v>
          </cell>
        </row>
        <row r="201">
          <cell r="B201" t="str">
            <v>744 Филмотечно и фонотечно дело</v>
          </cell>
          <cell r="C201">
            <v>7744</v>
          </cell>
        </row>
        <row r="202">
          <cell r="B202" t="str">
            <v>745 Обредни домове и зали</v>
          </cell>
          <cell r="C202">
            <v>7745</v>
          </cell>
        </row>
        <row r="203">
          <cell r="B203" t="str">
            <v>746 Зоопаркове</v>
          </cell>
          <cell r="C203">
            <v>7746</v>
          </cell>
        </row>
        <row r="204">
          <cell r="B204" t="str">
            <v>747 Държавен архив и териториални архиви</v>
          </cell>
          <cell r="C204">
            <v>7747</v>
          </cell>
        </row>
        <row r="205">
          <cell r="B205" t="str">
            <v>748 Подпомагане развитието на културата</v>
          </cell>
          <cell r="C205">
            <v>7748</v>
          </cell>
        </row>
        <row r="206">
          <cell r="B206" t="str">
            <v>751 Библиотеки с национален и регионален характер</v>
          </cell>
          <cell r="C206">
            <v>7751</v>
          </cell>
        </row>
        <row r="207">
          <cell r="B207" t="str">
            <v>752 Градски библиотеки</v>
          </cell>
          <cell r="C207">
            <v>7752</v>
          </cell>
        </row>
        <row r="208">
          <cell r="B208" t="str">
            <v>755 Приложни и научни изследвания  в областта на опазване на културата</v>
          </cell>
          <cell r="C208">
            <v>7755</v>
          </cell>
        </row>
        <row r="209">
          <cell r="B209" t="str">
            <v>758 Международни програми и споразумения, дарения и помощи от чужбина</v>
          </cell>
          <cell r="C209">
            <v>7758</v>
          </cell>
        </row>
        <row r="210">
          <cell r="B210" t="str">
            <v>759 Други дейности по културата</v>
          </cell>
          <cell r="C210">
            <v>7759</v>
          </cell>
        </row>
        <row r="211">
          <cell r="B211" t="str">
            <v>761 Контрол и регулиране на дейностите по религиозно дело</v>
          </cell>
          <cell r="C211">
            <v>7761</v>
          </cell>
        </row>
        <row r="212">
          <cell r="B212" t="str">
            <v>762 Субсидии и други разходи за дейности по религиозно дело</v>
          </cell>
          <cell r="C212">
            <v>7762</v>
          </cell>
        </row>
        <row r="213">
          <cell r="B213" t="str">
            <v>768 Международни програми и споразумения, дарения и помощи от чужбина</v>
          </cell>
          <cell r="C213">
            <v>7768</v>
          </cell>
        </row>
        <row r="214">
          <cell r="B214" t="str">
            <v>801 Управление, контрол и регулиране на минното дело и дейностите по енергетиката</v>
          </cell>
          <cell r="C214">
            <v>8801</v>
          </cell>
        </row>
        <row r="215">
          <cell r="B215" t="str">
            <v>802 Изследвания, измервания и анализи на горивата и енергията</v>
          </cell>
          <cell r="C215">
            <v>8802</v>
          </cell>
        </row>
        <row r="216">
          <cell r="B216" t="str">
            <v>803 Безопасност и съхраняване на радиоактивни отпадъци</v>
          </cell>
          <cell r="C216">
            <v>8803</v>
          </cell>
        </row>
        <row r="217">
          <cell r="B217" t="str">
            <v>804 Извеждане на ядрени съоръжения от експлоатация</v>
          </cell>
          <cell r="C217">
            <v>8804</v>
          </cell>
        </row>
        <row r="218">
          <cell r="B218" t="str">
            <v>805 Приложни и научни изследвания  в областта на минното дело, горивата и енергията</v>
          </cell>
          <cell r="C218">
            <v>8805</v>
          </cell>
        </row>
        <row r="219">
          <cell r="B219" t="str">
            <v>807 Международни програми и споразумения, дарения и помощи от чужбина</v>
          </cell>
          <cell r="C219">
            <v>8807</v>
          </cell>
        </row>
        <row r="220">
          <cell r="B220" t="str">
            <v>808 Други дейности по минното дело</v>
          </cell>
          <cell r="C220">
            <v>8808</v>
          </cell>
        </row>
        <row r="221">
          <cell r="B221" t="str">
            <v>809 Други дейности по горивата и енергията</v>
          </cell>
          <cell r="C221">
            <v>8809</v>
          </cell>
        </row>
        <row r="222">
          <cell r="B222" t="str">
            <v>811 Управление, контрол и регулиране на дейностите по растениевъдство</v>
          </cell>
          <cell r="C222">
            <v>8811</v>
          </cell>
        </row>
        <row r="223">
          <cell r="B223" t="str">
            <v>813 Областни земеделски служби</v>
          </cell>
          <cell r="C223">
            <v>8813</v>
          </cell>
        </row>
        <row r="224">
          <cell r="B224" t="str">
            <v>814 Управление, контрол и регулиране на дейностите по горското стопанство</v>
          </cell>
          <cell r="C224">
            <v>8814</v>
          </cell>
        </row>
        <row r="225">
          <cell r="B225" t="str">
            <v>815 Управление, контрол и регулиране на дейностите по лова и риболова</v>
          </cell>
          <cell r="C225">
            <v>8815</v>
          </cell>
        </row>
        <row r="226">
          <cell r="B226" t="str">
            <v>816 Машинно-изпитателни центрове и контролно технически инспекции</v>
          </cell>
          <cell r="C226">
            <v>8816</v>
          </cell>
        </row>
        <row r="227">
          <cell r="B227" t="str">
            <v>817 Ветеринарно-медицински служби</v>
          </cell>
          <cell r="C227">
            <v>8817</v>
          </cell>
        </row>
        <row r="228">
          <cell r="B228" t="str">
            <v>821 Други служби по поземлената реформа</v>
          </cell>
          <cell r="C228">
            <v>8821</v>
          </cell>
        </row>
        <row r="229">
          <cell r="B229" t="str">
            <v>824 Национални доплащания и съфинансиране към директните плащания за земеделски производители</v>
          </cell>
          <cell r="C229">
            <v>8824</v>
          </cell>
        </row>
        <row r="230">
          <cell r="B230" t="str">
            <v>825 Приложни и научни изследвания  в областта на земеделието и горите</v>
          </cell>
          <cell r="C230">
            <v>8825</v>
          </cell>
        </row>
        <row r="231">
          <cell r="B231" t="str">
            <v>826 Рибарство</v>
          </cell>
          <cell r="C231">
            <v>8826</v>
          </cell>
        </row>
        <row r="232">
          <cell r="B232" t="str">
            <v>827 Развитие на селските райони</v>
          </cell>
          <cell r="C232">
            <v>8827</v>
          </cell>
        </row>
        <row r="233">
          <cell r="B233" t="str">
            <v>828 Международни програми и споразумения, дарения и помощи от чужбина</v>
          </cell>
          <cell r="C233">
            <v>8828</v>
          </cell>
        </row>
        <row r="234">
          <cell r="B234" t="str">
            <v>829 Други дейности по селско и горско стопанство, лов и риболов</v>
          </cell>
          <cell r="C234">
            <v>8829</v>
          </cell>
        </row>
        <row r="235">
          <cell r="B235" t="str">
            <v>831 Управление,контрол и регулиране на дейностите по транспорта и пътищата</v>
          </cell>
          <cell r="C235">
            <v>8831</v>
          </cell>
        </row>
        <row r="236">
          <cell r="B236" t="str">
            <v>832 Служби и дейности по поддържане, ремонт и изграждане на пътищата</v>
          </cell>
          <cell r="C236">
            <v>8832</v>
          </cell>
        </row>
        <row r="237">
          <cell r="B237" t="str">
            <v>833 Проучвания, измервания и анализи на пътната мрежа</v>
          </cell>
          <cell r="C237">
            <v>8833</v>
          </cell>
        </row>
        <row r="238">
          <cell r="B238" t="str">
            <v>834 Дейности по автомобилния транспорт</v>
          </cell>
          <cell r="C238">
            <v>8834</v>
          </cell>
        </row>
        <row r="239">
          <cell r="B239" t="str">
            <v>835 Дейности по железопътния транспорт</v>
          </cell>
          <cell r="C239">
            <v>8835</v>
          </cell>
        </row>
        <row r="240">
          <cell r="B240" t="str">
            <v>836 Дейности по въздушния транспорт</v>
          </cell>
          <cell r="C240">
            <v>8836</v>
          </cell>
        </row>
        <row r="241">
          <cell r="B241" t="str">
            <v>837 Дейности по водния транспорт</v>
          </cell>
          <cell r="C241">
            <v>8837</v>
          </cell>
        </row>
        <row r="242">
          <cell r="B242" t="str">
            <v>838 Управление, контрол и регулиране на дейностите по комуникациите</v>
          </cell>
          <cell r="C242">
            <v>8838</v>
          </cell>
        </row>
        <row r="243">
          <cell r="B243" t="str">
            <v>839 Пощи и далекосъобщения</v>
          </cell>
          <cell r="C243">
            <v>8839</v>
          </cell>
        </row>
        <row r="244">
          <cell r="B244" t="str">
            <v>845 Приложни и научни изследвания  в областта на транспорта и съобщенията</v>
          </cell>
          <cell r="C244">
            <v>8845</v>
          </cell>
        </row>
        <row r="245">
          <cell r="B245" t="str">
            <v>848 Международни програми и споразумения, дарения и помощи от чужбина</v>
          </cell>
          <cell r="C245">
            <v>8848</v>
          </cell>
        </row>
        <row r="246">
          <cell r="B246" t="str">
            <v>849 Други дейности по транспорта,пътищата,пощите и далекосъобщенията</v>
          </cell>
          <cell r="C246">
            <v>8849</v>
          </cell>
        </row>
        <row r="247">
          <cell r="B247" t="str">
            <v>851 Управление, контрол и регулиране на дейностите по промишлеността</v>
          </cell>
          <cell r="C247">
            <v>8851</v>
          </cell>
        </row>
        <row r="248">
          <cell r="B248" t="str">
            <v>852 Управление, контрол и регулиране на дейностите по строителството</v>
          </cell>
          <cell r="C248">
            <v>8852</v>
          </cell>
        </row>
        <row r="249">
          <cell r="B249" t="str">
            <v>853 Международни програми и споразумения, дарения и помощи от чужбина</v>
          </cell>
          <cell r="C249">
            <v>8853</v>
          </cell>
        </row>
        <row r="250">
          <cell r="B250" t="str">
            <v>855 Приложни и научни изследвания  в областта на промишлеността и строителството</v>
          </cell>
          <cell r="C250">
            <v>8855</v>
          </cell>
        </row>
        <row r="251">
          <cell r="B251" t="str">
            <v>858 Други дейности по промишлеността</v>
          </cell>
          <cell r="C251">
            <v>8858</v>
          </cell>
        </row>
        <row r="252">
          <cell r="B252" t="str">
            <v>859 Други дейности по строителството</v>
          </cell>
          <cell r="C252">
            <v>8859</v>
          </cell>
        </row>
        <row r="253">
          <cell r="B253" t="str">
            <v>861 Управление, контрол и регулиране на дейностите по туризма</v>
          </cell>
          <cell r="C253">
            <v>8861</v>
          </cell>
        </row>
        <row r="254">
          <cell r="B254" t="str">
            <v>862 Туристически бази</v>
          </cell>
          <cell r="C254">
            <v>8862</v>
          </cell>
        </row>
        <row r="255">
          <cell r="B255" t="str">
            <v>863 Специализирани спортно-туристически школи</v>
          </cell>
          <cell r="C255">
            <v>8863</v>
          </cell>
        </row>
        <row r="256">
          <cell r="B256" t="str">
            <v>864 Международни програми и споразумения, дарения и помощи от чужбина</v>
          </cell>
          <cell r="C256">
            <v>8864</v>
          </cell>
        </row>
        <row r="257">
          <cell r="B257" t="str">
            <v>865 Други дейности по туризма</v>
          </cell>
          <cell r="C257">
            <v>8865</v>
          </cell>
        </row>
        <row r="258">
          <cell r="B258" t="str">
            <v>866 Общински пазари и тържища</v>
          </cell>
          <cell r="C258">
            <v>8866</v>
          </cell>
        </row>
        <row r="259">
          <cell r="B259" t="str">
            <v>867 Реклама и маркетинг</v>
          </cell>
          <cell r="C259">
            <v>8867</v>
          </cell>
        </row>
        <row r="260">
          <cell r="B260" t="str">
            <v>868 Информационно-изчислителни центрове</v>
          </cell>
          <cell r="C260">
            <v>8868</v>
          </cell>
        </row>
        <row r="261">
          <cell r="B261" t="str">
            <v>869 Издателска дейност и печатни бази</v>
          </cell>
          <cell r="C261">
            <v>8869</v>
          </cell>
        </row>
        <row r="262">
          <cell r="B262" t="str">
            <v>871 Помощни стопанства, столове и други спомагателни дейности</v>
          </cell>
          <cell r="C262">
            <v>8871</v>
          </cell>
        </row>
        <row r="263">
          <cell r="B263" t="str">
            <v>872 Дворци, резиденции и стопанства</v>
          </cell>
          <cell r="C263">
            <v>8872</v>
          </cell>
        </row>
        <row r="264">
          <cell r="B264" t="str">
            <v>873 Оздравителни програми за предприятия в изолация и ликвидация</v>
          </cell>
          <cell r="C264">
            <v>8873</v>
          </cell>
        </row>
        <row r="265">
          <cell r="B265" t="str">
            <v>875 Органи и дейности по приватизация</v>
          </cell>
          <cell r="C265">
            <v>8875</v>
          </cell>
        </row>
        <row r="266">
          <cell r="B266" t="str">
            <v>876 Органи по стандартизация и метрология</v>
          </cell>
          <cell r="C266">
            <v>8876</v>
          </cell>
        </row>
        <row r="267">
          <cell r="B267" t="str">
            <v>877 Патентно дело</v>
          </cell>
          <cell r="C267">
            <v>8877</v>
          </cell>
        </row>
        <row r="268">
          <cell r="B268" t="str">
            <v>878 Приюти за безстопанствени животни</v>
          </cell>
          <cell r="C268">
            <v>8878</v>
          </cell>
        </row>
        <row r="269">
          <cell r="B269" t="str">
            <v>885 Приложни и научни изследвания  в други дейности по икономиката</v>
          </cell>
          <cell r="C269">
            <v>8885</v>
          </cell>
        </row>
        <row r="270">
          <cell r="B270" t="str">
            <v>888 Структурни реформи</v>
          </cell>
          <cell r="C270">
            <v>8888</v>
          </cell>
        </row>
        <row r="271">
          <cell r="B271" t="str">
            <v>897 Международни програми и споразумения, дарения и помощи от чужбина</v>
          </cell>
          <cell r="C271">
            <v>8897</v>
          </cell>
        </row>
        <row r="272">
          <cell r="B272" t="str">
            <v>898 Други дейности по икономиката</v>
          </cell>
          <cell r="C272">
            <v>8898</v>
          </cell>
        </row>
        <row r="273">
          <cell r="B273" t="str">
            <v>910 Разходи за лихви</v>
          </cell>
          <cell r="C273">
            <v>9910</v>
          </cell>
        </row>
        <row r="274">
          <cell r="B274" t="str">
            <v>997 Други разходи некласифицирани по другите функции</v>
          </cell>
          <cell r="C274">
            <v>9997</v>
          </cell>
        </row>
        <row r="275">
          <cell r="B275" t="str">
            <v xml:space="preserve">998 Резерв </v>
          </cell>
          <cell r="C275">
            <v>9998</v>
          </cell>
        </row>
        <row r="281">
          <cell r="A281" t="str">
            <v xml:space="preserve">ИЗБЕРЕТЕ ОПЕРАТИВНА ПРОГРАМА </v>
          </cell>
        </row>
        <row r="282">
          <cell r="A282" t="str">
            <v>ПЕРИОД 2014-2020</v>
          </cell>
        </row>
        <row r="283">
          <cell r="A283" t="str">
            <v>КФ - ОП "Транспорт и транспортна инфраструктура"</v>
          </cell>
          <cell r="B283" t="str">
            <v>98111</v>
          </cell>
        </row>
        <row r="284">
          <cell r="A284" t="str">
            <v>КФ - ОП "Околна среда"</v>
          </cell>
          <cell r="B284" t="str">
            <v>98112</v>
          </cell>
        </row>
        <row r="285">
          <cell r="A285" t="str">
            <v>ЕФРР - ОП "Транспорт и транспортна инфраструктура"</v>
          </cell>
          <cell r="B285" t="str">
            <v>98211</v>
          </cell>
        </row>
        <row r="286">
          <cell r="A286" t="str">
            <v>ЕФРР - ОП "Региони в растеж"</v>
          </cell>
          <cell r="B286" t="str">
            <v>98212</v>
          </cell>
        </row>
        <row r="287">
          <cell r="A287" t="str">
            <v>ЕФРР - ОП "Наука и образование за интелигентен растеж"</v>
          </cell>
          <cell r="B287" t="str">
            <v>98213</v>
          </cell>
        </row>
        <row r="288">
          <cell r="A288" t="str">
            <v>ЕФРР - ОП "Иновации и конкурентоспособност "</v>
          </cell>
          <cell r="B288" t="str">
            <v>98214</v>
          </cell>
        </row>
        <row r="289">
          <cell r="A289" t="str">
            <v>ЕФРР - ОП "Околна среда"</v>
          </cell>
          <cell r="B289" t="str">
            <v>98215</v>
          </cell>
        </row>
        <row r="290">
          <cell r="A290" t="str">
            <v>ЕФРР - ОП "Инициатива за малки и средни предприятия"</v>
          </cell>
          <cell r="B290" t="str">
            <v>98224</v>
          </cell>
        </row>
        <row r="291">
          <cell r="A291" t="str">
            <v>ЕСФ - ОП "Развитие на човешките ресурси"</v>
          </cell>
          <cell r="B291" t="str">
            <v>98311</v>
          </cell>
        </row>
        <row r="292">
          <cell r="A292" t="str">
            <v>ЕСФ - ОП "Добро управление"</v>
          </cell>
          <cell r="B292" t="str">
            <v>98312</v>
          </cell>
        </row>
        <row r="293">
          <cell r="A293" t="str">
            <v>ЕСФ - ОП "Наука и образование за интелигентен растеж"</v>
          </cell>
          <cell r="B293" t="str">
            <v>98313</v>
          </cell>
        </row>
        <row r="294">
          <cell r="A294" t="str">
            <v xml:space="preserve">ОП "Фонд за европейско подпомагане на най-нуждаещите се лица" </v>
          </cell>
          <cell r="B294">
            <v>98315</v>
          </cell>
        </row>
        <row r="295">
          <cell r="A295" t="str">
            <v>ПЕРИОД 2007-2013</v>
          </cell>
        </row>
        <row r="296">
          <cell r="A296" t="str">
            <v>КФ - ОП "ТРАНСПОРТ"</v>
          </cell>
          <cell r="B296" t="str">
            <v>98101</v>
          </cell>
        </row>
        <row r="297">
          <cell r="A297" t="str">
            <v>КФ - ОП "ОКОЛНА СРЕДА"</v>
          </cell>
          <cell r="B297" t="str">
            <v>98102</v>
          </cell>
        </row>
        <row r="298">
          <cell r="A298" t="str">
            <v>ЕФРР - ОП "ТРАНСПОРТ"</v>
          </cell>
          <cell r="B298" t="str">
            <v>98201</v>
          </cell>
        </row>
        <row r="299">
          <cell r="A299" t="str">
            <v>ЕФРР - ОП "РЕГИОНАЛНО РАЗВИТИЕ"</v>
          </cell>
          <cell r="B299" t="str">
            <v>98202</v>
          </cell>
        </row>
        <row r="300">
          <cell r="A300" t="str">
            <v>ЕФРР - ОП "КОНКУРЕНТНОСПОСОБНОСТ"</v>
          </cell>
          <cell r="B300" t="str">
            <v>98204</v>
          </cell>
        </row>
        <row r="301">
          <cell r="A301" t="str">
            <v>ЕФРР - ОП "ОКОЛНА СРЕДА"</v>
          </cell>
          <cell r="B301" t="str">
            <v>98205</v>
          </cell>
        </row>
        <row r="302">
          <cell r="A302" t="str">
            <v>ЕФРР - ОП "ТЕХНИЧЕСКА ПОМОЩ"</v>
          </cell>
          <cell r="B302" t="str">
            <v>98210</v>
          </cell>
        </row>
        <row r="303">
          <cell r="A303" t="str">
            <v>ЕСФ - ОП "ЧОВЕШКИ РЕСУРСИ"</v>
          </cell>
          <cell r="B303" t="str">
            <v>98301</v>
          </cell>
        </row>
        <row r="304">
          <cell r="A304" t="str">
            <v>ЕСФ - ОП "АДМИНИСТРАТИВЕН КАПАЦИТЕТ"</v>
          </cell>
          <cell r="B304" t="str">
            <v>98302</v>
          </cell>
        </row>
        <row r="310">
          <cell r="A310" t="str">
            <v>0100</v>
          </cell>
          <cell r="B310" t="str">
            <v>Народно събрание</v>
          </cell>
        </row>
        <row r="311">
          <cell r="A311" t="str">
            <v>0200</v>
          </cell>
          <cell r="B311" t="str">
            <v>Администрация на президентството</v>
          </cell>
        </row>
        <row r="312">
          <cell r="A312" t="str">
            <v>0300</v>
          </cell>
          <cell r="B312" t="str">
            <v xml:space="preserve">Министерски съвет </v>
          </cell>
        </row>
        <row r="313">
          <cell r="A313" t="str">
            <v>0400</v>
          </cell>
          <cell r="B313" t="str">
            <v>Конституционен съд</v>
          </cell>
        </row>
        <row r="314">
          <cell r="A314" t="str">
            <v>0500</v>
          </cell>
          <cell r="B314" t="str">
            <v>Сметна палата</v>
          </cell>
        </row>
        <row r="315">
          <cell r="A315" t="str">
            <v>0600</v>
          </cell>
          <cell r="B315" t="str">
            <v>Висш съдебен съвет</v>
          </cell>
        </row>
        <row r="316">
          <cell r="A316" t="str">
            <v>1000</v>
          </cell>
          <cell r="B316" t="str">
            <v>Министерство на финансите</v>
          </cell>
        </row>
        <row r="317">
          <cell r="A317" t="str">
            <v>1100</v>
          </cell>
          <cell r="B317" t="str">
            <v>Министерство на външните работи</v>
          </cell>
        </row>
        <row r="318">
          <cell r="A318" t="str">
            <v>1200</v>
          </cell>
          <cell r="B318" t="str">
            <v>Министерство на отбраната</v>
          </cell>
        </row>
        <row r="319">
          <cell r="A319" t="str">
            <v>1300</v>
          </cell>
          <cell r="B319" t="str">
            <v>Министерство на вътрешните работи</v>
          </cell>
        </row>
        <row r="320">
          <cell r="A320" t="str">
            <v>1400</v>
          </cell>
          <cell r="B320" t="str">
            <v>Министерство на правосъдието</v>
          </cell>
        </row>
        <row r="321">
          <cell r="A321" t="str">
            <v>1500</v>
          </cell>
          <cell r="B321" t="str">
            <v>Министерство на труда и социалната политика</v>
          </cell>
        </row>
        <row r="322">
          <cell r="A322" t="str">
            <v>1600</v>
          </cell>
          <cell r="B322" t="str">
            <v>Министерство на здравеопазването</v>
          </cell>
        </row>
        <row r="323">
          <cell r="A323" t="str">
            <v>1700</v>
          </cell>
          <cell r="B323" t="str">
            <v xml:space="preserve">Министерство на образованието и науката </v>
          </cell>
        </row>
        <row r="324">
          <cell r="A324" t="str">
            <v>1800</v>
          </cell>
          <cell r="B324" t="str">
            <v>Министерство на културата</v>
          </cell>
        </row>
        <row r="325">
          <cell r="A325" t="str">
            <v>1900</v>
          </cell>
          <cell r="B325" t="str">
            <v>Министерство на околната среда и водите</v>
          </cell>
        </row>
        <row r="326">
          <cell r="A326" t="str">
            <v>2000</v>
          </cell>
          <cell r="B326" t="str">
            <v>Министерство на икономиката</v>
          </cell>
        </row>
        <row r="327">
          <cell r="A327" t="str">
            <v>2100</v>
          </cell>
          <cell r="B327" t="str">
            <v>Министерство на регионалното развитие и благоустройство</v>
          </cell>
        </row>
        <row r="328">
          <cell r="A328" t="str">
            <v>2200</v>
          </cell>
          <cell r="B328" t="str">
            <v>Министерство на земеделието и храните</v>
          </cell>
        </row>
        <row r="329">
          <cell r="A329" t="str">
            <v>2300</v>
          </cell>
          <cell r="B329" t="str">
            <v>Министерство на транспорта, информационните технологии и съобщенията</v>
          </cell>
        </row>
        <row r="330">
          <cell r="A330" t="str">
            <v>2400</v>
          </cell>
          <cell r="B330" t="str">
            <v>Министерство на енергетиката</v>
          </cell>
        </row>
        <row r="331">
          <cell r="A331" t="str">
            <v>2500</v>
          </cell>
          <cell r="B331" t="str">
            <v>Министерство на младежта и спорта</v>
          </cell>
        </row>
        <row r="332">
          <cell r="A332" t="str">
            <v>3000</v>
          </cell>
          <cell r="B332" t="str">
            <v>Държавна агенция  "Национална сигурност"</v>
          </cell>
        </row>
        <row r="333">
          <cell r="A333" t="str">
            <v>3200</v>
          </cell>
          <cell r="B333" t="str">
            <v>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v>
          </cell>
        </row>
        <row r="334">
          <cell r="A334" t="str">
            <v>3300</v>
          </cell>
          <cell r="B334" t="str">
            <v>Комисия за защита от дискриминация</v>
          </cell>
        </row>
        <row r="335">
          <cell r="A335" t="str">
            <v>3400</v>
          </cell>
          <cell r="B335" t="str">
            <v>Комисия за защита на личните данни</v>
          </cell>
        </row>
        <row r="336">
          <cell r="A336" t="str">
            <v>3500</v>
          </cell>
          <cell r="B336" t="str">
            <v>Държавна агенция “Електронно управление”</v>
          </cell>
        </row>
        <row r="337">
          <cell r="A337" t="str">
            <v>3700</v>
          </cell>
          <cell r="B337" t="str">
            <v>Комисия за отнемане на незаконно придобито имущество</v>
          </cell>
        </row>
        <row r="338">
          <cell r="A338" t="str">
            <v>3800</v>
          </cell>
          <cell r="B338" t="str">
            <v>Национална служба за охрана</v>
          </cell>
        </row>
        <row r="339">
          <cell r="A339" t="str">
            <v>3900</v>
          </cell>
          <cell r="B339" t="str">
            <v>Държавна агенция "Разузнаване"</v>
          </cell>
        </row>
        <row r="340">
          <cell r="A340" t="str">
            <v>4000</v>
          </cell>
          <cell r="B340" t="str">
            <v>Омбудсман</v>
          </cell>
        </row>
        <row r="341">
          <cell r="A341" t="str">
            <v>4100</v>
          </cell>
          <cell r="B341" t="str">
            <v>Национален статистически институт</v>
          </cell>
        </row>
        <row r="342">
          <cell r="A342" t="str">
            <v>4200</v>
          </cell>
          <cell r="B342" t="str">
            <v>Комисия за защита на конкуренцията</v>
          </cell>
        </row>
        <row r="343">
          <cell r="A343" t="str">
            <v>4300</v>
          </cell>
          <cell r="B343" t="str">
            <v>Комисия за регулиране на съобщенията</v>
          </cell>
        </row>
        <row r="344">
          <cell r="A344" t="str">
            <v>4400</v>
          </cell>
          <cell r="B344" t="str">
            <v>Съвет за електронни медии</v>
          </cell>
        </row>
        <row r="345">
          <cell r="A345" t="str">
            <v>4500</v>
          </cell>
          <cell r="B345" t="str">
            <v>Комисия за енергийно и водно регулиране</v>
          </cell>
        </row>
        <row r="346">
          <cell r="A346" t="str">
            <v>4600</v>
          </cell>
          <cell r="B346" t="str">
            <v>Агенция за ядрено регулиране</v>
          </cell>
        </row>
        <row r="347">
          <cell r="A347" t="str">
            <v>4700</v>
          </cell>
          <cell r="B347" t="str">
            <v>Комисия за финансов надзор</v>
          </cell>
        </row>
        <row r="348">
          <cell r="A348" t="str">
            <v>4800</v>
          </cell>
          <cell r="B348" t="str">
            <v>Държавна комисия по сигурността на информацията</v>
          </cell>
        </row>
        <row r="349">
          <cell r="A349" t="str">
            <v>5300</v>
          </cell>
          <cell r="B349" t="str">
            <v>Държавна агенция "Държавен резерв и военновременни запаси"</v>
          </cell>
        </row>
        <row r="350">
          <cell r="A350" t="str">
            <v>6100</v>
          </cell>
          <cell r="B350" t="str">
            <v>Българска национална телевизия</v>
          </cell>
        </row>
        <row r="351">
          <cell r="A351" t="str">
            <v>6200</v>
          </cell>
          <cell r="B351" t="str">
            <v>Българско национално радио</v>
          </cell>
        </row>
        <row r="352">
          <cell r="A352" t="str">
            <v>6300</v>
          </cell>
          <cell r="B352" t="str">
            <v>Българска телеграфна агенция</v>
          </cell>
        </row>
        <row r="353">
          <cell r="A353" t="str">
            <v>7100</v>
          </cell>
          <cell r="B353" t="str">
            <v>Министерство на туризма</v>
          </cell>
        </row>
        <row r="354">
          <cell r="A354" t="str">
            <v>8100</v>
          </cell>
          <cell r="B354" t="str">
            <v>Комисия за предотвратяване и установяване на конфликт на интереси</v>
          </cell>
        </row>
        <row r="355">
          <cell r="A355" t="str">
            <v>8200</v>
          </cell>
          <cell r="B355" t="str">
            <v>Централна избирателна комисия</v>
          </cell>
        </row>
        <row r="356">
          <cell r="A356" t="str">
            <v>8300</v>
          </cell>
          <cell r="B356" t="str">
            <v>Комисия за публичен надзор над регистрираните одитори</v>
          </cell>
        </row>
        <row r="357">
          <cell r="A357" t="str">
            <v>8400</v>
          </cell>
          <cell r="B357" t="str">
            <v>Държавен фонд "Земеделие"</v>
          </cell>
        </row>
        <row r="358">
          <cell r="A358" t="str">
            <v>8500</v>
          </cell>
          <cell r="B358" t="str">
            <v>Национално бюро за контрол на специалните разузнавателни средства</v>
          </cell>
        </row>
        <row r="359">
          <cell r="A359" t="str">
            <v>8600</v>
          </cell>
          <cell r="B359" t="str">
            <v>Държавна агенция „Технически операции”</v>
          </cell>
        </row>
        <row r="360">
          <cell r="A360" t="str">
            <v>9900</v>
          </cell>
          <cell r="B360" t="str">
            <v>Централен бюджет</v>
          </cell>
        </row>
        <row r="361">
          <cell r="B361" t="str">
            <v xml:space="preserve">     А.2) Кодове на други бюджетни организации от подсектор "централно управление"</v>
          </cell>
        </row>
        <row r="362">
          <cell r="B362" t="str">
            <v xml:space="preserve">    А.2.1) кодове на държавните висши училища и Българската академия на науките</v>
          </cell>
        </row>
        <row r="363">
          <cell r="B363" t="str">
            <v xml:space="preserve">        А.2.1а) кодове на ДВУ и БАН, финансирани от Министерството на образованието и науката</v>
          </cell>
        </row>
        <row r="364">
          <cell r="A364" t="str">
            <v>1701</v>
          </cell>
          <cell r="B364" t="str">
            <v>Софийски университет "Климент Охридски" - София</v>
          </cell>
        </row>
        <row r="365">
          <cell r="A365" t="str">
            <v>1702</v>
          </cell>
          <cell r="B365" t="str">
            <v>Пловдивски университет "Паисий Хилендарски" - Пловдив</v>
          </cell>
        </row>
        <row r="366">
          <cell r="A366" t="str">
            <v>1703</v>
          </cell>
          <cell r="B366" t="str">
            <v>Университет "Проф. д-р Асен Златаров" - Бургас</v>
          </cell>
        </row>
        <row r="367">
          <cell r="A367" t="str">
            <v>1704</v>
          </cell>
          <cell r="B367" t="str">
            <v>Великотърновки университет "Св. св . Кирил и Методий" - В. Търново</v>
          </cell>
        </row>
        <row r="368">
          <cell r="A368" t="str">
            <v>1705</v>
          </cell>
          <cell r="B368" t="str">
            <v>Югозападен университет "Неофит Рилски" - Благоевград</v>
          </cell>
        </row>
        <row r="369">
          <cell r="A369" t="str">
            <v>1706</v>
          </cell>
          <cell r="B369" t="str">
            <v>Шуменски университет "Епископ Константин Преславски" - Шумен</v>
          </cell>
        </row>
        <row r="370">
          <cell r="A370" t="str">
            <v>1711</v>
          </cell>
          <cell r="B370" t="str">
            <v>Русенски университет "Ангел Кънчев" - Русе</v>
          </cell>
        </row>
        <row r="371">
          <cell r="A371" t="str">
            <v>1712</v>
          </cell>
          <cell r="B371" t="str">
            <v>Технически университет - София</v>
          </cell>
        </row>
        <row r="372">
          <cell r="A372" t="str">
            <v>1713</v>
          </cell>
          <cell r="B372" t="str">
            <v>Технически университет - София - филиал Пловдив</v>
          </cell>
        </row>
        <row r="373">
          <cell r="A373" t="str">
            <v>1714</v>
          </cell>
          <cell r="B373" t="str">
            <v>Технически университет - Варна</v>
          </cell>
        </row>
        <row r="374">
          <cell r="A374" t="str">
            <v>1715</v>
          </cell>
          <cell r="B374" t="str">
            <v>Технически университет - Габрово</v>
          </cell>
        </row>
        <row r="375">
          <cell r="A375" t="str">
            <v>1716</v>
          </cell>
          <cell r="B375" t="str">
            <v>Университет по архитектура, строителство и геодезия - София</v>
          </cell>
        </row>
        <row r="376">
          <cell r="A376" t="str">
            <v>1717</v>
          </cell>
          <cell r="B376" t="str">
            <v>Минно-геоложки университет "Св. Ив. Рилски" - София</v>
          </cell>
        </row>
        <row r="377">
          <cell r="A377" t="str">
            <v>1718</v>
          </cell>
          <cell r="B377" t="str">
            <v>Лесотехнически университет - София</v>
          </cell>
        </row>
        <row r="378">
          <cell r="A378" t="str">
            <v>1719</v>
          </cell>
          <cell r="B378" t="str">
            <v>Химико-технологичен и металургичен университет - София</v>
          </cell>
        </row>
        <row r="379">
          <cell r="A379" t="str">
            <v>1721</v>
          </cell>
          <cell r="B379" t="str">
            <v>Университет по хранителни технологии - Пловдив</v>
          </cell>
        </row>
        <row r="380">
          <cell r="A380" t="str">
            <v>1722</v>
          </cell>
          <cell r="B380" t="str">
            <v>Аграрен университет - Пловдив</v>
          </cell>
        </row>
        <row r="381">
          <cell r="A381" t="str">
            <v>1723</v>
          </cell>
          <cell r="B381" t="str">
            <v>Тракийски университет - Стара Загора</v>
          </cell>
        </row>
        <row r="382">
          <cell r="A382" t="str">
            <v>1731</v>
          </cell>
          <cell r="B382" t="str">
            <v>Медицински университет - София</v>
          </cell>
        </row>
        <row r="383">
          <cell r="A383" t="str">
            <v>1732</v>
          </cell>
          <cell r="B383" t="str">
            <v>Медицински университет - Пловдив</v>
          </cell>
        </row>
        <row r="384">
          <cell r="A384" t="str">
            <v>1733</v>
          </cell>
          <cell r="B384" t="str">
            <v>Медицински университет "Проф. д-р Параскев Иванов Стоянов" - Варна</v>
          </cell>
        </row>
        <row r="385">
          <cell r="A385" t="str">
            <v>1734</v>
          </cell>
          <cell r="B385" t="str">
            <v>Тракийски университет - Стара Загора - медицински факултет</v>
          </cell>
        </row>
        <row r="386">
          <cell r="A386" t="str">
            <v>1735</v>
          </cell>
          <cell r="B386" t="str">
            <v>Медицински университет - Плевен</v>
          </cell>
        </row>
        <row r="387">
          <cell r="A387" t="str">
            <v>1741</v>
          </cell>
          <cell r="B387" t="str">
            <v>Университет за национално и световно стопанство - София</v>
          </cell>
        </row>
        <row r="388">
          <cell r="A388" t="str">
            <v>1742</v>
          </cell>
          <cell r="B388" t="str">
            <v>Икономически университет - Варна</v>
          </cell>
        </row>
        <row r="389">
          <cell r="A389" t="str">
            <v>1743</v>
          </cell>
          <cell r="B389" t="str">
            <v>Стопанска академия "Димитър Ценов" - Свищов</v>
          </cell>
        </row>
        <row r="390">
          <cell r="A390" t="str">
            <v>1751</v>
          </cell>
          <cell r="B390" t="str">
            <v>Държавна музикална академия "Панчо Владигеров" - София</v>
          </cell>
        </row>
        <row r="391">
          <cell r="A391" t="str">
            <v>1752</v>
          </cell>
          <cell r="B391" t="str">
            <v>Национална академия за театрално и филмово изкуство "Кр. Сарафов" - София</v>
          </cell>
        </row>
        <row r="392">
          <cell r="A392" t="str">
            <v>1753</v>
          </cell>
          <cell r="B392" t="str">
            <v>Национална художествена академия - София</v>
          </cell>
        </row>
        <row r="393">
          <cell r="A393" t="str">
            <v>1754</v>
          </cell>
          <cell r="B393" t="str">
            <v>Академия за музикално, танцово и изобразително изкуство - Пловдив</v>
          </cell>
        </row>
        <row r="394">
          <cell r="A394" t="str">
            <v>1759</v>
          </cell>
          <cell r="B394" t="str">
            <v>Национална спортна академия "Васил Левски" - София</v>
          </cell>
        </row>
        <row r="395">
          <cell r="A395" t="str">
            <v>1767</v>
          </cell>
          <cell r="B395" t="str">
            <v>Висше строително училище "Любен Каравелов" - София</v>
          </cell>
        </row>
        <row r="396">
          <cell r="A396" t="str">
            <v>1768</v>
          </cell>
          <cell r="B396" t="str">
            <v>Висше транспортно училище "Тодор Каблешков" - София</v>
          </cell>
        </row>
        <row r="397">
          <cell r="A397" t="str">
            <v>1771</v>
          </cell>
          <cell r="B397" t="str">
            <v xml:space="preserve">Университет по библиотекознание и информационни технологии - София </v>
          </cell>
        </row>
        <row r="398">
          <cell r="A398" t="str">
            <v>1772</v>
          </cell>
          <cell r="B398" t="str">
            <v>Висше училище по телекомуникации и пощи - София</v>
          </cell>
        </row>
        <row r="399">
          <cell r="A399" t="str">
            <v>1790</v>
          </cell>
          <cell r="B399" t="str">
            <v>Българска академия на науките - София</v>
          </cell>
        </row>
        <row r="400">
          <cell r="A400" t="str">
            <v/>
          </cell>
          <cell r="B400" t="str">
            <v xml:space="preserve">        А.2.1.б) кодове на ДВУ и ВА "Г. С. Раковски", финансирани от Министерството на отбраната</v>
          </cell>
        </row>
        <row r="401">
          <cell r="A401" t="str">
            <v>1281</v>
          </cell>
          <cell r="B401" t="str">
            <v>Военна академия "Г. С. Раковски" - София</v>
          </cell>
        </row>
        <row r="402">
          <cell r="A402" t="str">
            <v>1282</v>
          </cell>
          <cell r="B402" t="str">
            <v>Национален военен университет "Васил Левски" - Велико Търново</v>
          </cell>
        </row>
        <row r="403">
          <cell r="A403" t="str">
            <v>1283</v>
          </cell>
          <cell r="B403" t="str">
            <v>Висше военноморско училище "Н. Й. Вапцаров" - Варна</v>
          </cell>
        </row>
        <row r="404">
          <cell r="A404" t="str">
            <v/>
          </cell>
          <cell r="B404" t="str">
            <v xml:space="preserve">    А.2.2) кодове на други разпоредители с бюджет по чл. 13, ал. 3 от ЗПФ</v>
          </cell>
        </row>
        <row r="405">
          <cell r="A405" t="str">
            <v>6100</v>
          </cell>
          <cell r="B405" t="str">
            <v>Българска национална телевизия</v>
          </cell>
        </row>
        <row r="406">
          <cell r="A406" t="str">
            <v>6200</v>
          </cell>
          <cell r="B406" t="str">
            <v>Българско национално радио</v>
          </cell>
        </row>
        <row r="407">
          <cell r="A407" t="str">
            <v>6300</v>
          </cell>
          <cell r="B407" t="str">
            <v>Българска телеграфна агенция</v>
          </cell>
        </row>
        <row r="408">
          <cell r="A408" t="str">
            <v/>
          </cell>
          <cell r="B408" t="str">
            <v xml:space="preserve">    А.2.3) кодове на разпоредители с бюджет по чл. 13, ал. 4 от ЗПФ</v>
          </cell>
        </row>
        <row r="409">
          <cell r="A409" t="str">
            <v>1313</v>
          </cell>
          <cell r="B409" t="str">
            <v>Държавно предприятие „Център за предоставяне на услуги”</v>
          </cell>
        </row>
        <row r="410">
          <cell r="A410" t="str">
            <v>3535</v>
          </cell>
          <cell r="B410" t="str">
            <v xml:space="preserve">Държавно предприятие „Единен системен оператор“ </v>
          </cell>
        </row>
        <row r="411">
          <cell r="A411" t="str">
            <v>1950</v>
          </cell>
          <cell r="B411" t="str">
            <v>Предприятие за управление на дейностите по опазване на околната среда (ПУДООС)                    - чл. 60 от ЗООС</v>
          </cell>
        </row>
        <row r="412">
          <cell r="A412" t="str">
            <v>2170</v>
          </cell>
          <cell r="B412" t="str">
            <v>Национална компания "Стратегически инфраструктурни проекти"                                                      - чл. 28a от Закона за пътищата</v>
          </cell>
        </row>
        <row r="413">
          <cell r="A413" t="str">
            <v>2480</v>
          </cell>
          <cell r="B413" t="str">
            <v>Фонд "Сигурност на електроенергийната система"</v>
          </cell>
        </row>
        <row r="414">
          <cell r="A414" t="str">
            <v>9817</v>
          </cell>
          <cell r="B414" t="str">
            <v>Национален фонд към Министерството на финансите</v>
          </cell>
        </row>
        <row r="415">
          <cell r="A415" t="str">
            <v>2220</v>
          </cell>
          <cell r="B415" t="str">
            <v>Държавен фонд "Земеделие" - Разплащателна агенция</v>
          </cell>
        </row>
        <row r="416">
          <cell r="A416" t="str">
            <v>1060</v>
          </cell>
          <cell r="B416" t="str">
            <v>Сметка към министъра на финансите за средствата от продажбата на предписани емисионни единици (§ 10, ал. 1 от ЗПФ)</v>
          </cell>
        </row>
        <row r="417">
          <cell r="A417" t="str">
            <v>5500</v>
          </cell>
          <cell r="B417" t="str">
            <v>Национален осигурителен институт - Държавно обществено осигуряване</v>
          </cell>
        </row>
        <row r="418">
          <cell r="A418" t="str">
            <v>5591</v>
          </cell>
          <cell r="B418" t="str">
            <v>Национален осигурителен институт - Учителски пенсионен фонд</v>
          </cell>
        </row>
        <row r="419">
          <cell r="A419" t="str">
            <v>5592</v>
          </cell>
          <cell r="B419" t="str">
            <v>Национален осигрителен инститт - фонд "Гарантирани вземания на работници и служители"</v>
          </cell>
        </row>
        <row r="420">
          <cell r="A420" t="str">
            <v>5600</v>
          </cell>
          <cell r="B420" t="str">
            <v>Национална здравноосигурителна каса</v>
          </cell>
        </row>
        <row r="421">
          <cell r="A421" t="str">
            <v>5101</v>
          </cell>
          <cell r="B421" t="str">
            <v>Банско</v>
          </cell>
        </row>
        <row r="422">
          <cell r="A422" t="str">
            <v>5102</v>
          </cell>
          <cell r="B422" t="str">
            <v>Белица</v>
          </cell>
        </row>
        <row r="423">
          <cell r="A423" t="str">
            <v>5103</v>
          </cell>
          <cell r="B423" t="str">
            <v>Благоевград</v>
          </cell>
        </row>
        <row r="424">
          <cell r="A424" t="str">
            <v>5104</v>
          </cell>
          <cell r="B424" t="str">
            <v>Гоце Делчев</v>
          </cell>
        </row>
        <row r="425">
          <cell r="A425" t="str">
            <v>5105</v>
          </cell>
          <cell r="B425" t="str">
            <v>Гърмен</v>
          </cell>
        </row>
        <row r="426">
          <cell r="A426" t="str">
            <v>5106</v>
          </cell>
          <cell r="B426" t="str">
            <v>Кресна</v>
          </cell>
        </row>
        <row r="427">
          <cell r="A427" t="str">
            <v>5107</v>
          </cell>
          <cell r="B427" t="str">
            <v>Петрич</v>
          </cell>
        </row>
        <row r="428">
          <cell r="A428" t="str">
            <v>5108</v>
          </cell>
          <cell r="B428" t="str">
            <v>Разлог</v>
          </cell>
        </row>
        <row r="429">
          <cell r="A429" t="str">
            <v>5109</v>
          </cell>
          <cell r="B429" t="str">
            <v>Сандански</v>
          </cell>
        </row>
        <row r="430">
          <cell r="A430" t="str">
            <v>5110</v>
          </cell>
          <cell r="B430" t="str">
            <v>Сатовча</v>
          </cell>
        </row>
        <row r="431">
          <cell r="A431" t="str">
            <v>5111</v>
          </cell>
          <cell r="B431" t="str">
            <v>Симитли</v>
          </cell>
        </row>
        <row r="432">
          <cell r="A432" t="str">
            <v>5112</v>
          </cell>
          <cell r="B432" t="str">
            <v>Струмяни</v>
          </cell>
        </row>
        <row r="433">
          <cell r="A433" t="str">
            <v>5113</v>
          </cell>
          <cell r="B433" t="str">
            <v>Хаджидимово</v>
          </cell>
        </row>
        <row r="434">
          <cell r="A434" t="str">
            <v>5114</v>
          </cell>
          <cell r="B434" t="str">
            <v>Якоруда</v>
          </cell>
        </row>
        <row r="435">
          <cell r="A435" t="str">
            <v>5201</v>
          </cell>
          <cell r="B435" t="str">
            <v>Айтос</v>
          </cell>
        </row>
        <row r="436">
          <cell r="A436" t="str">
            <v>5202</v>
          </cell>
          <cell r="B436" t="str">
            <v xml:space="preserve">Бургас </v>
          </cell>
        </row>
        <row r="437">
          <cell r="A437" t="str">
            <v>5203</v>
          </cell>
          <cell r="B437" t="str">
            <v>Камено</v>
          </cell>
        </row>
        <row r="438">
          <cell r="A438" t="str">
            <v>5204</v>
          </cell>
          <cell r="B438" t="str">
            <v>Карнобат</v>
          </cell>
        </row>
        <row r="439">
          <cell r="A439" t="str">
            <v>5205</v>
          </cell>
          <cell r="B439" t="str">
            <v>Малко Търново</v>
          </cell>
        </row>
        <row r="440">
          <cell r="A440" t="str">
            <v>5206</v>
          </cell>
          <cell r="B440" t="str">
            <v>Несебър</v>
          </cell>
        </row>
        <row r="441">
          <cell r="A441" t="str">
            <v>5207</v>
          </cell>
          <cell r="B441" t="str">
            <v>Поморие</v>
          </cell>
        </row>
        <row r="442">
          <cell r="A442" t="str">
            <v>5208</v>
          </cell>
          <cell r="B442" t="str">
            <v>Приморско</v>
          </cell>
        </row>
        <row r="443">
          <cell r="A443" t="str">
            <v>5209</v>
          </cell>
          <cell r="B443" t="str">
            <v>Руен</v>
          </cell>
        </row>
        <row r="444">
          <cell r="A444" t="str">
            <v>5210</v>
          </cell>
          <cell r="B444" t="str">
            <v>Созопол</v>
          </cell>
        </row>
        <row r="445">
          <cell r="A445" t="str">
            <v>5211</v>
          </cell>
          <cell r="B445" t="str">
            <v>Средец</v>
          </cell>
        </row>
        <row r="446">
          <cell r="A446" t="str">
            <v>5212</v>
          </cell>
          <cell r="B446" t="str">
            <v>Сунгурларе</v>
          </cell>
        </row>
        <row r="447">
          <cell r="A447" t="str">
            <v>5213</v>
          </cell>
          <cell r="B447" t="str">
            <v>Царево</v>
          </cell>
        </row>
        <row r="448">
          <cell r="A448" t="str">
            <v>5301</v>
          </cell>
          <cell r="B448" t="str">
            <v>Аврен</v>
          </cell>
        </row>
        <row r="449">
          <cell r="A449" t="str">
            <v>5302</v>
          </cell>
          <cell r="B449" t="str">
            <v>Аксаково</v>
          </cell>
        </row>
        <row r="450">
          <cell r="A450" t="str">
            <v>5303</v>
          </cell>
          <cell r="B450" t="str">
            <v>Белослав</v>
          </cell>
        </row>
        <row r="451">
          <cell r="A451" t="str">
            <v>5304</v>
          </cell>
          <cell r="B451" t="str">
            <v>Бяла</v>
          </cell>
        </row>
        <row r="452">
          <cell r="A452" t="str">
            <v>5305</v>
          </cell>
          <cell r="B452" t="str">
            <v>Варна</v>
          </cell>
        </row>
        <row r="453">
          <cell r="A453" t="str">
            <v>5306</v>
          </cell>
          <cell r="B453" t="str">
            <v>Ветрино</v>
          </cell>
        </row>
        <row r="454">
          <cell r="A454" t="str">
            <v>5307</v>
          </cell>
          <cell r="B454" t="str">
            <v>Вълчидол</v>
          </cell>
        </row>
        <row r="455">
          <cell r="A455" t="str">
            <v>5308</v>
          </cell>
          <cell r="B455" t="str">
            <v>Девня</v>
          </cell>
        </row>
        <row r="456">
          <cell r="A456" t="str">
            <v>5309</v>
          </cell>
          <cell r="B456" t="str">
            <v>Долни Чифлик</v>
          </cell>
        </row>
        <row r="457">
          <cell r="A457" t="str">
            <v>5310</v>
          </cell>
          <cell r="B457" t="str">
            <v>Дългопол</v>
          </cell>
        </row>
        <row r="458">
          <cell r="A458" t="str">
            <v>5311</v>
          </cell>
          <cell r="B458" t="str">
            <v>Провадия</v>
          </cell>
        </row>
        <row r="459">
          <cell r="A459" t="str">
            <v>5312</v>
          </cell>
          <cell r="B459" t="str">
            <v>Суворово</v>
          </cell>
        </row>
        <row r="460">
          <cell r="A460" t="str">
            <v>5401</v>
          </cell>
          <cell r="B460" t="str">
            <v>Велико Търново</v>
          </cell>
        </row>
        <row r="461">
          <cell r="A461" t="str">
            <v>5402</v>
          </cell>
          <cell r="B461" t="str">
            <v>Горна Оряховица</v>
          </cell>
        </row>
        <row r="462">
          <cell r="A462" t="str">
            <v>5403</v>
          </cell>
          <cell r="B462" t="str">
            <v>Елена</v>
          </cell>
        </row>
        <row r="463">
          <cell r="A463" t="str">
            <v>5404</v>
          </cell>
          <cell r="B463" t="str">
            <v>Златарица</v>
          </cell>
        </row>
        <row r="464">
          <cell r="A464" t="str">
            <v>5405</v>
          </cell>
          <cell r="B464" t="str">
            <v>Лясковец</v>
          </cell>
        </row>
        <row r="465">
          <cell r="A465" t="str">
            <v>5406</v>
          </cell>
          <cell r="B465" t="str">
            <v>Павликени</v>
          </cell>
        </row>
        <row r="466">
          <cell r="A466" t="str">
            <v>5407</v>
          </cell>
          <cell r="B466" t="str">
            <v>Полски Тръмбеш</v>
          </cell>
        </row>
        <row r="467">
          <cell r="A467" t="str">
            <v>5408</v>
          </cell>
          <cell r="B467" t="str">
            <v>Свищов</v>
          </cell>
        </row>
        <row r="468">
          <cell r="A468" t="str">
            <v>5409</v>
          </cell>
          <cell r="B468" t="str">
            <v>Стражица</v>
          </cell>
        </row>
        <row r="469">
          <cell r="A469" t="str">
            <v>5410</v>
          </cell>
          <cell r="B469" t="str">
            <v>Сухиндол</v>
          </cell>
        </row>
        <row r="470">
          <cell r="A470" t="str">
            <v>5501</v>
          </cell>
          <cell r="B470" t="str">
            <v>Белоградчик</v>
          </cell>
        </row>
        <row r="471">
          <cell r="A471" t="str">
            <v>5502</v>
          </cell>
          <cell r="B471" t="str">
            <v>Бойница</v>
          </cell>
        </row>
        <row r="472">
          <cell r="A472" t="str">
            <v>5503</v>
          </cell>
          <cell r="B472" t="str">
            <v>Брегово</v>
          </cell>
        </row>
        <row r="473">
          <cell r="A473" t="str">
            <v>5504</v>
          </cell>
          <cell r="B473" t="str">
            <v>Видин</v>
          </cell>
        </row>
        <row r="474">
          <cell r="A474" t="str">
            <v>5505</v>
          </cell>
          <cell r="B474" t="str">
            <v>Грамада</v>
          </cell>
        </row>
        <row r="475">
          <cell r="A475" t="str">
            <v>5506</v>
          </cell>
          <cell r="B475" t="str">
            <v>Димово</v>
          </cell>
        </row>
        <row r="476">
          <cell r="A476" t="str">
            <v>5507</v>
          </cell>
          <cell r="B476" t="str">
            <v>Кула</v>
          </cell>
        </row>
        <row r="477">
          <cell r="A477" t="str">
            <v>5508</v>
          </cell>
          <cell r="B477" t="str">
            <v>Макреш</v>
          </cell>
        </row>
        <row r="478">
          <cell r="A478" t="str">
            <v>5509</v>
          </cell>
          <cell r="B478" t="str">
            <v>Ново село</v>
          </cell>
        </row>
        <row r="479">
          <cell r="A479" t="str">
            <v>5510</v>
          </cell>
          <cell r="B479" t="str">
            <v>Ружинци</v>
          </cell>
        </row>
        <row r="480">
          <cell r="A480" t="str">
            <v>5511</v>
          </cell>
          <cell r="B480" t="str">
            <v>Чупрене</v>
          </cell>
        </row>
        <row r="481">
          <cell r="A481" t="str">
            <v>5601</v>
          </cell>
          <cell r="B481" t="str">
            <v>Борован</v>
          </cell>
        </row>
        <row r="482">
          <cell r="A482" t="str">
            <v>5602</v>
          </cell>
          <cell r="B482" t="str">
            <v>Бяла Слатина</v>
          </cell>
        </row>
        <row r="483">
          <cell r="A483" t="str">
            <v>5603</v>
          </cell>
          <cell r="B483" t="str">
            <v>Враца</v>
          </cell>
        </row>
        <row r="484">
          <cell r="A484" t="str">
            <v>5605</v>
          </cell>
          <cell r="B484" t="str">
            <v>Козлодуй</v>
          </cell>
        </row>
        <row r="485">
          <cell r="A485" t="str">
            <v>5606</v>
          </cell>
          <cell r="B485" t="str">
            <v>Криводол</v>
          </cell>
        </row>
        <row r="486">
          <cell r="A486" t="str">
            <v>5607</v>
          </cell>
          <cell r="B486" t="str">
            <v>Мездра</v>
          </cell>
        </row>
        <row r="487">
          <cell r="A487" t="str">
            <v>5608</v>
          </cell>
          <cell r="B487" t="str">
            <v>Мизия</v>
          </cell>
        </row>
        <row r="488">
          <cell r="A488" t="str">
            <v>5609</v>
          </cell>
          <cell r="B488" t="str">
            <v>Оряхово</v>
          </cell>
        </row>
        <row r="489">
          <cell r="A489" t="str">
            <v>5610</v>
          </cell>
          <cell r="B489" t="str">
            <v>Роман</v>
          </cell>
        </row>
        <row r="490">
          <cell r="A490" t="str">
            <v>5611</v>
          </cell>
          <cell r="B490" t="str">
            <v>Хайредин</v>
          </cell>
        </row>
        <row r="491">
          <cell r="A491" t="str">
            <v>5701</v>
          </cell>
          <cell r="B491" t="str">
            <v>Габрово</v>
          </cell>
        </row>
        <row r="492">
          <cell r="A492" t="str">
            <v>5702</v>
          </cell>
          <cell r="B492" t="str">
            <v>Дряново</v>
          </cell>
        </row>
        <row r="493">
          <cell r="A493" t="str">
            <v>5703</v>
          </cell>
          <cell r="B493" t="str">
            <v>Севлиево</v>
          </cell>
        </row>
        <row r="494">
          <cell r="A494" t="str">
            <v>5704</v>
          </cell>
          <cell r="B494" t="str">
            <v>Трявна</v>
          </cell>
        </row>
        <row r="495">
          <cell r="A495" t="str">
            <v>5801</v>
          </cell>
          <cell r="B495" t="str">
            <v>Балчик</v>
          </cell>
        </row>
        <row r="496">
          <cell r="A496" t="str">
            <v>5802</v>
          </cell>
          <cell r="B496" t="str">
            <v>Генерал Тошево</v>
          </cell>
        </row>
        <row r="497">
          <cell r="A497" t="str">
            <v>5803</v>
          </cell>
          <cell r="B497" t="str">
            <v>Добрич</v>
          </cell>
        </row>
        <row r="498">
          <cell r="A498" t="str">
            <v>5804</v>
          </cell>
          <cell r="B498" t="str">
            <v>Добричка</v>
          </cell>
        </row>
        <row r="499">
          <cell r="A499" t="str">
            <v>5805</v>
          </cell>
          <cell r="B499" t="str">
            <v>Каварна</v>
          </cell>
        </row>
        <row r="500">
          <cell r="A500" t="str">
            <v>5806</v>
          </cell>
          <cell r="B500" t="str">
            <v>Крушари</v>
          </cell>
        </row>
        <row r="501">
          <cell r="A501" t="str">
            <v>5807</v>
          </cell>
          <cell r="B501" t="str">
            <v>Тервел</v>
          </cell>
        </row>
        <row r="502">
          <cell r="A502" t="str">
            <v>5808</v>
          </cell>
          <cell r="B502" t="str">
            <v>Шабла</v>
          </cell>
        </row>
        <row r="503">
          <cell r="A503" t="str">
            <v>5901</v>
          </cell>
          <cell r="B503" t="str">
            <v>Ардино</v>
          </cell>
        </row>
        <row r="504">
          <cell r="A504" t="str">
            <v>5902</v>
          </cell>
          <cell r="B504" t="str">
            <v>Джебел</v>
          </cell>
        </row>
        <row r="505">
          <cell r="A505" t="str">
            <v>5903</v>
          </cell>
          <cell r="B505" t="str">
            <v>Кирково</v>
          </cell>
        </row>
        <row r="506">
          <cell r="A506" t="str">
            <v>5904</v>
          </cell>
          <cell r="B506" t="str">
            <v>Крумовград</v>
          </cell>
        </row>
        <row r="507">
          <cell r="A507" t="str">
            <v>5905</v>
          </cell>
          <cell r="B507" t="str">
            <v>Кърджали</v>
          </cell>
        </row>
        <row r="508">
          <cell r="A508" t="str">
            <v>5906</v>
          </cell>
          <cell r="B508" t="str">
            <v>Момчилград</v>
          </cell>
        </row>
        <row r="509">
          <cell r="A509" t="str">
            <v>5907</v>
          </cell>
          <cell r="B509" t="str">
            <v>Черноочене</v>
          </cell>
        </row>
        <row r="510">
          <cell r="A510" t="str">
            <v>6001</v>
          </cell>
          <cell r="B510" t="str">
            <v>Бобовдол</v>
          </cell>
        </row>
        <row r="511">
          <cell r="A511" t="str">
            <v>6002</v>
          </cell>
          <cell r="B511" t="str">
            <v>Бобошево</v>
          </cell>
        </row>
        <row r="512">
          <cell r="A512" t="str">
            <v>6003</v>
          </cell>
          <cell r="B512" t="str">
            <v>Дупница</v>
          </cell>
        </row>
        <row r="513">
          <cell r="A513" t="str">
            <v>6004</v>
          </cell>
          <cell r="B513" t="str">
            <v>Кочериново</v>
          </cell>
        </row>
        <row r="514">
          <cell r="A514" t="str">
            <v>6005</v>
          </cell>
          <cell r="B514" t="str">
            <v>Кюстендил</v>
          </cell>
        </row>
        <row r="515">
          <cell r="A515" t="str">
            <v>6006</v>
          </cell>
          <cell r="B515" t="str">
            <v>Невестино</v>
          </cell>
        </row>
        <row r="516">
          <cell r="A516" t="str">
            <v>6007</v>
          </cell>
          <cell r="B516" t="str">
            <v>Рила</v>
          </cell>
        </row>
        <row r="517">
          <cell r="A517" t="str">
            <v>6008</v>
          </cell>
          <cell r="B517" t="str">
            <v>Сапарева баня</v>
          </cell>
        </row>
        <row r="518">
          <cell r="A518" t="str">
            <v>6009</v>
          </cell>
          <cell r="B518" t="str">
            <v>Трекляно</v>
          </cell>
        </row>
        <row r="519">
          <cell r="A519" t="str">
            <v>6101</v>
          </cell>
          <cell r="B519" t="str">
            <v>Априлци</v>
          </cell>
        </row>
        <row r="520">
          <cell r="A520" t="str">
            <v>6102</v>
          </cell>
          <cell r="B520" t="str">
            <v>Летница</v>
          </cell>
        </row>
        <row r="521">
          <cell r="A521" t="str">
            <v>6103</v>
          </cell>
          <cell r="B521" t="str">
            <v>Ловеч</v>
          </cell>
        </row>
        <row r="522">
          <cell r="A522" t="str">
            <v>6104</v>
          </cell>
          <cell r="B522" t="str">
            <v>Луковит</v>
          </cell>
        </row>
        <row r="523">
          <cell r="A523" t="str">
            <v>6105</v>
          </cell>
          <cell r="B523" t="str">
            <v>Тетевен</v>
          </cell>
        </row>
        <row r="524">
          <cell r="A524" t="str">
            <v>6106</v>
          </cell>
          <cell r="B524" t="str">
            <v>Троян</v>
          </cell>
        </row>
        <row r="525">
          <cell r="A525" t="str">
            <v>6107</v>
          </cell>
          <cell r="B525" t="str">
            <v>Угърчин</v>
          </cell>
        </row>
        <row r="526">
          <cell r="A526" t="str">
            <v>6108</v>
          </cell>
          <cell r="B526" t="str">
            <v>Ябланица</v>
          </cell>
        </row>
        <row r="527">
          <cell r="A527" t="str">
            <v>6201</v>
          </cell>
          <cell r="B527" t="str">
            <v>Берковица</v>
          </cell>
        </row>
        <row r="528">
          <cell r="A528" t="str">
            <v>6202</v>
          </cell>
          <cell r="B528" t="str">
            <v>Бойчиновци</v>
          </cell>
        </row>
        <row r="529">
          <cell r="A529" t="str">
            <v>6203</v>
          </cell>
          <cell r="B529" t="str">
            <v>Брусарци</v>
          </cell>
        </row>
        <row r="530">
          <cell r="A530" t="str">
            <v>6204</v>
          </cell>
          <cell r="B530" t="str">
            <v>Вълчедръм</v>
          </cell>
        </row>
        <row r="531">
          <cell r="A531" t="str">
            <v>6205</v>
          </cell>
          <cell r="B531" t="str">
            <v>Вършец</v>
          </cell>
        </row>
        <row r="532">
          <cell r="A532" t="str">
            <v>6206</v>
          </cell>
          <cell r="B532" t="str">
            <v>Георги Дамяново</v>
          </cell>
        </row>
        <row r="533">
          <cell r="A533" t="str">
            <v>6207</v>
          </cell>
          <cell r="B533" t="str">
            <v>Лом</v>
          </cell>
        </row>
        <row r="534">
          <cell r="A534" t="str">
            <v>6208</v>
          </cell>
          <cell r="B534" t="str">
            <v>Медковец</v>
          </cell>
        </row>
        <row r="535">
          <cell r="A535" t="str">
            <v>6209</v>
          </cell>
          <cell r="B535" t="str">
            <v>Монтана</v>
          </cell>
        </row>
        <row r="536">
          <cell r="A536" t="str">
            <v>6210</v>
          </cell>
          <cell r="B536" t="str">
            <v>Чипровци</v>
          </cell>
        </row>
        <row r="537">
          <cell r="A537" t="str">
            <v>6211</v>
          </cell>
          <cell r="B537" t="str">
            <v>Якимово</v>
          </cell>
        </row>
        <row r="538">
          <cell r="A538" t="str">
            <v>6301</v>
          </cell>
          <cell r="B538" t="str">
            <v>Батак</v>
          </cell>
        </row>
        <row r="539">
          <cell r="A539" t="str">
            <v>6302</v>
          </cell>
          <cell r="B539" t="str">
            <v>Белово</v>
          </cell>
        </row>
        <row r="540">
          <cell r="A540" t="str">
            <v>6303</v>
          </cell>
          <cell r="B540" t="str">
            <v>Брацигово</v>
          </cell>
        </row>
        <row r="541">
          <cell r="A541" t="str">
            <v>6304</v>
          </cell>
          <cell r="B541" t="str">
            <v>Велинград</v>
          </cell>
        </row>
        <row r="542">
          <cell r="A542" t="str">
            <v>6305</v>
          </cell>
          <cell r="B542" t="str">
            <v>Лесичово</v>
          </cell>
        </row>
        <row r="543">
          <cell r="A543" t="str">
            <v>6306</v>
          </cell>
          <cell r="B543" t="str">
            <v>Пазарджик</v>
          </cell>
        </row>
        <row r="544">
          <cell r="A544" t="str">
            <v>6307</v>
          </cell>
          <cell r="B544" t="str">
            <v>Панагюрище</v>
          </cell>
        </row>
        <row r="545">
          <cell r="A545" t="str">
            <v>6308</v>
          </cell>
          <cell r="B545" t="str">
            <v>Пещера</v>
          </cell>
        </row>
        <row r="546">
          <cell r="A546" t="str">
            <v>6309</v>
          </cell>
          <cell r="B546" t="str">
            <v>Ракитово</v>
          </cell>
        </row>
        <row r="547">
          <cell r="A547" t="str">
            <v>6310</v>
          </cell>
          <cell r="B547" t="str">
            <v>Септември</v>
          </cell>
        </row>
        <row r="548">
          <cell r="A548" t="str">
            <v>6311</v>
          </cell>
          <cell r="B548" t="str">
            <v>Стрелча</v>
          </cell>
        </row>
        <row r="549">
          <cell r="A549" t="str">
            <v>6312</v>
          </cell>
          <cell r="B549" t="str">
            <v>Сърница</v>
          </cell>
        </row>
        <row r="550">
          <cell r="A550" t="str">
            <v>6401</v>
          </cell>
          <cell r="B550" t="str">
            <v>Брезник</v>
          </cell>
        </row>
        <row r="551">
          <cell r="A551" t="str">
            <v>6402</v>
          </cell>
          <cell r="B551" t="str">
            <v>Земен</v>
          </cell>
        </row>
        <row r="552">
          <cell r="A552" t="str">
            <v>6403</v>
          </cell>
          <cell r="B552" t="str">
            <v>Ковачевци</v>
          </cell>
        </row>
        <row r="553">
          <cell r="A553" t="str">
            <v>6404</v>
          </cell>
          <cell r="B553" t="str">
            <v>Перник</v>
          </cell>
        </row>
        <row r="554">
          <cell r="A554" t="str">
            <v>6405</v>
          </cell>
          <cell r="B554" t="str">
            <v>Радомир</v>
          </cell>
        </row>
        <row r="555">
          <cell r="A555" t="str">
            <v>6406</v>
          </cell>
          <cell r="B555" t="str">
            <v>Трън</v>
          </cell>
        </row>
        <row r="556">
          <cell r="A556" t="str">
            <v>6501</v>
          </cell>
          <cell r="B556" t="str">
            <v>Белене</v>
          </cell>
        </row>
        <row r="557">
          <cell r="A557" t="str">
            <v>6502</v>
          </cell>
          <cell r="B557" t="str">
            <v>Гулянци</v>
          </cell>
        </row>
        <row r="558">
          <cell r="A558" t="str">
            <v>6503</v>
          </cell>
          <cell r="B558" t="str">
            <v>Долна Митрополия</v>
          </cell>
        </row>
        <row r="559">
          <cell r="A559" t="str">
            <v>6504</v>
          </cell>
          <cell r="B559" t="str">
            <v>Долни Дъбник</v>
          </cell>
        </row>
        <row r="560">
          <cell r="A560" t="str">
            <v>6505</v>
          </cell>
          <cell r="B560" t="str">
            <v>Искър</v>
          </cell>
        </row>
        <row r="561">
          <cell r="A561" t="str">
            <v>6506</v>
          </cell>
          <cell r="B561" t="str">
            <v>Левски</v>
          </cell>
        </row>
        <row r="562">
          <cell r="A562" t="str">
            <v>6507</v>
          </cell>
          <cell r="B562" t="str">
            <v>Никопол</v>
          </cell>
        </row>
        <row r="563">
          <cell r="A563" t="str">
            <v>6508</v>
          </cell>
          <cell r="B563" t="str">
            <v>Плевен</v>
          </cell>
        </row>
        <row r="564">
          <cell r="A564" t="str">
            <v>6509</v>
          </cell>
          <cell r="B564" t="str">
            <v>Пордим</v>
          </cell>
        </row>
        <row r="565">
          <cell r="A565" t="str">
            <v>6510</v>
          </cell>
          <cell r="B565" t="str">
            <v>Червен бряг</v>
          </cell>
        </row>
        <row r="566">
          <cell r="A566" t="str">
            <v>6511</v>
          </cell>
          <cell r="B566" t="str">
            <v>Кнежа</v>
          </cell>
        </row>
        <row r="567">
          <cell r="A567" t="str">
            <v>6601</v>
          </cell>
          <cell r="B567" t="str">
            <v>Асеновград</v>
          </cell>
        </row>
        <row r="568">
          <cell r="A568" t="str">
            <v>6602</v>
          </cell>
          <cell r="B568" t="str">
            <v>Брезово</v>
          </cell>
        </row>
        <row r="569">
          <cell r="A569" t="str">
            <v>6603</v>
          </cell>
          <cell r="B569" t="str">
            <v>Калояново</v>
          </cell>
        </row>
        <row r="570">
          <cell r="A570" t="str">
            <v>6604</v>
          </cell>
          <cell r="B570" t="str">
            <v>Карлово</v>
          </cell>
        </row>
        <row r="571">
          <cell r="A571" t="str">
            <v>6605</v>
          </cell>
          <cell r="B571" t="str">
            <v>Кричим</v>
          </cell>
        </row>
        <row r="572">
          <cell r="A572" t="str">
            <v>6606</v>
          </cell>
          <cell r="B572" t="str">
            <v>Лъки</v>
          </cell>
        </row>
        <row r="573">
          <cell r="A573" t="str">
            <v>6607</v>
          </cell>
          <cell r="B573" t="str">
            <v>Марица</v>
          </cell>
        </row>
        <row r="574">
          <cell r="A574" t="str">
            <v>6608</v>
          </cell>
          <cell r="B574" t="str">
            <v>Перущица</v>
          </cell>
        </row>
        <row r="575">
          <cell r="A575" t="str">
            <v>6609</v>
          </cell>
          <cell r="B575" t="str">
            <v>Пловдив</v>
          </cell>
        </row>
        <row r="576">
          <cell r="A576" t="str">
            <v>6610</v>
          </cell>
          <cell r="B576" t="str">
            <v>Първомай</v>
          </cell>
        </row>
        <row r="577">
          <cell r="A577" t="str">
            <v>6611</v>
          </cell>
          <cell r="B577" t="str">
            <v>Раковски</v>
          </cell>
        </row>
        <row r="578">
          <cell r="A578" t="str">
            <v>6612</v>
          </cell>
          <cell r="B578" t="str">
            <v>Родопи</v>
          </cell>
        </row>
        <row r="579">
          <cell r="A579" t="str">
            <v>6613</v>
          </cell>
          <cell r="B579" t="str">
            <v>Садово</v>
          </cell>
        </row>
        <row r="580">
          <cell r="A580" t="str">
            <v>6614</v>
          </cell>
          <cell r="B580" t="str">
            <v>Стамболийски</v>
          </cell>
        </row>
        <row r="581">
          <cell r="A581" t="str">
            <v>6615</v>
          </cell>
          <cell r="B581" t="str">
            <v>Съединение</v>
          </cell>
        </row>
        <row r="582">
          <cell r="A582" t="str">
            <v>6616</v>
          </cell>
          <cell r="B582" t="str">
            <v>Хисаря</v>
          </cell>
        </row>
        <row r="583">
          <cell r="A583" t="str">
            <v>6617</v>
          </cell>
          <cell r="B583" t="str">
            <v>Куклен</v>
          </cell>
        </row>
        <row r="584">
          <cell r="A584" t="str">
            <v>6618</v>
          </cell>
          <cell r="B584" t="str">
            <v>Сопот</v>
          </cell>
        </row>
        <row r="585">
          <cell r="A585" t="str">
            <v>6701</v>
          </cell>
          <cell r="B585" t="str">
            <v>Завет</v>
          </cell>
        </row>
        <row r="586">
          <cell r="A586" t="str">
            <v>6702</v>
          </cell>
          <cell r="B586" t="str">
            <v>Исперих</v>
          </cell>
        </row>
        <row r="587">
          <cell r="A587" t="str">
            <v>6703</v>
          </cell>
          <cell r="B587" t="str">
            <v>Кубрат</v>
          </cell>
        </row>
        <row r="588">
          <cell r="A588" t="str">
            <v>6704</v>
          </cell>
          <cell r="B588" t="str">
            <v>Лозница</v>
          </cell>
        </row>
        <row r="589">
          <cell r="A589" t="str">
            <v>6705</v>
          </cell>
          <cell r="B589" t="str">
            <v>Разград</v>
          </cell>
        </row>
        <row r="590">
          <cell r="A590" t="str">
            <v>6706</v>
          </cell>
          <cell r="B590" t="str">
            <v>Самуил</v>
          </cell>
        </row>
        <row r="591">
          <cell r="A591" t="str">
            <v>6707</v>
          </cell>
          <cell r="B591" t="str">
            <v>Цар Калоян</v>
          </cell>
        </row>
        <row r="592">
          <cell r="A592" t="str">
            <v>6801</v>
          </cell>
          <cell r="B592" t="str">
            <v>Борово</v>
          </cell>
        </row>
        <row r="593">
          <cell r="A593" t="str">
            <v>6802</v>
          </cell>
          <cell r="B593" t="str">
            <v>Бяла</v>
          </cell>
        </row>
        <row r="594">
          <cell r="A594" t="str">
            <v>6803</v>
          </cell>
          <cell r="B594" t="str">
            <v>Ветово</v>
          </cell>
        </row>
        <row r="595">
          <cell r="A595" t="str">
            <v>6804</v>
          </cell>
          <cell r="B595" t="str">
            <v>Две могили</v>
          </cell>
        </row>
        <row r="596">
          <cell r="A596" t="str">
            <v>6805</v>
          </cell>
          <cell r="B596" t="str">
            <v>Иваново</v>
          </cell>
        </row>
        <row r="597">
          <cell r="A597" t="str">
            <v>6806</v>
          </cell>
          <cell r="B597" t="str">
            <v>Русе</v>
          </cell>
        </row>
        <row r="598">
          <cell r="A598" t="str">
            <v>6807</v>
          </cell>
          <cell r="B598" t="str">
            <v>Сливо поле</v>
          </cell>
        </row>
        <row r="599">
          <cell r="A599" t="str">
            <v>6808</v>
          </cell>
          <cell r="B599" t="str">
            <v>Ценово</v>
          </cell>
        </row>
        <row r="600">
          <cell r="A600" t="str">
            <v>6901</v>
          </cell>
          <cell r="B600" t="str">
            <v>Алфатар</v>
          </cell>
        </row>
        <row r="601">
          <cell r="A601" t="str">
            <v>6902</v>
          </cell>
          <cell r="B601" t="str">
            <v>Главиница</v>
          </cell>
        </row>
        <row r="602">
          <cell r="A602" t="str">
            <v>6903</v>
          </cell>
          <cell r="B602" t="str">
            <v>Дулово</v>
          </cell>
        </row>
        <row r="603">
          <cell r="A603" t="str">
            <v>6904</v>
          </cell>
          <cell r="B603" t="str">
            <v>Кайнарджа</v>
          </cell>
        </row>
        <row r="604">
          <cell r="A604" t="str">
            <v>6905</v>
          </cell>
          <cell r="B604" t="str">
            <v>Силистра</v>
          </cell>
        </row>
        <row r="605">
          <cell r="A605" t="str">
            <v>6906</v>
          </cell>
          <cell r="B605" t="str">
            <v>Ситово</v>
          </cell>
        </row>
        <row r="606">
          <cell r="A606" t="str">
            <v>6907</v>
          </cell>
          <cell r="B606" t="str">
            <v>Тутракан</v>
          </cell>
        </row>
        <row r="607">
          <cell r="A607" t="str">
            <v>7001</v>
          </cell>
          <cell r="B607" t="str">
            <v>Котел</v>
          </cell>
        </row>
        <row r="608">
          <cell r="A608" t="str">
            <v>7002</v>
          </cell>
          <cell r="B608" t="str">
            <v>Нова Загора</v>
          </cell>
        </row>
        <row r="609">
          <cell r="A609" t="str">
            <v>7003</v>
          </cell>
          <cell r="B609" t="str">
            <v>Сливен</v>
          </cell>
        </row>
        <row r="610">
          <cell r="A610" t="str">
            <v>7004</v>
          </cell>
          <cell r="B610" t="str">
            <v>Твърдица</v>
          </cell>
        </row>
        <row r="611">
          <cell r="A611" t="str">
            <v>7101</v>
          </cell>
          <cell r="B611" t="str">
            <v>Баните</v>
          </cell>
        </row>
        <row r="612">
          <cell r="A612" t="str">
            <v>7102</v>
          </cell>
          <cell r="B612" t="str">
            <v>Борино</v>
          </cell>
        </row>
        <row r="613">
          <cell r="A613" t="str">
            <v>7103</v>
          </cell>
          <cell r="B613" t="str">
            <v>Девин</v>
          </cell>
        </row>
        <row r="614">
          <cell r="A614" t="str">
            <v>7104</v>
          </cell>
          <cell r="B614" t="str">
            <v>Доспат</v>
          </cell>
        </row>
        <row r="615">
          <cell r="A615" t="str">
            <v>7105</v>
          </cell>
          <cell r="B615" t="str">
            <v>Златоград</v>
          </cell>
        </row>
        <row r="616">
          <cell r="A616" t="str">
            <v>7106</v>
          </cell>
          <cell r="B616" t="str">
            <v>Мадан</v>
          </cell>
        </row>
        <row r="617">
          <cell r="A617" t="str">
            <v>7107</v>
          </cell>
          <cell r="B617" t="str">
            <v>Неделино</v>
          </cell>
        </row>
        <row r="618">
          <cell r="A618" t="str">
            <v>7108</v>
          </cell>
          <cell r="B618" t="str">
            <v>Рудозем</v>
          </cell>
        </row>
        <row r="619">
          <cell r="A619" t="str">
            <v>7109</v>
          </cell>
          <cell r="B619" t="str">
            <v>Смолян</v>
          </cell>
        </row>
        <row r="620">
          <cell r="A620" t="str">
            <v>7110</v>
          </cell>
          <cell r="B620" t="str">
            <v>Чепеларе</v>
          </cell>
        </row>
        <row r="621">
          <cell r="A621" t="str">
            <v>7201</v>
          </cell>
          <cell r="B621" t="str">
            <v>Район Банкя</v>
          </cell>
        </row>
        <row r="622">
          <cell r="A622" t="str">
            <v>7202</v>
          </cell>
          <cell r="B622" t="str">
            <v>Район Витоша</v>
          </cell>
        </row>
        <row r="623">
          <cell r="A623" t="str">
            <v>7203</v>
          </cell>
          <cell r="B623" t="str">
            <v xml:space="preserve">Район Възраждане </v>
          </cell>
        </row>
        <row r="624">
          <cell r="A624" t="str">
            <v>7204</v>
          </cell>
          <cell r="B624" t="str">
            <v>Район Връбница</v>
          </cell>
        </row>
        <row r="625">
          <cell r="A625" t="str">
            <v>7205</v>
          </cell>
          <cell r="B625" t="str">
            <v>Район Илинден</v>
          </cell>
        </row>
        <row r="626">
          <cell r="A626" t="str">
            <v>7206</v>
          </cell>
          <cell r="B626" t="str">
            <v>Район Искър</v>
          </cell>
        </row>
        <row r="627">
          <cell r="A627" t="str">
            <v>7207</v>
          </cell>
          <cell r="B627" t="str">
            <v>Район Изгрев</v>
          </cell>
        </row>
        <row r="628">
          <cell r="A628" t="str">
            <v>7208</v>
          </cell>
          <cell r="B628" t="str">
            <v>Район Красна Поляна</v>
          </cell>
        </row>
        <row r="629">
          <cell r="A629" t="str">
            <v>7209</v>
          </cell>
          <cell r="B629" t="str">
            <v>Район Красно село</v>
          </cell>
        </row>
        <row r="630">
          <cell r="A630" t="str">
            <v>7210</v>
          </cell>
          <cell r="B630" t="str">
            <v>Район Кремиковци</v>
          </cell>
        </row>
        <row r="631">
          <cell r="A631" t="str">
            <v>7211</v>
          </cell>
          <cell r="B631" t="str">
            <v>Район Лозенец</v>
          </cell>
        </row>
        <row r="632">
          <cell r="A632" t="str">
            <v>7212</v>
          </cell>
          <cell r="B632" t="str">
            <v>Район Люлин</v>
          </cell>
        </row>
        <row r="633">
          <cell r="A633" t="str">
            <v>7213</v>
          </cell>
          <cell r="B633" t="str">
            <v>Район Младост</v>
          </cell>
        </row>
        <row r="634">
          <cell r="A634" t="str">
            <v>7214</v>
          </cell>
          <cell r="B634" t="str">
            <v>Район Надежда</v>
          </cell>
        </row>
        <row r="635">
          <cell r="A635" t="str">
            <v>7215</v>
          </cell>
          <cell r="B635" t="str">
            <v>Район Нови Искър</v>
          </cell>
        </row>
        <row r="636">
          <cell r="A636" t="str">
            <v>7216</v>
          </cell>
          <cell r="B636" t="str">
            <v>Район Оборище</v>
          </cell>
        </row>
        <row r="637">
          <cell r="A637" t="str">
            <v>7217</v>
          </cell>
          <cell r="B637" t="str">
            <v>Район Овча Купел</v>
          </cell>
        </row>
        <row r="638">
          <cell r="A638" t="str">
            <v>7218</v>
          </cell>
          <cell r="B638" t="str">
            <v>Район Панчарево</v>
          </cell>
        </row>
        <row r="639">
          <cell r="A639" t="str">
            <v>7219</v>
          </cell>
          <cell r="B639" t="str">
            <v>Район Подуяне</v>
          </cell>
        </row>
        <row r="640">
          <cell r="A640" t="str">
            <v>7220</v>
          </cell>
          <cell r="B640" t="str">
            <v>Район Сердика</v>
          </cell>
        </row>
        <row r="641">
          <cell r="A641" t="str">
            <v>7221</v>
          </cell>
          <cell r="B641" t="str">
            <v>Район Слатина</v>
          </cell>
        </row>
        <row r="642">
          <cell r="A642" t="str">
            <v>7222</v>
          </cell>
          <cell r="B642" t="str">
            <v>Район Средец</v>
          </cell>
        </row>
        <row r="643">
          <cell r="A643" t="str">
            <v>7223</v>
          </cell>
          <cell r="B643" t="str">
            <v>Район Студентска</v>
          </cell>
        </row>
        <row r="644">
          <cell r="A644" t="str">
            <v>7224</v>
          </cell>
          <cell r="B644" t="str">
            <v>Район Триадица</v>
          </cell>
        </row>
        <row r="645">
          <cell r="A645" t="str">
            <v>7225</v>
          </cell>
          <cell r="B645" t="str">
            <v>Столична община</v>
          </cell>
        </row>
        <row r="646">
          <cell r="A646" t="str">
            <v>7301</v>
          </cell>
          <cell r="B646" t="str">
            <v>Антон</v>
          </cell>
        </row>
        <row r="647">
          <cell r="A647" t="str">
            <v>7302</v>
          </cell>
          <cell r="B647" t="str">
            <v>Божурище</v>
          </cell>
        </row>
        <row r="648">
          <cell r="A648" t="str">
            <v>7303</v>
          </cell>
          <cell r="B648" t="str">
            <v>Ботевград</v>
          </cell>
        </row>
        <row r="649">
          <cell r="A649" t="str">
            <v>7304</v>
          </cell>
          <cell r="B649" t="str">
            <v>Годеч</v>
          </cell>
        </row>
        <row r="650">
          <cell r="A650" t="str">
            <v>7305</v>
          </cell>
          <cell r="B650" t="str">
            <v>Горна Малина</v>
          </cell>
        </row>
        <row r="651">
          <cell r="A651" t="str">
            <v>7306</v>
          </cell>
          <cell r="B651" t="str">
            <v>Долна Баня</v>
          </cell>
        </row>
        <row r="652">
          <cell r="A652" t="str">
            <v>7307</v>
          </cell>
          <cell r="B652" t="str">
            <v xml:space="preserve">Драгоман </v>
          </cell>
        </row>
        <row r="653">
          <cell r="A653" t="str">
            <v>7308</v>
          </cell>
          <cell r="B653" t="str">
            <v>Елин Пелин</v>
          </cell>
        </row>
        <row r="654">
          <cell r="A654" t="str">
            <v>7309</v>
          </cell>
          <cell r="B654" t="str">
            <v>Етрополе</v>
          </cell>
        </row>
        <row r="655">
          <cell r="A655" t="str">
            <v>7310</v>
          </cell>
          <cell r="B655" t="str">
            <v>Златица</v>
          </cell>
        </row>
        <row r="656">
          <cell r="A656" t="str">
            <v>7311</v>
          </cell>
          <cell r="B656" t="str">
            <v>Ихтиман</v>
          </cell>
        </row>
        <row r="657">
          <cell r="A657" t="str">
            <v>7312</v>
          </cell>
          <cell r="B657" t="str">
            <v>Копривщица</v>
          </cell>
        </row>
        <row r="658">
          <cell r="A658" t="str">
            <v>7313</v>
          </cell>
          <cell r="B658" t="str">
            <v>Костенец</v>
          </cell>
        </row>
        <row r="659">
          <cell r="A659" t="str">
            <v>7314</v>
          </cell>
          <cell r="B659" t="str">
            <v>Костинброд</v>
          </cell>
        </row>
        <row r="660">
          <cell r="A660" t="str">
            <v>7315</v>
          </cell>
          <cell r="B660" t="str">
            <v>Мирково</v>
          </cell>
        </row>
        <row r="661">
          <cell r="A661" t="str">
            <v>7316</v>
          </cell>
          <cell r="B661" t="str">
            <v>Пирдоп</v>
          </cell>
        </row>
        <row r="662">
          <cell r="A662" t="str">
            <v>7317</v>
          </cell>
          <cell r="B662" t="str">
            <v>Правец</v>
          </cell>
        </row>
        <row r="663">
          <cell r="A663" t="str">
            <v>7318</v>
          </cell>
          <cell r="B663" t="str">
            <v>Самоков</v>
          </cell>
        </row>
        <row r="664">
          <cell r="A664" t="str">
            <v>7319</v>
          </cell>
          <cell r="B664" t="str">
            <v>Своге</v>
          </cell>
        </row>
        <row r="665">
          <cell r="A665" t="str">
            <v>7320</v>
          </cell>
          <cell r="B665" t="str">
            <v>Сливница</v>
          </cell>
        </row>
        <row r="666">
          <cell r="A666" t="str">
            <v>7321</v>
          </cell>
          <cell r="B666" t="str">
            <v>Чавдар</v>
          </cell>
        </row>
        <row r="667">
          <cell r="A667" t="str">
            <v>7322</v>
          </cell>
          <cell r="B667" t="str">
            <v>Челопеч</v>
          </cell>
        </row>
        <row r="668">
          <cell r="A668" t="str">
            <v>7401</v>
          </cell>
          <cell r="B668" t="str">
            <v>Братя Даскалови</v>
          </cell>
        </row>
        <row r="669">
          <cell r="A669" t="str">
            <v>7402</v>
          </cell>
          <cell r="B669" t="str">
            <v>Гурково</v>
          </cell>
        </row>
        <row r="670">
          <cell r="A670" t="str">
            <v>7403</v>
          </cell>
          <cell r="B670" t="str">
            <v>Гълъбово</v>
          </cell>
        </row>
        <row r="671">
          <cell r="A671" t="str">
            <v>7404</v>
          </cell>
          <cell r="B671" t="str">
            <v>Казанлък</v>
          </cell>
        </row>
        <row r="672">
          <cell r="A672" t="str">
            <v>7405</v>
          </cell>
          <cell r="B672" t="str">
            <v>Мъглиж</v>
          </cell>
        </row>
        <row r="673">
          <cell r="A673" t="str">
            <v>7406</v>
          </cell>
          <cell r="B673" t="str">
            <v>Николаево</v>
          </cell>
        </row>
        <row r="674">
          <cell r="A674" t="str">
            <v>7407</v>
          </cell>
          <cell r="B674" t="str">
            <v>Опан</v>
          </cell>
        </row>
        <row r="675">
          <cell r="A675" t="str">
            <v>7408</v>
          </cell>
          <cell r="B675" t="str">
            <v>Павел баня</v>
          </cell>
        </row>
        <row r="676">
          <cell r="A676" t="str">
            <v>7409</v>
          </cell>
          <cell r="B676" t="str">
            <v>Раднево</v>
          </cell>
        </row>
        <row r="677">
          <cell r="A677" t="str">
            <v>7410</v>
          </cell>
          <cell r="B677" t="str">
            <v>Стара Загора</v>
          </cell>
        </row>
        <row r="678">
          <cell r="A678" t="str">
            <v>7411</v>
          </cell>
          <cell r="B678" t="str">
            <v>Чирпан</v>
          </cell>
        </row>
        <row r="679">
          <cell r="A679" t="str">
            <v>7501</v>
          </cell>
          <cell r="B679" t="str">
            <v>Антоново</v>
          </cell>
        </row>
        <row r="680">
          <cell r="A680" t="str">
            <v>7502</v>
          </cell>
          <cell r="B680" t="str">
            <v>Омуртаг</v>
          </cell>
        </row>
        <row r="681">
          <cell r="A681" t="str">
            <v>7503</v>
          </cell>
          <cell r="B681" t="str">
            <v>Опака</v>
          </cell>
        </row>
        <row r="682">
          <cell r="A682" t="str">
            <v>7504</v>
          </cell>
          <cell r="B682" t="str">
            <v>Попово</v>
          </cell>
        </row>
        <row r="683">
          <cell r="A683" t="str">
            <v>7505</v>
          </cell>
          <cell r="B683" t="str">
            <v>Търговище</v>
          </cell>
        </row>
        <row r="684">
          <cell r="A684" t="str">
            <v>7601</v>
          </cell>
          <cell r="B684" t="str">
            <v>Димитровград</v>
          </cell>
        </row>
        <row r="685">
          <cell r="A685" t="str">
            <v>7602</v>
          </cell>
          <cell r="B685" t="str">
            <v>Ивайловград</v>
          </cell>
        </row>
        <row r="686">
          <cell r="A686" t="str">
            <v>7603</v>
          </cell>
          <cell r="B686" t="str">
            <v>Любимец</v>
          </cell>
        </row>
        <row r="687">
          <cell r="A687" t="str">
            <v>7604</v>
          </cell>
          <cell r="B687" t="str">
            <v>Маджарово</v>
          </cell>
        </row>
        <row r="688">
          <cell r="A688" t="str">
            <v>7605</v>
          </cell>
          <cell r="B688" t="str">
            <v>Минерални Бани</v>
          </cell>
        </row>
        <row r="689">
          <cell r="A689" t="str">
            <v>7606</v>
          </cell>
          <cell r="B689" t="str">
            <v>Свиленград</v>
          </cell>
        </row>
        <row r="690">
          <cell r="A690" t="str">
            <v>7607</v>
          </cell>
          <cell r="B690" t="str">
            <v>Симеоновград</v>
          </cell>
        </row>
        <row r="691">
          <cell r="A691" t="str">
            <v>7608</v>
          </cell>
          <cell r="B691" t="str">
            <v>Стамболово</v>
          </cell>
        </row>
        <row r="692">
          <cell r="A692" t="str">
            <v>7609</v>
          </cell>
          <cell r="B692" t="str">
            <v>Тополовград</v>
          </cell>
        </row>
        <row r="693">
          <cell r="A693" t="str">
            <v>7610</v>
          </cell>
          <cell r="B693" t="str">
            <v>Харманли</v>
          </cell>
        </row>
        <row r="694">
          <cell r="A694" t="str">
            <v>7611</v>
          </cell>
          <cell r="B694" t="str">
            <v>Хасково</v>
          </cell>
        </row>
        <row r="695">
          <cell r="A695" t="str">
            <v>7701</v>
          </cell>
          <cell r="B695" t="str">
            <v>Велики Преслав</v>
          </cell>
        </row>
        <row r="696">
          <cell r="A696" t="str">
            <v>7702</v>
          </cell>
          <cell r="B696" t="str">
            <v>Венец</v>
          </cell>
        </row>
        <row r="697">
          <cell r="A697" t="str">
            <v>7703</v>
          </cell>
          <cell r="B697" t="str">
            <v>Върбица</v>
          </cell>
        </row>
        <row r="698">
          <cell r="A698" t="str">
            <v>7704</v>
          </cell>
          <cell r="B698" t="str">
            <v>Каолиново</v>
          </cell>
        </row>
        <row r="699">
          <cell r="A699" t="str">
            <v>7705</v>
          </cell>
          <cell r="B699" t="str">
            <v>Каспичан</v>
          </cell>
        </row>
        <row r="700">
          <cell r="A700" t="str">
            <v>7706</v>
          </cell>
          <cell r="B700" t="str">
            <v>Никола Козлево</v>
          </cell>
        </row>
        <row r="701">
          <cell r="A701" t="str">
            <v>7707</v>
          </cell>
          <cell r="B701" t="str">
            <v>Нови пазар</v>
          </cell>
        </row>
        <row r="702">
          <cell r="A702" t="str">
            <v>7708</v>
          </cell>
          <cell r="B702" t="str">
            <v>Смядово</v>
          </cell>
        </row>
        <row r="703">
          <cell r="A703" t="str">
            <v>7709</v>
          </cell>
          <cell r="B703" t="str">
            <v>Хитрино</v>
          </cell>
        </row>
        <row r="704">
          <cell r="A704" t="str">
            <v>7710</v>
          </cell>
          <cell r="B704" t="str">
            <v>Шумен</v>
          </cell>
        </row>
        <row r="705">
          <cell r="A705" t="str">
            <v>7801</v>
          </cell>
          <cell r="B705" t="str">
            <v>Болярово</v>
          </cell>
        </row>
        <row r="706">
          <cell r="A706" t="str">
            <v>7802</v>
          </cell>
          <cell r="B706" t="str">
            <v>Елхово</v>
          </cell>
        </row>
        <row r="707">
          <cell r="A707" t="str">
            <v>7803</v>
          </cell>
          <cell r="B707" t="str">
            <v>Стралджа</v>
          </cell>
        </row>
        <row r="708">
          <cell r="A708" t="str">
            <v>7804</v>
          </cell>
          <cell r="B708" t="str">
            <v>Тунджа</v>
          </cell>
        </row>
        <row r="709">
          <cell r="A709" t="str">
            <v>7805</v>
          </cell>
          <cell r="B709" t="str">
            <v>Ямбол</v>
          </cell>
        </row>
        <row r="712">
          <cell r="B712">
            <v>42400</v>
          </cell>
        </row>
        <row r="713">
          <cell r="B713">
            <v>42429</v>
          </cell>
        </row>
        <row r="714">
          <cell r="B714">
            <v>42460</v>
          </cell>
        </row>
        <row r="715">
          <cell r="B715">
            <v>42490</v>
          </cell>
        </row>
        <row r="716">
          <cell r="B716">
            <v>42521</v>
          </cell>
        </row>
        <row r="717">
          <cell r="B717">
            <v>42551</v>
          </cell>
        </row>
        <row r="718">
          <cell r="B718">
            <v>42582</v>
          </cell>
        </row>
        <row r="719">
          <cell r="B719">
            <v>42613</v>
          </cell>
        </row>
        <row r="720">
          <cell r="B720">
            <v>42643</v>
          </cell>
        </row>
        <row r="721">
          <cell r="B721">
            <v>42674</v>
          </cell>
        </row>
        <row r="722">
          <cell r="B722">
            <v>42704</v>
          </cell>
        </row>
        <row r="723">
          <cell r="B723">
            <v>42735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2" filterMode="1"/>
  <dimension ref="A1:IK775"/>
  <sheetViews>
    <sheetView tabSelected="1" topLeftCell="B354" zoomScale="80" zoomScaleNormal="80" zoomScaleSheetLayoutView="75" workbookViewId="0">
      <selection activeCell="D597" sqref="D597"/>
    </sheetView>
  </sheetViews>
  <sheetFormatPr defaultRowHeight="15.75"/>
  <cols>
    <col min="1" max="1" width="5.28515625" style="1" hidden="1" customWidth="1"/>
    <col min="2" max="2" width="8.28515625" style="1" customWidth="1"/>
    <col min="3" max="3" width="10.42578125" style="1" customWidth="1"/>
    <col min="4" max="4" width="90.140625" style="2" customWidth="1"/>
    <col min="5" max="6" width="19.28515625" style="1" customWidth="1"/>
    <col min="7" max="10" width="18.42578125" style="1" customWidth="1"/>
    <col min="11" max="11" width="9.85546875" style="13" hidden="1" customWidth="1"/>
    <col min="12" max="12" width="2.5703125" style="480" customWidth="1"/>
    <col min="13" max="26" width="11.7109375" style="5" customWidth="1"/>
    <col min="27" max="16384" width="9.140625" style="5"/>
  </cols>
  <sheetData>
    <row r="1" spans="1:12" ht="18.75" hidden="1" customHeight="1">
      <c r="A1" s="1" t="s">
        <v>0</v>
      </c>
      <c r="C1" s="1" t="s">
        <v>1</v>
      </c>
      <c r="D1" s="2" t="s">
        <v>2</v>
      </c>
      <c r="E1" s="1" t="s">
        <v>3</v>
      </c>
      <c r="F1" s="1" t="s">
        <v>4</v>
      </c>
      <c r="G1" s="1" t="s">
        <v>4</v>
      </c>
      <c r="H1" s="1" t="s">
        <v>4</v>
      </c>
      <c r="I1" s="1" t="s">
        <v>4</v>
      </c>
      <c r="J1" s="1" t="s">
        <v>4</v>
      </c>
      <c r="K1" s="3" t="s">
        <v>5</v>
      </c>
      <c r="L1" s="4"/>
    </row>
    <row r="2" spans="1:12" ht="12.75" customHeight="1">
      <c r="A2" s="6">
        <v>2</v>
      </c>
      <c r="B2" s="6"/>
      <c r="C2" s="6"/>
      <c r="D2" s="7"/>
      <c r="E2" s="6"/>
      <c r="F2" s="6"/>
      <c r="G2" s="6"/>
      <c r="H2" s="6"/>
      <c r="I2" s="6"/>
      <c r="J2" s="6"/>
      <c r="K2" s="8">
        <v>1</v>
      </c>
      <c r="L2" s="9"/>
    </row>
    <row r="3" spans="1:12">
      <c r="A3" s="6"/>
      <c r="B3" s="10" t="s">
        <v>6</v>
      </c>
      <c r="C3" s="11">
        <v>2016</v>
      </c>
      <c r="D3" s="7"/>
      <c r="E3" s="12"/>
      <c r="F3" s="6"/>
      <c r="G3" s="6"/>
      <c r="H3" s="6"/>
      <c r="I3" s="6"/>
      <c r="J3" s="6"/>
      <c r="K3" s="13">
        <v>1</v>
      </c>
      <c r="L3" s="9"/>
    </row>
    <row r="4" spans="1:12">
      <c r="A4" s="6"/>
      <c r="B4" s="6"/>
      <c r="C4" s="6"/>
      <c r="D4" s="7"/>
      <c r="E4" s="14"/>
      <c r="F4" s="6"/>
      <c r="G4" s="6"/>
      <c r="H4" s="6"/>
      <c r="I4" s="6"/>
      <c r="J4" s="6"/>
      <c r="K4" s="13">
        <v>1</v>
      </c>
      <c r="L4" s="9"/>
    </row>
    <row r="5" spans="1:12">
      <c r="A5" s="6"/>
      <c r="B5" s="6"/>
      <c r="C5" s="15"/>
      <c r="D5" s="7"/>
      <c r="E5" s="6" t="s">
        <v>7</v>
      </c>
      <c r="F5" s="6" t="s">
        <v>7</v>
      </c>
      <c r="G5" s="6" t="s">
        <v>7</v>
      </c>
      <c r="H5" s="6" t="s">
        <v>7</v>
      </c>
      <c r="I5" s="6" t="s">
        <v>7</v>
      </c>
      <c r="J5" s="6" t="s">
        <v>7</v>
      </c>
      <c r="K5" s="13">
        <v>1</v>
      </c>
      <c r="L5" s="9"/>
    </row>
    <row r="6" spans="1:12">
      <c r="A6" s="6"/>
      <c r="B6" s="6"/>
      <c r="C6" s="16"/>
      <c r="D6" s="17"/>
      <c r="E6" s="14"/>
      <c r="F6" s="6" t="s">
        <v>7</v>
      </c>
      <c r="G6" s="6" t="s">
        <v>7</v>
      </c>
      <c r="H6" s="6" t="s">
        <v>7</v>
      </c>
      <c r="I6" s="6" t="s">
        <v>7</v>
      </c>
      <c r="J6" s="6" t="s">
        <v>7</v>
      </c>
      <c r="K6" s="13">
        <v>1</v>
      </c>
      <c r="L6" s="9"/>
    </row>
    <row r="7" spans="1:12">
      <c r="A7" s="6"/>
      <c r="B7" s="18" t="str">
        <f>VLOOKUP(E15,SMETKA,2,FALSE)</f>
        <v>ОТЧЕТНИ ДАННИ ПО ЕБК ЗА СМЕТКИТЕ ЗА ЧУЖДИ СРЕДСТВА</v>
      </c>
      <c r="C7" s="19"/>
      <c r="D7" s="19"/>
      <c r="E7" s="20"/>
      <c r="F7" s="20"/>
      <c r="G7" s="20"/>
      <c r="H7" s="20"/>
      <c r="I7" s="20"/>
      <c r="J7" s="20"/>
      <c r="K7" s="13">
        <v>1</v>
      </c>
      <c r="L7" s="9"/>
    </row>
    <row r="8" spans="1:12" ht="18.75" customHeight="1">
      <c r="A8" s="6"/>
      <c r="B8" s="6"/>
      <c r="C8" s="16"/>
      <c r="D8" s="17"/>
      <c r="E8" s="21" t="s">
        <v>8</v>
      </c>
      <c r="F8" s="22" t="s">
        <v>9</v>
      </c>
      <c r="G8" s="23"/>
      <c r="H8" s="24" t="s">
        <v>10</v>
      </c>
      <c r="I8" s="23"/>
      <c r="J8" s="23"/>
      <c r="K8" s="13">
        <v>1</v>
      </c>
      <c r="L8" s="9"/>
    </row>
    <row r="9" spans="1:12" ht="27" customHeight="1">
      <c r="B9" s="25" t="s">
        <v>11</v>
      </c>
      <c r="C9" s="26"/>
      <c r="D9" s="27"/>
      <c r="E9" s="28">
        <v>42370</v>
      </c>
      <c r="F9" s="29">
        <v>42582</v>
      </c>
      <c r="G9" s="23"/>
      <c r="H9" s="30">
        <v>131060676</v>
      </c>
      <c r="I9" s="31"/>
      <c r="J9" s="32"/>
      <c r="K9" s="13">
        <v>1</v>
      </c>
      <c r="L9" s="9"/>
    </row>
    <row r="10" spans="1:12">
      <c r="A10" s="6"/>
      <c r="B10" s="33" t="s">
        <v>12</v>
      </c>
      <c r="C10" s="6"/>
      <c r="D10" s="7"/>
      <c r="E10" s="23"/>
      <c r="F10" s="23"/>
      <c r="G10" s="23"/>
      <c r="H10" s="24"/>
      <c r="I10" s="34" t="s">
        <v>13</v>
      </c>
      <c r="J10" s="34"/>
      <c r="K10" s="13">
        <v>1</v>
      </c>
      <c r="L10" s="9"/>
    </row>
    <row r="11" spans="1:12" ht="6" customHeight="1">
      <c r="A11" s="6"/>
      <c r="B11" s="33"/>
      <c r="C11" s="6"/>
      <c r="D11" s="7"/>
      <c r="E11" s="33"/>
      <c r="F11" s="6"/>
      <c r="G11" s="23"/>
      <c r="H11" s="24"/>
      <c r="I11" s="35"/>
      <c r="J11" s="35"/>
      <c r="K11" s="13">
        <v>1</v>
      </c>
      <c r="L11" s="9"/>
    </row>
    <row r="12" spans="1:12" ht="27" customHeight="1">
      <c r="B12" s="36" t="str">
        <f>VLOOKUP(F12,PRBK,2,FALSE)</f>
        <v>Комисия за финансов надзор</v>
      </c>
      <c r="C12" s="37"/>
      <c r="D12" s="38"/>
      <c r="E12" s="39" t="s">
        <v>14</v>
      </c>
      <c r="F12" s="40" t="s">
        <v>15</v>
      </c>
      <c r="G12" s="23"/>
      <c r="H12" s="24"/>
      <c r="I12" s="35"/>
      <c r="J12" s="35"/>
      <c r="K12" s="13">
        <v>1</v>
      </c>
      <c r="L12" s="9"/>
    </row>
    <row r="13" spans="1:12" ht="18" customHeight="1">
      <c r="B13" s="41" t="s">
        <v>16</v>
      </c>
      <c r="C13" s="6"/>
      <c r="D13" s="7"/>
      <c r="E13" s="42"/>
      <c r="F13" s="24"/>
      <c r="G13" s="23"/>
      <c r="H13" s="43"/>
      <c r="I13" s="20"/>
      <c r="J13" s="44"/>
      <c r="K13" s="13">
        <v>1</v>
      </c>
      <c r="L13" s="9"/>
    </row>
    <row r="14" spans="1:12" ht="20.25" customHeight="1">
      <c r="B14" s="33"/>
      <c r="C14" s="6"/>
      <c r="D14" s="7"/>
      <c r="E14" s="42"/>
      <c r="F14" s="24"/>
      <c r="G14" s="23"/>
      <c r="H14" s="43"/>
      <c r="I14" s="20"/>
      <c r="J14" s="44"/>
      <c r="K14" s="13">
        <v>1</v>
      </c>
      <c r="L14" s="9"/>
    </row>
    <row r="15" spans="1:12" ht="21" customHeight="1">
      <c r="B15" s="33"/>
      <c r="C15" s="6"/>
      <c r="D15" s="45" t="s">
        <v>17</v>
      </c>
      <c r="E15" s="46">
        <v>33</v>
      </c>
      <c r="F15" s="47" t="str">
        <f>+IF(+E15=0,"БЮДЖЕТ",+IF(+E15=98,"СЕС - КСФ",+IF(+E15=42,"СЕС - РА",+IF(+E15=96,"СЕС - ДЕС",+IF(+E15=97,"СЕС - ДМП",+IF(+E15=33,"Чужди средства"))))))</f>
        <v>Чужди средства</v>
      </c>
      <c r="G15" s="23"/>
      <c r="H15" s="43"/>
      <c r="I15" s="20"/>
      <c r="J15" s="44"/>
      <c r="K15" s="13">
        <v>1</v>
      </c>
      <c r="L15" s="9"/>
    </row>
    <row r="16" spans="1:12" ht="7.5" customHeight="1">
      <c r="A16" s="48"/>
      <c r="B16" s="49"/>
      <c r="C16" s="49"/>
      <c r="D16" s="49"/>
      <c r="E16" s="50"/>
      <c r="F16" s="23"/>
      <c r="G16" s="23"/>
      <c r="H16" s="43"/>
      <c r="I16" s="20"/>
      <c r="J16" s="44"/>
      <c r="K16" s="13">
        <v>1</v>
      </c>
      <c r="L16" s="9"/>
    </row>
    <row r="17" spans="1:26" ht="6.75" customHeight="1">
      <c r="A17" s="48"/>
      <c r="B17" s="6"/>
      <c r="C17" s="16"/>
      <c r="D17" s="20"/>
      <c r="E17" s="20"/>
      <c r="F17" s="20"/>
      <c r="G17" s="20"/>
      <c r="H17" s="20"/>
      <c r="I17" s="20"/>
      <c r="J17" s="44"/>
      <c r="K17" s="13">
        <v>1</v>
      </c>
      <c r="L17" s="9"/>
    </row>
    <row r="18" spans="1:26" ht="16.5" thickBot="1">
      <c r="B18" s="6"/>
      <c r="C18" s="16"/>
      <c r="D18" s="17"/>
      <c r="F18" s="51"/>
      <c r="G18" s="51"/>
      <c r="H18" s="51"/>
      <c r="I18" s="51"/>
      <c r="J18" s="52" t="s">
        <v>18</v>
      </c>
      <c r="K18" s="13">
        <v>1</v>
      </c>
      <c r="L18" s="9"/>
    </row>
    <row r="19" spans="1:26" ht="22.5" customHeight="1">
      <c r="A19" s="53"/>
      <c r="B19" s="54"/>
      <c r="C19" s="55"/>
      <c r="D19" s="56" t="s">
        <v>19</v>
      </c>
      <c r="E19" s="57" t="s">
        <v>20</v>
      </c>
      <c r="F19" s="58" t="s">
        <v>21</v>
      </c>
      <c r="G19" s="59"/>
      <c r="H19" s="60"/>
      <c r="I19" s="59"/>
      <c r="J19" s="61"/>
      <c r="K19" s="13">
        <v>1</v>
      </c>
      <c r="L19" s="62"/>
    </row>
    <row r="20" spans="1:26" ht="49.5" customHeight="1">
      <c r="A20" s="53"/>
      <c r="B20" s="63" t="s">
        <v>22</v>
      </c>
      <c r="C20" s="64" t="s">
        <v>23</v>
      </c>
      <c r="D20" s="65" t="s">
        <v>24</v>
      </c>
      <c r="E20" s="66">
        <v>2016</v>
      </c>
      <c r="F20" s="67" t="s">
        <v>25</v>
      </c>
      <c r="G20" s="68" t="s">
        <v>26</v>
      </c>
      <c r="H20" s="69" t="s">
        <v>27</v>
      </c>
      <c r="I20" s="69" t="s">
        <v>28</v>
      </c>
      <c r="J20" s="70" t="s">
        <v>29</v>
      </c>
      <c r="K20" s="13">
        <v>1</v>
      </c>
      <c r="L20" s="62"/>
    </row>
    <row r="21" spans="1:26" ht="18.75">
      <c r="A21" s="53"/>
      <c r="B21" s="71"/>
      <c r="C21" s="72"/>
      <c r="D21" s="73" t="s">
        <v>30</v>
      </c>
      <c r="E21" s="74" t="s">
        <v>31</v>
      </c>
      <c r="F21" s="74" t="s">
        <v>32</v>
      </c>
      <c r="G21" s="75" t="s">
        <v>33</v>
      </c>
      <c r="H21" s="76" t="s">
        <v>34</v>
      </c>
      <c r="I21" s="76" t="s">
        <v>35</v>
      </c>
      <c r="J21" s="77" t="s">
        <v>36</v>
      </c>
      <c r="K21" s="13">
        <v>1</v>
      </c>
      <c r="L21" s="62"/>
    </row>
    <row r="22" spans="1:26" s="88" customFormat="1" ht="18.75" hidden="1" customHeight="1">
      <c r="A22" s="78">
        <v>5</v>
      </c>
      <c r="B22" s="79">
        <v>100</v>
      </c>
      <c r="C22" s="80" t="s">
        <v>37</v>
      </c>
      <c r="D22" s="81"/>
      <c r="E22" s="82">
        <f t="shared" ref="E22:J22" si="0">SUM(E23:E27)</f>
        <v>0</v>
      </c>
      <c r="F22" s="82">
        <f t="shared" si="0"/>
        <v>0</v>
      </c>
      <c r="G22" s="83">
        <f t="shared" si="0"/>
        <v>0</v>
      </c>
      <c r="H22" s="84">
        <f t="shared" si="0"/>
        <v>0</v>
      </c>
      <c r="I22" s="85">
        <f t="shared" si="0"/>
        <v>0</v>
      </c>
      <c r="J22" s="86">
        <f t="shared" si="0"/>
        <v>0</v>
      </c>
      <c r="K22" s="13" t="str">
        <f t="shared" ref="K22:K88" si="1">(IF($E22&lt;&gt;0,$K$2,IF($F22&lt;&gt;0,$K$2,IF($G22&lt;&gt;0,$K$2,IF($H22&lt;&gt;0,$K$2,IF($I22&lt;&gt;0,$K$2,IF($J22&lt;&gt;0,$K$2,"")))))))</f>
        <v/>
      </c>
      <c r="L22" s="87"/>
      <c r="M22" s="5"/>
      <c r="N22" s="5"/>
      <c r="O22" s="5"/>
      <c r="P22" s="5"/>
      <c r="Q22" s="5"/>
      <c r="R22" s="5"/>
      <c r="S22" s="5"/>
      <c r="T22" s="5"/>
      <c r="U22" s="5"/>
      <c r="V22" s="5"/>
      <c r="W22" s="5"/>
      <c r="X22" s="5"/>
      <c r="Y22" s="5"/>
      <c r="Z22" s="5"/>
    </row>
    <row r="23" spans="1:26" ht="18.75" hidden="1" customHeight="1">
      <c r="A23" s="89">
        <v>10</v>
      </c>
      <c r="B23" s="90"/>
      <c r="C23" s="91">
        <v>101</v>
      </c>
      <c r="D23" s="92" t="s">
        <v>38</v>
      </c>
      <c r="E23" s="93"/>
      <c r="F23" s="94">
        <f>G23+H23+I23+J23</f>
        <v>0</v>
      </c>
      <c r="G23" s="95"/>
      <c r="H23" s="96"/>
      <c r="I23" s="96"/>
      <c r="J23" s="97"/>
      <c r="K23" s="13" t="str">
        <f t="shared" si="1"/>
        <v/>
      </c>
      <c r="L23" s="87"/>
    </row>
    <row r="24" spans="1:26" ht="18.75" hidden="1" customHeight="1">
      <c r="A24" s="89">
        <v>15</v>
      </c>
      <c r="B24" s="90"/>
      <c r="C24" s="98">
        <v>102</v>
      </c>
      <c r="D24" s="99" t="s">
        <v>39</v>
      </c>
      <c r="E24" s="100"/>
      <c r="F24" s="101">
        <f>G24+H24+I24+J24</f>
        <v>0</v>
      </c>
      <c r="G24" s="102"/>
      <c r="H24" s="103"/>
      <c r="I24" s="103"/>
      <c r="J24" s="104"/>
      <c r="K24" s="13" t="str">
        <f t="shared" si="1"/>
        <v/>
      </c>
      <c r="L24" s="87"/>
      <c r="M24" s="88"/>
      <c r="N24" s="88"/>
      <c r="O24" s="88"/>
      <c r="P24" s="88"/>
      <c r="Q24" s="88"/>
      <c r="R24" s="88"/>
      <c r="S24" s="88"/>
      <c r="T24" s="88"/>
      <c r="U24" s="88"/>
      <c r="V24" s="88"/>
      <c r="W24" s="88"/>
      <c r="X24" s="88"/>
      <c r="Y24" s="88"/>
      <c r="Z24" s="88"/>
    </row>
    <row r="25" spans="1:26" ht="18.75" hidden="1" customHeight="1">
      <c r="A25" s="89">
        <v>20</v>
      </c>
      <c r="B25" s="90"/>
      <c r="C25" s="98">
        <v>103</v>
      </c>
      <c r="D25" s="99" t="s">
        <v>40</v>
      </c>
      <c r="E25" s="100"/>
      <c r="F25" s="101">
        <f>G25+H25+I25+J25</f>
        <v>0</v>
      </c>
      <c r="G25" s="102"/>
      <c r="H25" s="103"/>
      <c r="I25" s="103"/>
      <c r="J25" s="104"/>
      <c r="K25" s="13" t="str">
        <f t="shared" si="1"/>
        <v/>
      </c>
      <c r="L25" s="87"/>
    </row>
    <row r="26" spans="1:26" ht="18.75" hidden="1" customHeight="1">
      <c r="A26" s="89">
        <v>20</v>
      </c>
      <c r="B26" s="90"/>
      <c r="C26" s="98">
        <v>108</v>
      </c>
      <c r="D26" s="105" t="s">
        <v>41</v>
      </c>
      <c r="E26" s="100"/>
      <c r="F26" s="101">
        <f>G26+H26+I26+J26</f>
        <v>0</v>
      </c>
      <c r="G26" s="102"/>
      <c r="H26" s="103"/>
      <c r="I26" s="103"/>
      <c r="J26" s="104"/>
      <c r="K26" s="13" t="str">
        <f t="shared" si="1"/>
        <v/>
      </c>
      <c r="L26" s="87"/>
    </row>
    <row r="27" spans="1:26" ht="21" hidden="1" customHeight="1">
      <c r="A27" s="89">
        <v>21</v>
      </c>
      <c r="B27" s="90"/>
      <c r="C27" s="106">
        <v>109</v>
      </c>
      <c r="D27" s="107" t="s">
        <v>42</v>
      </c>
      <c r="E27" s="108"/>
      <c r="F27" s="109">
        <f>G27+H27+I27+J27</f>
        <v>0</v>
      </c>
      <c r="G27" s="110"/>
      <c r="H27" s="111"/>
      <c r="I27" s="111"/>
      <c r="J27" s="112"/>
      <c r="K27" s="13" t="str">
        <f t="shared" si="1"/>
        <v/>
      </c>
      <c r="L27" s="87"/>
    </row>
    <row r="28" spans="1:26" s="122" customFormat="1" ht="18.75" hidden="1" customHeight="1">
      <c r="A28" s="113">
        <v>25</v>
      </c>
      <c r="B28" s="114">
        <v>200</v>
      </c>
      <c r="C28" s="115" t="s">
        <v>43</v>
      </c>
      <c r="D28" s="116"/>
      <c r="E28" s="117">
        <f t="shared" ref="E28:J28" si="2">SUM(E29:E32)</f>
        <v>0</v>
      </c>
      <c r="F28" s="117">
        <f t="shared" si="2"/>
        <v>0</v>
      </c>
      <c r="G28" s="118">
        <f t="shared" si="2"/>
        <v>0</v>
      </c>
      <c r="H28" s="119">
        <f t="shared" si="2"/>
        <v>0</v>
      </c>
      <c r="I28" s="120">
        <f t="shared" si="2"/>
        <v>0</v>
      </c>
      <c r="J28" s="121">
        <f t="shared" si="2"/>
        <v>0</v>
      </c>
      <c r="K28" s="13" t="str">
        <f t="shared" si="1"/>
        <v/>
      </c>
      <c r="L28" s="87"/>
      <c r="M28" s="5"/>
      <c r="N28" s="5"/>
      <c r="O28" s="5"/>
      <c r="P28" s="5"/>
      <c r="Q28" s="5"/>
      <c r="R28" s="5"/>
      <c r="S28" s="5"/>
      <c r="T28" s="5"/>
      <c r="U28" s="5"/>
      <c r="V28" s="5"/>
      <c r="W28" s="5"/>
      <c r="X28" s="5"/>
      <c r="Y28" s="5"/>
      <c r="Z28" s="5"/>
    </row>
    <row r="29" spans="1:26" ht="18.75" hidden="1" customHeight="1">
      <c r="A29" s="89">
        <v>30</v>
      </c>
      <c r="B29" s="123"/>
      <c r="C29" s="91">
        <v>201</v>
      </c>
      <c r="D29" s="92" t="s">
        <v>44</v>
      </c>
      <c r="E29" s="93"/>
      <c r="F29" s="94">
        <f>G29+H29+I29+J29</f>
        <v>0</v>
      </c>
      <c r="G29" s="95"/>
      <c r="H29" s="96"/>
      <c r="I29" s="96"/>
      <c r="J29" s="97"/>
      <c r="K29" s="13" t="str">
        <f t="shared" si="1"/>
        <v/>
      </c>
      <c r="L29" s="87"/>
    </row>
    <row r="30" spans="1:26" ht="18.75" hidden="1" customHeight="1">
      <c r="A30" s="89">
        <v>35</v>
      </c>
      <c r="B30" s="123"/>
      <c r="C30" s="98">
        <v>202</v>
      </c>
      <c r="D30" s="99" t="s">
        <v>45</v>
      </c>
      <c r="E30" s="100"/>
      <c r="F30" s="101">
        <f>G30+H30+I30+J30</f>
        <v>0</v>
      </c>
      <c r="G30" s="102"/>
      <c r="H30" s="103"/>
      <c r="I30" s="103"/>
      <c r="J30" s="104"/>
      <c r="K30" s="13" t="str">
        <f t="shared" si="1"/>
        <v/>
      </c>
      <c r="L30" s="87"/>
      <c r="M30" s="122"/>
      <c r="N30" s="122"/>
      <c r="O30" s="122"/>
      <c r="P30" s="122"/>
      <c r="Q30" s="122"/>
      <c r="R30" s="122"/>
      <c r="S30" s="122"/>
      <c r="T30" s="122"/>
      <c r="U30" s="122"/>
      <c r="V30" s="122"/>
      <c r="W30" s="122"/>
      <c r="X30" s="122"/>
      <c r="Y30" s="122"/>
      <c r="Z30" s="122"/>
    </row>
    <row r="31" spans="1:26" ht="18.75" hidden="1" customHeight="1">
      <c r="A31" s="89">
        <v>40</v>
      </c>
      <c r="B31" s="123"/>
      <c r="C31" s="98">
        <v>203</v>
      </c>
      <c r="D31" s="99" t="s">
        <v>46</v>
      </c>
      <c r="E31" s="100"/>
      <c r="F31" s="101">
        <f>G31+H31+I31+J31</f>
        <v>0</v>
      </c>
      <c r="G31" s="102"/>
      <c r="H31" s="103"/>
      <c r="I31" s="103"/>
      <c r="J31" s="104"/>
      <c r="K31" s="13" t="str">
        <f t="shared" si="1"/>
        <v/>
      </c>
      <c r="L31" s="87"/>
    </row>
    <row r="32" spans="1:26" ht="18.75" hidden="1" customHeight="1">
      <c r="A32" s="89">
        <v>45</v>
      </c>
      <c r="B32" s="123"/>
      <c r="C32" s="106">
        <v>204</v>
      </c>
      <c r="D32" s="124" t="s">
        <v>47</v>
      </c>
      <c r="E32" s="125"/>
      <c r="F32" s="126">
        <f>G32+H32+I32+J32</f>
        <v>0</v>
      </c>
      <c r="G32" s="127"/>
      <c r="H32" s="128"/>
      <c r="I32" s="128"/>
      <c r="J32" s="129"/>
      <c r="K32" s="13" t="str">
        <f t="shared" si="1"/>
        <v/>
      </c>
      <c r="L32" s="87"/>
    </row>
    <row r="33" spans="1:26" s="122" customFormat="1" ht="18.75" hidden="1" customHeight="1">
      <c r="A33" s="113">
        <v>50</v>
      </c>
      <c r="B33" s="114">
        <v>400</v>
      </c>
      <c r="C33" s="115" t="s">
        <v>48</v>
      </c>
      <c r="D33" s="116"/>
      <c r="E33" s="117">
        <f t="shared" ref="E33:J33" si="3">SUM(E34:E38)</f>
        <v>0</v>
      </c>
      <c r="F33" s="117">
        <f t="shared" si="3"/>
        <v>0</v>
      </c>
      <c r="G33" s="118">
        <f t="shared" si="3"/>
        <v>0</v>
      </c>
      <c r="H33" s="119">
        <f t="shared" si="3"/>
        <v>0</v>
      </c>
      <c r="I33" s="120">
        <f t="shared" si="3"/>
        <v>0</v>
      </c>
      <c r="J33" s="121">
        <f t="shared" si="3"/>
        <v>0</v>
      </c>
      <c r="K33" s="13" t="str">
        <f t="shared" si="1"/>
        <v/>
      </c>
      <c r="L33" s="87"/>
      <c r="M33" s="5"/>
      <c r="N33" s="5"/>
      <c r="O33" s="5"/>
      <c r="P33" s="5"/>
      <c r="Q33" s="5"/>
      <c r="R33" s="5"/>
      <c r="S33" s="5"/>
      <c r="T33" s="5"/>
      <c r="U33" s="5"/>
      <c r="V33" s="5"/>
      <c r="W33" s="5"/>
      <c r="X33" s="5"/>
      <c r="Y33" s="5"/>
      <c r="Z33" s="5"/>
    </row>
    <row r="34" spans="1:26" ht="18.75" hidden="1" customHeight="1">
      <c r="A34" s="89">
        <v>55</v>
      </c>
      <c r="B34" s="90"/>
      <c r="C34" s="91">
        <v>401</v>
      </c>
      <c r="D34" s="130" t="s">
        <v>49</v>
      </c>
      <c r="E34" s="93"/>
      <c r="F34" s="94">
        <f>G34+H34+I34+J34</f>
        <v>0</v>
      </c>
      <c r="G34" s="95"/>
      <c r="H34" s="96"/>
      <c r="I34" s="96"/>
      <c r="J34" s="97"/>
      <c r="K34" s="13" t="str">
        <f t="shared" si="1"/>
        <v/>
      </c>
      <c r="L34" s="87"/>
    </row>
    <row r="35" spans="1:26" ht="18.75" hidden="1" customHeight="1">
      <c r="A35" s="89">
        <v>56</v>
      </c>
      <c r="B35" s="90"/>
      <c r="C35" s="98">
        <v>402</v>
      </c>
      <c r="D35" s="131" t="s">
        <v>50</v>
      </c>
      <c r="E35" s="100"/>
      <c r="F35" s="101">
        <f>G35+H35+I35+J35</f>
        <v>0</v>
      </c>
      <c r="G35" s="102"/>
      <c r="H35" s="103"/>
      <c r="I35" s="103"/>
      <c r="J35" s="104"/>
      <c r="K35" s="13" t="str">
        <f t="shared" si="1"/>
        <v/>
      </c>
      <c r="L35" s="87"/>
      <c r="M35" s="122"/>
      <c r="N35" s="122"/>
      <c r="O35" s="122"/>
      <c r="P35" s="122"/>
      <c r="Q35" s="122"/>
      <c r="R35" s="122"/>
      <c r="S35" s="122"/>
      <c r="T35" s="122"/>
      <c r="U35" s="122"/>
      <c r="V35" s="122"/>
      <c r="W35" s="122"/>
      <c r="X35" s="122"/>
      <c r="Y35" s="122"/>
      <c r="Z35" s="122"/>
    </row>
    <row r="36" spans="1:26" ht="18" hidden="1" customHeight="1">
      <c r="A36" s="89">
        <v>57</v>
      </c>
      <c r="B36" s="90"/>
      <c r="C36" s="98">
        <v>403</v>
      </c>
      <c r="D36" s="132" t="s">
        <v>51</v>
      </c>
      <c r="E36" s="100"/>
      <c r="F36" s="101">
        <f>G36+H36+I36+J36</f>
        <v>0</v>
      </c>
      <c r="G36" s="102"/>
      <c r="H36" s="103"/>
      <c r="I36" s="103"/>
      <c r="J36" s="104"/>
      <c r="K36" s="13" t="str">
        <f t="shared" si="1"/>
        <v/>
      </c>
      <c r="L36" s="87"/>
    </row>
    <row r="37" spans="1:26" ht="18.75" hidden="1" customHeight="1">
      <c r="A37" s="89">
        <v>58</v>
      </c>
      <c r="B37" s="16"/>
      <c r="C37" s="98">
        <v>404</v>
      </c>
      <c r="D37" s="131" t="s">
        <v>52</v>
      </c>
      <c r="E37" s="100"/>
      <c r="F37" s="101">
        <f>G37+H37+I37+J37</f>
        <v>0</v>
      </c>
      <c r="G37" s="102"/>
      <c r="H37" s="103"/>
      <c r="I37" s="103"/>
      <c r="J37" s="104"/>
      <c r="K37" s="13" t="str">
        <f t="shared" si="1"/>
        <v/>
      </c>
      <c r="L37" s="87"/>
    </row>
    <row r="38" spans="1:26" ht="18.75" hidden="1" customHeight="1">
      <c r="A38" s="89">
        <v>59</v>
      </c>
      <c r="B38" s="90"/>
      <c r="C38" s="133">
        <v>411</v>
      </c>
      <c r="D38" s="134" t="s">
        <v>53</v>
      </c>
      <c r="E38" s="125"/>
      <c r="F38" s="126">
        <f>G38+H38+I38+J38</f>
        <v>0</v>
      </c>
      <c r="G38" s="127"/>
      <c r="H38" s="128"/>
      <c r="I38" s="128"/>
      <c r="J38" s="129"/>
      <c r="K38" s="13" t="str">
        <f t="shared" si="1"/>
        <v/>
      </c>
      <c r="L38" s="87"/>
    </row>
    <row r="39" spans="1:26" s="122" customFormat="1" ht="18.75" hidden="1" customHeight="1">
      <c r="A39" s="113">
        <v>65</v>
      </c>
      <c r="B39" s="114">
        <v>800</v>
      </c>
      <c r="C39" s="115" t="s">
        <v>54</v>
      </c>
      <c r="D39" s="116"/>
      <c r="E39" s="117">
        <f t="shared" ref="E39:J39" si="4">SUM(E40:E46)</f>
        <v>0</v>
      </c>
      <c r="F39" s="117">
        <f t="shared" si="4"/>
        <v>0</v>
      </c>
      <c r="G39" s="118">
        <f t="shared" si="4"/>
        <v>0</v>
      </c>
      <c r="H39" s="119">
        <f t="shared" si="4"/>
        <v>0</v>
      </c>
      <c r="I39" s="120">
        <f t="shared" si="4"/>
        <v>0</v>
      </c>
      <c r="J39" s="121">
        <f t="shared" si="4"/>
        <v>0</v>
      </c>
      <c r="K39" s="13" t="str">
        <f t="shared" si="1"/>
        <v/>
      </c>
      <c r="L39" s="87"/>
      <c r="M39" s="5"/>
      <c r="N39" s="5"/>
      <c r="O39" s="5"/>
      <c r="P39" s="5"/>
      <c r="Q39" s="5"/>
      <c r="R39" s="5"/>
      <c r="S39" s="5"/>
      <c r="T39" s="5"/>
      <c r="U39" s="5"/>
      <c r="V39" s="5"/>
      <c r="W39" s="5"/>
      <c r="X39" s="5"/>
      <c r="Y39" s="5"/>
      <c r="Z39" s="5"/>
    </row>
    <row r="40" spans="1:26" ht="18.75" hidden="1" customHeight="1">
      <c r="A40" s="89">
        <v>70</v>
      </c>
      <c r="B40" s="135"/>
      <c r="C40" s="91">
        <v>801</v>
      </c>
      <c r="D40" s="92" t="s">
        <v>55</v>
      </c>
      <c r="E40" s="93"/>
      <c r="F40" s="94">
        <f t="shared" ref="F40:F46" si="5">G40+H40+I40+J40</f>
        <v>0</v>
      </c>
      <c r="G40" s="95"/>
      <c r="H40" s="96"/>
      <c r="I40" s="96"/>
      <c r="J40" s="97"/>
      <c r="K40" s="13" t="str">
        <f t="shared" si="1"/>
        <v/>
      </c>
      <c r="L40" s="87"/>
    </row>
    <row r="41" spans="1:26" ht="18.75" hidden="1" customHeight="1">
      <c r="A41" s="89">
        <v>75</v>
      </c>
      <c r="B41" s="135"/>
      <c r="C41" s="98">
        <v>802</v>
      </c>
      <c r="D41" s="99" t="s">
        <v>56</v>
      </c>
      <c r="E41" s="100"/>
      <c r="F41" s="101">
        <f t="shared" si="5"/>
        <v>0</v>
      </c>
      <c r="G41" s="102"/>
      <c r="H41" s="103"/>
      <c r="I41" s="103"/>
      <c r="J41" s="104"/>
      <c r="K41" s="13" t="str">
        <f t="shared" si="1"/>
        <v/>
      </c>
      <c r="L41" s="87"/>
      <c r="M41" s="122"/>
      <c r="N41" s="122"/>
      <c r="O41" s="122"/>
      <c r="P41" s="122"/>
      <c r="Q41" s="122"/>
      <c r="R41" s="122"/>
      <c r="S41" s="122"/>
      <c r="T41" s="122"/>
      <c r="U41" s="122"/>
      <c r="V41" s="122"/>
      <c r="W41" s="122"/>
      <c r="X41" s="122"/>
      <c r="Y41" s="122"/>
      <c r="Z41" s="122"/>
    </row>
    <row r="42" spans="1:26" ht="18.75" hidden="1" customHeight="1">
      <c r="A42" s="89">
        <v>80</v>
      </c>
      <c r="B42" s="135"/>
      <c r="C42" s="98">
        <v>804</v>
      </c>
      <c r="D42" s="99" t="s">
        <v>57</v>
      </c>
      <c r="E42" s="100"/>
      <c r="F42" s="101">
        <f t="shared" si="5"/>
        <v>0</v>
      </c>
      <c r="G42" s="102"/>
      <c r="H42" s="103"/>
      <c r="I42" s="103"/>
      <c r="J42" s="104"/>
      <c r="K42" s="13" t="str">
        <f t="shared" si="1"/>
        <v/>
      </c>
      <c r="L42" s="87"/>
    </row>
    <row r="43" spans="1:26" ht="18.75" hidden="1" customHeight="1">
      <c r="A43" s="89">
        <v>85</v>
      </c>
      <c r="B43" s="135"/>
      <c r="C43" s="106">
        <v>809</v>
      </c>
      <c r="D43" s="136" t="s">
        <v>58</v>
      </c>
      <c r="E43" s="100"/>
      <c r="F43" s="101">
        <f t="shared" si="5"/>
        <v>0</v>
      </c>
      <c r="G43" s="102"/>
      <c r="H43" s="103"/>
      <c r="I43" s="103"/>
      <c r="J43" s="104"/>
      <c r="K43" s="13" t="str">
        <f t="shared" si="1"/>
        <v/>
      </c>
      <c r="L43" s="87"/>
    </row>
    <row r="44" spans="1:26" ht="18.75" hidden="1" customHeight="1">
      <c r="A44" s="89">
        <v>85</v>
      </c>
      <c r="B44" s="135"/>
      <c r="C44" s="106">
        <v>811</v>
      </c>
      <c r="D44" s="136" t="s">
        <v>59</v>
      </c>
      <c r="E44" s="100"/>
      <c r="F44" s="101">
        <f t="shared" si="5"/>
        <v>0</v>
      </c>
      <c r="G44" s="102"/>
      <c r="H44" s="103"/>
      <c r="I44" s="103"/>
      <c r="J44" s="104"/>
      <c r="K44" s="13" t="str">
        <f t="shared" si="1"/>
        <v/>
      </c>
      <c r="L44" s="87"/>
    </row>
    <row r="45" spans="1:26" ht="18.75" hidden="1" customHeight="1">
      <c r="A45" s="89">
        <v>85</v>
      </c>
      <c r="B45" s="135"/>
      <c r="C45" s="106">
        <v>812</v>
      </c>
      <c r="D45" s="136" t="s">
        <v>60</v>
      </c>
      <c r="E45" s="100"/>
      <c r="F45" s="101">
        <f t="shared" si="5"/>
        <v>0</v>
      </c>
      <c r="G45" s="102"/>
      <c r="H45" s="103"/>
      <c r="I45" s="103"/>
      <c r="J45" s="104"/>
      <c r="K45" s="13" t="str">
        <f t="shared" si="1"/>
        <v/>
      </c>
      <c r="L45" s="87"/>
    </row>
    <row r="46" spans="1:26" ht="18.75" hidden="1" customHeight="1">
      <c r="A46" s="89">
        <v>85</v>
      </c>
      <c r="B46" s="135"/>
      <c r="C46" s="106">
        <v>814</v>
      </c>
      <c r="D46" s="136" t="s">
        <v>61</v>
      </c>
      <c r="E46" s="125"/>
      <c r="F46" s="126">
        <f t="shared" si="5"/>
        <v>0</v>
      </c>
      <c r="G46" s="127"/>
      <c r="H46" s="128"/>
      <c r="I46" s="128"/>
      <c r="J46" s="129"/>
      <c r="K46" s="13" t="str">
        <f t="shared" si="1"/>
        <v/>
      </c>
      <c r="L46" s="87"/>
    </row>
    <row r="47" spans="1:26" s="122" customFormat="1" ht="18.75" hidden="1" customHeight="1">
      <c r="A47" s="113">
        <v>95</v>
      </c>
      <c r="B47" s="114">
        <v>1000</v>
      </c>
      <c r="C47" s="137" t="s">
        <v>62</v>
      </c>
      <c r="D47" s="138"/>
      <c r="E47" s="117">
        <f t="shared" ref="E47:J47" si="6">SUM(E48:E51)</f>
        <v>0</v>
      </c>
      <c r="F47" s="117">
        <f t="shared" si="6"/>
        <v>0</v>
      </c>
      <c r="G47" s="118">
        <f t="shared" si="6"/>
        <v>0</v>
      </c>
      <c r="H47" s="119">
        <f t="shared" si="6"/>
        <v>0</v>
      </c>
      <c r="I47" s="120">
        <f t="shared" si="6"/>
        <v>0</v>
      </c>
      <c r="J47" s="121">
        <f t="shared" si="6"/>
        <v>0</v>
      </c>
      <c r="K47" s="13" t="str">
        <f t="shared" si="1"/>
        <v/>
      </c>
      <c r="L47" s="87"/>
      <c r="M47" s="5"/>
      <c r="N47" s="5"/>
      <c r="O47" s="5"/>
      <c r="P47" s="5"/>
      <c r="Q47" s="5"/>
      <c r="R47" s="5"/>
      <c r="S47" s="5"/>
      <c r="T47" s="5"/>
      <c r="U47" s="5"/>
      <c r="V47" s="5"/>
      <c r="W47" s="5"/>
      <c r="X47" s="5"/>
      <c r="Y47" s="5"/>
      <c r="Z47" s="5"/>
    </row>
    <row r="48" spans="1:26" ht="18.75" hidden="1" customHeight="1">
      <c r="A48" s="89">
        <v>100</v>
      </c>
      <c r="B48" s="135"/>
      <c r="C48" s="91">
        <v>1001</v>
      </c>
      <c r="D48" s="92" t="s">
        <v>63</v>
      </c>
      <c r="E48" s="93"/>
      <c r="F48" s="94">
        <f>G48+H48+I48+J48</f>
        <v>0</v>
      </c>
      <c r="G48" s="95"/>
      <c r="H48" s="96"/>
      <c r="I48" s="96"/>
      <c r="J48" s="97"/>
      <c r="K48" s="13" t="str">
        <f t="shared" si="1"/>
        <v/>
      </c>
      <c r="L48" s="87"/>
    </row>
    <row r="49" spans="1:26" ht="18.75" hidden="1" customHeight="1">
      <c r="A49" s="89">
        <v>105</v>
      </c>
      <c r="B49" s="135"/>
      <c r="C49" s="98">
        <v>1002</v>
      </c>
      <c r="D49" s="99" t="s">
        <v>64</v>
      </c>
      <c r="E49" s="100"/>
      <c r="F49" s="101">
        <f>G49+H49+I49+J49</f>
        <v>0</v>
      </c>
      <c r="G49" s="102"/>
      <c r="H49" s="103"/>
      <c r="I49" s="103"/>
      <c r="J49" s="104"/>
      <c r="K49" s="13" t="str">
        <f t="shared" si="1"/>
        <v/>
      </c>
      <c r="L49" s="87"/>
      <c r="M49" s="122"/>
      <c r="N49" s="122"/>
      <c r="O49" s="122"/>
      <c r="P49" s="122"/>
      <c r="Q49" s="122"/>
      <c r="R49" s="122"/>
      <c r="S49" s="122"/>
      <c r="T49" s="122"/>
      <c r="U49" s="122"/>
      <c r="V49" s="122"/>
      <c r="W49" s="122"/>
      <c r="X49" s="122"/>
      <c r="Y49" s="122"/>
      <c r="Z49" s="122"/>
    </row>
    <row r="50" spans="1:26" ht="18.75" hidden="1" customHeight="1">
      <c r="A50" s="89">
        <v>110</v>
      </c>
      <c r="B50" s="135"/>
      <c r="C50" s="98">
        <v>1004</v>
      </c>
      <c r="D50" s="99" t="s">
        <v>65</v>
      </c>
      <c r="E50" s="100"/>
      <c r="F50" s="101">
        <f>G50+H50+I50+J50</f>
        <v>0</v>
      </c>
      <c r="G50" s="102"/>
      <c r="H50" s="103"/>
      <c r="I50" s="103"/>
      <c r="J50" s="104"/>
      <c r="K50" s="13" t="str">
        <f t="shared" si="1"/>
        <v/>
      </c>
      <c r="L50" s="87"/>
    </row>
    <row r="51" spans="1:26" ht="18.75" hidden="1" customHeight="1">
      <c r="A51" s="89">
        <v>125</v>
      </c>
      <c r="B51" s="135"/>
      <c r="C51" s="133">
        <v>1007</v>
      </c>
      <c r="D51" s="124" t="s">
        <v>66</v>
      </c>
      <c r="E51" s="125"/>
      <c r="F51" s="126">
        <f>G51+H51+I51+J51</f>
        <v>0</v>
      </c>
      <c r="G51" s="127"/>
      <c r="H51" s="128"/>
      <c r="I51" s="128"/>
      <c r="J51" s="129"/>
      <c r="K51" s="13" t="str">
        <f t="shared" si="1"/>
        <v/>
      </c>
      <c r="L51" s="87"/>
    </row>
    <row r="52" spans="1:26" s="122" customFormat="1" ht="18.75" hidden="1" customHeight="1">
      <c r="A52" s="113">
        <v>130</v>
      </c>
      <c r="B52" s="114">
        <v>1300</v>
      </c>
      <c r="C52" s="137" t="s">
        <v>67</v>
      </c>
      <c r="D52" s="138"/>
      <c r="E52" s="117">
        <f t="shared" ref="E52:J52" si="7">SUM(E53:E57)</f>
        <v>0</v>
      </c>
      <c r="F52" s="117">
        <f t="shared" si="7"/>
        <v>0</v>
      </c>
      <c r="G52" s="118">
        <f t="shared" si="7"/>
        <v>0</v>
      </c>
      <c r="H52" s="119">
        <f t="shared" si="7"/>
        <v>0</v>
      </c>
      <c r="I52" s="120">
        <f t="shared" si="7"/>
        <v>0</v>
      </c>
      <c r="J52" s="121">
        <f t="shared" si="7"/>
        <v>0</v>
      </c>
      <c r="K52" s="13" t="str">
        <f t="shared" si="1"/>
        <v/>
      </c>
      <c r="L52" s="87"/>
      <c r="M52" s="5"/>
      <c r="N52" s="5"/>
      <c r="O52" s="5"/>
      <c r="P52" s="5"/>
      <c r="Q52" s="5"/>
      <c r="R52" s="5"/>
      <c r="S52" s="5"/>
      <c r="T52" s="5"/>
      <c r="U52" s="5"/>
      <c r="V52" s="5"/>
      <c r="W52" s="5"/>
      <c r="X52" s="5"/>
      <c r="Y52" s="5"/>
      <c r="Z52" s="5"/>
    </row>
    <row r="53" spans="1:26" ht="18.75" hidden="1" customHeight="1">
      <c r="A53" s="89">
        <v>135</v>
      </c>
      <c r="B53" s="90"/>
      <c r="C53" s="91">
        <v>1301</v>
      </c>
      <c r="D53" s="92" t="s">
        <v>68</v>
      </c>
      <c r="E53" s="93"/>
      <c r="F53" s="94">
        <f>G53+H53+I53+J53</f>
        <v>0</v>
      </c>
      <c r="G53" s="95"/>
      <c r="H53" s="96"/>
      <c r="I53" s="96"/>
      <c r="J53" s="97"/>
      <c r="K53" s="13" t="str">
        <f t="shared" si="1"/>
        <v/>
      </c>
      <c r="L53" s="87"/>
    </row>
    <row r="54" spans="1:26" ht="18.75" hidden="1" customHeight="1">
      <c r="A54" s="89">
        <v>140</v>
      </c>
      <c r="B54" s="90"/>
      <c r="C54" s="98">
        <v>1302</v>
      </c>
      <c r="D54" s="139" t="s">
        <v>69</v>
      </c>
      <c r="E54" s="100"/>
      <c r="F54" s="101">
        <f>G54+H54+I54+J54</f>
        <v>0</v>
      </c>
      <c r="G54" s="102"/>
      <c r="H54" s="103"/>
      <c r="I54" s="103"/>
      <c r="J54" s="104"/>
      <c r="K54" s="13" t="str">
        <f t="shared" si="1"/>
        <v/>
      </c>
      <c r="L54" s="87"/>
      <c r="M54" s="122"/>
      <c r="N54" s="122"/>
      <c r="O54" s="122"/>
      <c r="P54" s="122"/>
      <c r="Q54" s="122"/>
      <c r="R54" s="122"/>
      <c r="S54" s="122"/>
      <c r="T54" s="122"/>
      <c r="U54" s="122"/>
      <c r="V54" s="122"/>
      <c r="W54" s="122"/>
      <c r="X54" s="122"/>
      <c r="Y54" s="122"/>
      <c r="Z54" s="122"/>
    </row>
    <row r="55" spans="1:26" ht="18.75" hidden="1" customHeight="1">
      <c r="A55" s="89">
        <v>145</v>
      </c>
      <c r="B55" s="90"/>
      <c r="C55" s="98">
        <v>1303</v>
      </c>
      <c r="D55" s="139" t="s">
        <v>70</v>
      </c>
      <c r="E55" s="100"/>
      <c r="F55" s="101">
        <f>G55+H55+I55+J55</f>
        <v>0</v>
      </c>
      <c r="G55" s="102"/>
      <c r="H55" s="103"/>
      <c r="I55" s="103"/>
      <c r="J55" s="104"/>
      <c r="K55" s="13" t="str">
        <f t="shared" si="1"/>
        <v/>
      </c>
      <c r="L55" s="87"/>
    </row>
    <row r="56" spans="1:26" ht="18.75" hidden="1" customHeight="1">
      <c r="A56" s="89"/>
      <c r="B56" s="90"/>
      <c r="C56" s="98">
        <v>1304</v>
      </c>
      <c r="D56" s="139" t="s">
        <v>71</v>
      </c>
      <c r="E56" s="100"/>
      <c r="F56" s="101">
        <f>G56+H56+I56+J56</f>
        <v>0</v>
      </c>
      <c r="G56" s="102"/>
      <c r="H56" s="103"/>
      <c r="I56" s="103"/>
      <c r="J56" s="104"/>
      <c r="K56" s="13" t="str">
        <f t="shared" si="1"/>
        <v/>
      </c>
      <c r="L56" s="87"/>
    </row>
    <row r="57" spans="1:26" ht="18.75" hidden="1" customHeight="1">
      <c r="A57" s="89">
        <v>150</v>
      </c>
      <c r="B57" s="90"/>
      <c r="C57" s="106">
        <v>1308</v>
      </c>
      <c r="D57" s="140" t="s">
        <v>72</v>
      </c>
      <c r="E57" s="125"/>
      <c r="F57" s="126">
        <f>G57+H57+I57+J57</f>
        <v>0</v>
      </c>
      <c r="G57" s="127"/>
      <c r="H57" s="128"/>
      <c r="I57" s="128"/>
      <c r="J57" s="129"/>
      <c r="K57" s="13" t="str">
        <f t="shared" si="1"/>
        <v/>
      </c>
      <c r="L57" s="87"/>
    </row>
    <row r="58" spans="1:26" s="122" customFormat="1" ht="18.75" hidden="1" customHeight="1">
      <c r="A58" s="113">
        <v>160</v>
      </c>
      <c r="B58" s="114">
        <v>1400</v>
      </c>
      <c r="C58" s="137" t="s">
        <v>73</v>
      </c>
      <c r="D58" s="138"/>
      <c r="E58" s="117">
        <f t="shared" ref="E58:J58" si="8">SUM(E59:E60)</f>
        <v>0</v>
      </c>
      <c r="F58" s="117">
        <f t="shared" si="8"/>
        <v>0</v>
      </c>
      <c r="G58" s="118">
        <f t="shared" si="8"/>
        <v>0</v>
      </c>
      <c r="H58" s="119">
        <f t="shared" si="8"/>
        <v>0</v>
      </c>
      <c r="I58" s="120">
        <f t="shared" si="8"/>
        <v>0</v>
      </c>
      <c r="J58" s="121">
        <f t="shared" si="8"/>
        <v>0</v>
      </c>
      <c r="K58" s="13" t="str">
        <f t="shared" si="1"/>
        <v/>
      </c>
      <c r="L58" s="87"/>
      <c r="M58" s="5"/>
      <c r="N58" s="5"/>
      <c r="O58" s="5"/>
      <c r="P58" s="5"/>
      <c r="Q58" s="5"/>
      <c r="R58" s="5"/>
      <c r="S58" s="5"/>
      <c r="T58" s="5"/>
      <c r="U58" s="5"/>
      <c r="V58" s="5"/>
      <c r="W58" s="5"/>
      <c r="X58" s="5"/>
      <c r="Y58" s="5"/>
      <c r="Z58" s="5"/>
    </row>
    <row r="59" spans="1:26" ht="18.75" hidden="1" customHeight="1">
      <c r="A59" s="89">
        <v>165</v>
      </c>
      <c r="B59" s="90"/>
      <c r="C59" s="91">
        <v>1401</v>
      </c>
      <c r="D59" s="92" t="s">
        <v>74</v>
      </c>
      <c r="E59" s="93"/>
      <c r="F59" s="94">
        <f>G59+H59+I59+J59</f>
        <v>0</v>
      </c>
      <c r="G59" s="95"/>
      <c r="H59" s="96"/>
      <c r="I59" s="96"/>
      <c r="J59" s="97"/>
      <c r="K59" s="13" t="str">
        <f t="shared" si="1"/>
        <v/>
      </c>
      <c r="L59" s="87"/>
    </row>
    <row r="60" spans="1:26" ht="18.75" hidden="1" customHeight="1">
      <c r="A60" s="89">
        <v>170</v>
      </c>
      <c r="B60" s="90"/>
      <c r="C60" s="133">
        <v>1402</v>
      </c>
      <c r="D60" s="141" t="s">
        <v>75</v>
      </c>
      <c r="E60" s="125"/>
      <c r="F60" s="126">
        <f>G60+H60+I60+J60</f>
        <v>0</v>
      </c>
      <c r="G60" s="127"/>
      <c r="H60" s="128"/>
      <c r="I60" s="128"/>
      <c r="J60" s="129"/>
      <c r="K60" s="13" t="str">
        <f t="shared" si="1"/>
        <v/>
      </c>
      <c r="L60" s="87"/>
      <c r="M60" s="122"/>
      <c r="N60" s="122"/>
      <c r="O60" s="122"/>
      <c r="P60" s="122"/>
      <c r="Q60" s="122"/>
      <c r="R60" s="122"/>
      <c r="S60" s="122"/>
      <c r="T60" s="122"/>
      <c r="U60" s="122"/>
      <c r="V60" s="122"/>
      <c r="W60" s="122"/>
      <c r="X60" s="122"/>
      <c r="Y60" s="122"/>
      <c r="Z60" s="122"/>
    </row>
    <row r="61" spans="1:26" s="122" customFormat="1" ht="18.75" hidden="1" customHeight="1">
      <c r="A61" s="113">
        <v>175</v>
      </c>
      <c r="B61" s="114">
        <v>1500</v>
      </c>
      <c r="C61" s="137" t="s">
        <v>76</v>
      </c>
      <c r="D61" s="138"/>
      <c r="E61" s="117">
        <f t="shared" ref="E61:J61" si="9">SUM(E62:E63)</f>
        <v>0</v>
      </c>
      <c r="F61" s="117">
        <f t="shared" si="9"/>
        <v>0</v>
      </c>
      <c r="G61" s="118">
        <f t="shared" si="9"/>
        <v>0</v>
      </c>
      <c r="H61" s="119">
        <f t="shared" si="9"/>
        <v>0</v>
      </c>
      <c r="I61" s="120">
        <f t="shared" si="9"/>
        <v>0</v>
      </c>
      <c r="J61" s="121">
        <f t="shared" si="9"/>
        <v>0</v>
      </c>
      <c r="K61" s="13" t="str">
        <f t="shared" si="1"/>
        <v/>
      </c>
      <c r="L61" s="87"/>
      <c r="M61" s="5"/>
      <c r="N61" s="5"/>
      <c r="O61" s="5"/>
      <c r="P61" s="5"/>
      <c r="Q61" s="5"/>
      <c r="R61" s="5"/>
      <c r="S61" s="5"/>
      <c r="T61" s="5"/>
      <c r="U61" s="5"/>
      <c r="V61" s="5"/>
      <c r="W61" s="5"/>
      <c r="X61" s="5"/>
      <c r="Y61" s="5"/>
      <c r="Z61" s="5"/>
    </row>
    <row r="62" spans="1:26" ht="18.75" hidden="1" customHeight="1">
      <c r="A62" s="89">
        <v>180</v>
      </c>
      <c r="B62" s="90"/>
      <c r="C62" s="91">
        <v>1501</v>
      </c>
      <c r="D62" s="142" t="s">
        <v>77</v>
      </c>
      <c r="E62" s="93"/>
      <c r="F62" s="94">
        <f>G62+H62+I62+J62</f>
        <v>0</v>
      </c>
      <c r="G62" s="95"/>
      <c r="H62" s="96"/>
      <c r="I62" s="96"/>
      <c r="J62" s="97"/>
      <c r="K62" s="13" t="str">
        <f t="shared" si="1"/>
        <v/>
      </c>
      <c r="L62" s="87"/>
    </row>
    <row r="63" spans="1:26" ht="18.75" hidden="1" customHeight="1">
      <c r="A63" s="89">
        <v>185</v>
      </c>
      <c r="B63" s="90"/>
      <c r="C63" s="133">
        <v>1502</v>
      </c>
      <c r="D63" s="143" t="s">
        <v>78</v>
      </c>
      <c r="E63" s="125"/>
      <c r="F63" s="126">
        <f>G63+H63+I63+J63</f>
        <v>0</v>
      </c>
      <c r="G63" s="127"/>
      <c r="H63" s="128"/>
      <c r="I63" s="128"/>
      <c r="J63" s="129"/>
      <c r="K63" s="13" t="str">
        <f t="shared" si="1"/>
        <v/>
      </c>
      <c r="L63" s="87"/>
      <c r="M63" s="122"/>
      <c r="N63" s="122"/>
      <c r="O63" s="122"/>
      <c r="P63" s="122"/>
      <c r="Q63" s="122"/>
      <c r="R63" s="122"/>
      <c r="S63" s="122"/>
      <c r="T63" s="122"/>
      <c r="U63" s="122"/>
      <c r="V63" s="122"/>
      <c r="W63" s="122"/>
      <c r="X63" s="122"/>
      <c r="Y63" s="122"/>
      <c r="Z63" s="122"/>
    </row>
    <row r="64" spans="1:26" ht="18.75" hidden="1" customHeight="1">
      <c r="A64" s="89"/>
      <c r="B64" s="114">
        <v>1600</v>
      </c>
      <c r="C64" s="137" t="s">
        <v>79</v>
      </c>
      <c r="D64" s="138"/>
      <c r="E64" s="144"/>
      <c r="F64" s="117">
        <f>G64+H64+I64+J64</f>
        <v>0</v>
      </c>
      <c r="G64" s="145"/>
      <c r="H64" s="146"/>
      <c r="I64" s="146"/>
      <c r="J64" s="147"/>
      <c r="K64" s="13" t="str">
        <f t="shared" si="1"/>
        <v/>
      </c>
      <c r="L64" s="87"/>
    </row>
    <row r="65" spans="1:26" s="122" customFormat="1" ht="18.75" hidden="1" customHeight="1">
      <c r="A65" s="113">
        <v>200</v>
      </c>
      <c r="B65" s="114">
        <v>1700</v>
      </c>
      <c r="C65" s="137" t="s">
        <v>80</v>
      </c>
      <c r="D65" s="138"/>
      <c r="E65" s="117">
        <f t="shared" ref="E65:J65" si="10">SUM(E66:E71)</f>
        <v>0</v>
      </c>
      <c r="F65" s="117">
        <f t="shared" si="10"/>
        <v>0</v>
      </c>
      <c r="G65" s="118">
        <f t="shared" si="10"/>
        <v>0</v>
      </c>
      <c r="H65" s="119">
        <f t="shared" si="10"/>
        <v>0</v>
      </c>
      <c r="I65" s="120">
        <f t="shared" si="10"/>
        <v>0</v>
      </c>
      <c r="J65" s="121">
        <f t="shared" si="10"/>
        <v>0</v>
      </c>
      <c r="K65" s="13" t="str">
        <f t="shared" si="1"/>
        <v/>
      </c>
      <c r="L65" s="87"/>
      <c r="M65" s="5"/>
      <c r="N65" s="5"/>
      <c r="O65" s="5"/>
      <c r="P65" s="5"/>
      <c r="Q65" s="5"/>
      <c r="R65" s="5"/>
      <c r="S65" s="5"/>
      <c r="T65" s="5"/>
      <c r="U65" s="5"/>
      <c r="V65" s="5"/>
      <c r="W65" s="5"/>
      <c r="X65" s="5"/>
      <c r="Y65" s="5"/>
      <c r="Z65" s="5"/>
    </row>
    <row r="66" spans="1:26" ht="18.75" hidden="1" customHeight="1">
      <c r="A66" s="89">
        <v>205</v>
      </c>
      <c r="B66" s="90"/>
      <c r="C66" s="91">
        <v>1701</v>
      </c>
      <c r="D66" s="92" t="s">
        <v>81</v>
      </c>
      <c r="E66" s="93"/>
      <c r="F66" s="94">
        <f t="shared" ref="F66:F74" si="11">G66+H66+I66+J66</f>
        <v>0</v>
      </c>
      <c r="G66" s="95"/>
      <c r="H66" s="96"/>
      <c r="I66" s="96"/>
      <c r="J66" s="97"/>
      <c r="K66" s="13" t="str">
        <f t="shared" si="1"/>
        <v/>
      </c>
      <c r="L66" s="87"/>
    </row>
    <row r="67" spans="1:26" ht="18.75" hidden="1" customHeight="1">
      <c r="A67" s="89">
        <v>210</v>
      </c>
      <c r="B67" s="90"/>
      <c r="C67" s="98">
        <v>1702</v>
      </c>
      <c r="D67" s="99" t="s">
        <v>82</v>
      </c>
      <c r="E67" s="100"/>
      <c r="F67" s="101">
        <f t="shared" si="11"/>
        <v>0</v>
      </c>
      <c r="G67" s="102"/>
      <c r="H67" s="103"/>
      <c r="I67" s="103"/>
      <c r="J67" s="104"/>
      <c r="K67" s="13" t="str">
        <f t="shared" si="1"/>
        <v/>
      </c>
      <c r="L67" s="87"/>
      <c r="M67" s="122"/>
      <c r="N67" s="122"/>
      <c r="O67" s="122"/>
      <c r="P67" s="122"/>
      <c r="Q67" s="122"/>
      <c r="R67" s="122"/>
      <c r="S67" s="122"/>
      <c r="T67" s="122"/>
      <c r="U67" s="122"/>
      <c r="V67" s="122"/>
      <c r="W67" s="122"/>
      <c r="X67" s="122"/>
      <c r="Y67" s="122"/>
      <c r="Z67" s="122"/>
    </row>
    <row r="68" spans="1:26" ht="18.75" hidden="1" customHeight="1">
      <c r="A68" s="89">
        <v>215</v>
      </c>
      <c r="B68" s="90"/>
      <c r="C68" s="98">
        <v>1703</v>
      </c>
      <c r="D68" s="99" t="s">
        <v>83</v>
      </c>
      <c r="E68" s="100"/>
      <c r="F68" s="101">
        <f t="shared" si="11"/>
        <v>0</v>
      </c>
      <c r="G68" s="102"/>
      <c r="H68" s="103"/>
      <c r="I68" s="103"/>
      <c r="J68" s="104"/>
      <c r="K68" s="13" t="str">
        <f t="shared" si="1"/>
        <v/>
      </c>
      <c r="L68" s="87"/>
    </row>
    <row r="69" spans="1:26" ht="18.75" hidden="1" customHeight="1">
      <c r="A69" s="89">
        <v>225</v>
      </c>
      <c r="B69" s="90"/>
      <c r="C69" s="98">
        <v>1706</v>
      </c>
      <c r="D69" s="99" t="s">
        <v>84</v>
      </c>
      <c r="E69" s="100"/>
      <c r="F69" s="101">
        <f t="shared" si="11"/>
        <v>0</v>
      </c>
      <c r="G69" s="102"/>
      <c r="H69" s="103"/>
      <c r="I69" s="103"/>
      <c r="J69" s="104"/>
      <c r="K69" s="13" t="str">
        <f t="shared" si="1"/>
        <v/>
      </c>
      <c r="L69" s="87"/>
    </row>
    <row r="70" spans="1:26" ht="18.75" hidden="1" customHeight="1">
      <c r="A70" s="89">
        <v>226</v>
      </c>
      <c r="B70" s="90"/>
      <c r="C70" s="98">
        <v>1707</v>
      </c>
      <c r="D70" s="99" t="s">
        <v>85</v>
      </c>
      <c r="E70" s="100"/>
      <c r="F70" s="101">
        <f t="shared" si="11"/>
        <v>0</v>
      </c>
      <c r="G70" s="102"/>
      <c r="H70" s="103"/>
      <c r="I70" s="103"/>
      <c r="J70" s="104"/>
      <c r="K70" s="13" t="str">
        <f t="shared" si="1"/>
        <v/>
      </c>
      <c r="L70" s="87"/>
    </row>
    <row r="71" spans="1:26" ht="18.75" hidden="1" customHeight="1">
      <c r="A71" s="89">
        <v>227</v>
      </c>
      <c r="B71" s="90"/>
      <c r="C71" s="133">
        <v>1709</v>
      </c>
      <c r="D71" s="124" t="s">
        <v>86</v>
      </c>
      <c r="E71" s="125"/>
      <c r="F71" s="126">
        <f t="shared" si="11"/>
        <v>0</v>
      </c>
      <c r="G71" s="127"/>
      <c r="H71" s="128"/>
      <c r="I71" s="128"/>
      <c r="J71" s="129"/>
      <c r="K71" s="13" t="str">
        <f t="shared" si="1"/>
        <v/>
      </c>
      <c r="L71" s="87"/>
    </row>
    <row r="72" spans="1:26" s="122" customFormat="1" ht="18.75" hidden="1" customHeight="1">
      <c r="A72" s="113">
        <v>231</v>
      </c>
      <c r="B72" s="114">
        <v>1800</v>
      </c>
      <c r="C72" s="137" t="s">
        <v>87</v>
      </c>
      <c r="D72" s="138"/>
      <c r="E72" s="144"/>
      <c r="F72" s="117">
        <f t="shared" si="11"/>
        <v>0</v>
      </c>
      <c r="G72" s="145"/>
      <c r="H72" s="146"/>
      <c r="I72" s="146"/>
      <c r="J72" s="147"/>
      <c r="K72" s="13" t="str">
        <f t="shared" si="1"/>
        <v/>
      </c>
      <c r="L72" s="87"/>
      <c r="M72" s="5"/>
      <c r="N72" s="5"/>
      <c r="O72" s="5"/>
      <c r="P72" s="5"/>
      <c r="Q72" s="5"/>
      <c r="R72" s="5"/>
      <c r="S72" s="5"/>
      <c r="T72" s="5"/>
      <c r="U72" s="5"/>
      <c r="V72" s="5"/>
      <c r="W72" s="5"/>
      <c r="X72" s="5"/>
      <c r="Y72" s="5"/>
      <c r="Z72" s="5"/>
    </row>
    <row r="73" spans="1:26" s="122" customFormat="1" ht="18.75" hidden="1" customHeight="1">
      <c r="A73" s="113">
        <v>235</v>
      </c>
      <c r="B73" s="114">
        <v>1900</v>
      </c>
      <c r="C73" s="137" t="s">
        <v>88</v>
      </c>
      <c r="D73" s="138"/>
      <c r="E73" s="144"/>
      <c r="F73" s="117">
        <f t="shared" si="11"/>
        <v>0</v>
      </c>
      <c r="G73" s="145"/>
      <c r="H73" s="146"/>
      <c r="I73" s="146"/>
      <c r="J73" s="147"/>
      <c r="K73" s="13" t="str">
        <f t="shared" si="1"/>
        <v/>
      </c>
      <c r="L73" s="87"/>
      <c r="M73" s="5"/>
      <c r="N73" s="5"/>
      <c r="O73" s="5"/>
      <c r="P73" s="5"/>
      <c r="Q73" s="5"/>
      <c r="R73" s="5"/>
      <c r="S73" s="5"/>
      <c r="T73" s="5"/>
      <c r="U73" s="5"/>
      <c r="V73" s="5"/>
      <c r="W73" s="5"/>
      <c r="X73" s="5"/>
      <c r="Y73" s="5"/>
      <c r="Z73" s="5"/>
    </row>
    <row r="74" spans="1:26" s="122" customFormat="1" ht="18.75" hidden="1" customHeight="1">
      <c r="A74" s="113">
        <v>255</v>
      </c>
      <c r="B74" s="114">
        <v>2000</v>
      </c>
      <c r="C74" s="137" t="s">
        <v>89</v>
      </c>
      <c r="D74" s="138"/>
      <c r="E74" s="144"/>
      <c r="F74" s="117">
        <f t="shared" si="11"/>
        <v>0</v>
      </c>
      <c r="G74" s="145"/>
      <c r="H74" s="146"/>
      <c r="I74" s="146"/>
      <c r="J74" s="147"/>
      <c r="K74" s="13" t="str">
        <f t="shared" si="1"/>
        <v/>
      </c>
      <c r="L74" s="87"/>
    </row>
    <row r="75" spans="1:26" s="122" customFormat="1" ht="18.75" hidden="1" customHeight="1">
      <c r="A75" s="113">
        <v>265</v>
      </c>
      <c r="B75" s="114">
        <v>2400</v>
      </c>
      <c r="C75" s="137" t="s">
        <v>90</v>
      </c>
      <c r="D75" s="138"/>
      <c r="E75" s="117">
        <f t="shared" ref="E75:J75" si="12">SUM(E76:E89)</f>
        <v>0</v>
      </c>
      <c r="F75" s="117">
        <f t="shared" si="12"/>
        <v>0</v>
      </c>
      <c r="G75" s="118">
        <f t="shared" si="12"/>
        <v>0</v>
      </c>
      <c r="H75" s="119">
        <f t="shared" si="12"/>
        <v>0</v>
      </c>
      <c r="I75" s="120">
        <f t="shared" si="12"/>
        <v>0</v>
      </c>
      <c r="J75" s="121">
        <f t="shared" si="12"/>
        <v>0</v>
      </c>
      <c r="K75" s="13" t="str">
        <f t="shared" si="1"/>
        <v/>
      </c>
      <c r="L75" s="87"/>
    </row>
    <row r="76" spans="1:26" ht="18.75" hidden="1" customHeight="1">
      <c r="A76" s="89">
        <v>270</v>
      </c>
      <c r="B76" s="90"/>
      <c r="C76" s="91">
        <v>2401</v>
      </c>
      <c r="D76" s="142" t="s">
        <v>91</v>
      </c>
      <c r="E76" s="93"/>
      <c r="F76" s="94">
        <f t="shared" ref="F76:F89" si="13">G76+H76+I76+J76</f>
        <v>0</v>
      </c>
      <c r="G76" s="95"/>
      <c r="H76" s="96"/>
      <c r="I76" s="96"/>
      <c r="J76" s="97"/>
      <c r="K76" s="13" t="str">
        <f t="shared" si="1"/>
        <v/>
      </c>
      <c r="L76" s="87"/>
    </row>
    <row r="77" spans="1:26" ht="18.75" hidden="1" customHeight="1">
      <c r="A77" s="89">
        <v>280</v>
      </c>
      <c r="B77" s="90"/>
      <c r="C77" s="98">
        <v>2403</v>
      </c>
      <c r="D77" s="139" t="s">
        <v>92</v>
      </c>
      <c r="E77" s="100"/>
      <c r="F77" s="101">
        <f t="shared" si="13"/>
        <v>0</v>
      </c>
      <c r="G77" s="102"/>
      <c r="H77" s="103"/>
      <c r="I77" s="103"/>
      <c r="J77" s="104"/>
      <c r="K77" s="13" t="str">
        <f t="shared" si="1"/>
        <v/>
      </c>
      <c r="L77" s="87"/>
      <c r="M77" s="122"/>
      <c r="N77" s="122"/>
      <c r="O77" s="122"/>
      <c r="P77" s="122"/>
      <c r="Q77" s="122"/>
      <c r="R77" s="122"/>
      <c r="S77" s="122"/>
      <c r="T77" s="122"/>
      <c r="U77" s="122"/>
      <c r="V77" s="122"/>
      <c r="W77" s="122"/>
      <c r="X77" s="122"/>
      <c r="Y77" s="122"/>
      <c r="Z77" s="122"/>
    </row>
    <row r="78" spans="1:26" ht="18.75" hidden="1" customHeight="1">
      <c r="A78" s="89">
        <v>285</v>
      </c>
      <c r="B78" s="90"/>
      <c r="C78" s="98">
        <v>2404</v>
      </c>
      <c r="D78" s="99" t="s">
        <v>93</v>
      </c>
      <c r="E78" s="100"/>
      <c r="F78" s="101">
        <f t="shared" si="13"/>
        <v>0</v>
      </c>
      <c r="G78" s="102"/>
      <c r="H78" s="103"/>
      <c r="I78" s="103"/>
      <c r="J78" s="104"/>
      <c r="K78" s="13" t="str">
        <f t="shared" si="1"/>
        <v/>
      </c>
      <c r="L78" s="87"/>
    </row>
    <row r="79" spans="1:26" ht="18.75" hidden="1" customHeight="1">
      <c r="A79" s="89">
        <v>290</v>
      </c>
      <c r="B79" s="90"/>
      <c r="C79" s="98">
        <v>2405</v>
      </c>
      <c r="D79" s="139" t="s">
        <v>94</v>
      </c>
      <c r="E79" s="100"/>
      <c r="F79" s="101">
        <f t="shared" si="13"/>
        <v>0</v>
      </c>
      <c r="G79" s="102"/>
      <c r="H79" s="103"/>
      <c r="I79" s="103"/>
      <c r="J79" s="104"/>
      <c r="K79" s="13" t="str">
        <f t="shared" si="1"/>
        <v/>
      </c>
      <c r="L79" s="87"/>
    </row>
    <row r="80" spans="1:26" ht="18.75" hidden="1" customHeight="1">
      <c r="A80" s="89">
        <v>295</v>
      </c>
      <c r="B80" s="90"/>
      <c r="C80" s="98">
        <v>2406</v>
      </c>
      <c r="D80" s="139" t="s">
        <v>95</v>
      </c>
      <c r="E80" s="100"/>
      <c r="F80" s="101">
        <f t="shared" si="13"/>
        <v>0</v>
      </c>
      <c r="G80" s="102"/>
      <c r="H80" s="103"/>
      <c r="I80" s="103"/>
      <c r="J80" s="104"/>
      <c r="K80" s="13" t="str">
        <f t="shared" si="1"/>
        <v/>
      </c>
      <c r="L80" s="87"/>
    </row>
    <row r="81" spans="1:26" ht="18.75" hidden="1" customHeight="1">
      <c r="A81" s="89">
        <v>300</v>
      </c>
      <c r="B81" s="90"/>
      <c r="C81" s="98">
        <v>2407</v>
      </c>
      <c r="D81" s="139" t="s">
        <v>96</v>
      </c>
      <c r="E81" s="100"/>
      <c r="F81" s="101">
        <f t="shared" si="13"/>
        <v>0</v>
      </c>
      <c r="G81" s="102"/>
      <c r="H81" s="103"/>
      <c r="I81" s="103"/>
      <c r="J81" s="104"/>
      <c r="K81" s="13" t="str">
        <f t="shared" si="1"/>
        <v/>
      </c>
      <c r="L81" s="87"/>
    </row>
    <row r="82" spans="1:26" ht="18.75" hidden="1" customHeight="1">
      <c r="A82" s="89">
        <v>305</v>
      </c>
      <c r="B82" s="90"/>
      <c r="C82" s="98">
        <v>2408</v>
      </c>
      <c r="D82" s="139" t="s">
        <v>97</v>
      </c>
      <c r="E82" s="100"/>
      <c r="F82" s="101">
        <f t="shared" si="13"/>
        <v>0</v>
      </c>
      <c r="G82" s="102"/>
      <c r="H82" s="103"/>
      <c r="I82" s="103"/>
      <c r="J82" s="104"/>
      <c r="K82" s="13" t="str">
        <f t="shared" si="1"/>
        <v/>
      </c>
      <c r="L82" s="87"/>
    </row>
    <row r="83" spans="1:26" ht="18.75" hidden="1" customHeight="1">
      <c r="A83" s="89">
        <v>310</v>
      </c>
      <c r="B83" s="90"/>
      <c r="C83" s="98">
        <v>2409</v>
      </c>
      <c r="D83" s="139" t="s">
        <v>98</v>
      </c>
      <c r="E83" s="100"/>
      <c r="F83" s="101">
        <f t="shared" si="13"/>
        <v>0</v>
      </c>
      <c r="G83" s="102"/>
      <c r="H83" s="103"/>
      <c r="I83" s="103"/>
      <c r="J83" s="104"/>
      <c r="K83" s="13" t="str">
        <f t="shared" si="1"/>
        <v/>
      </c>
      <c r="L83" s="87"/>
    </row>
    <row r="84" spans="1:26" ht="18.75" hidden="1" customHeight="1">
      <c r="A84" s="89">
        <v>315</v>
      </c>
      <c r="B84" s="90"/>
      <c r="C84" s="98">
        <v>2410</v>
      </c>
      <c r="D84" s="139" t="s">
        <v>99</v>
      </c>
      <c r="E84" s="100"/>
      <c r="F84" s="101">
        <f t="shared" si="13"/>
        <v>0</v>
      </c>
      <c r="G84" s="102"/>
      <c r="H84" s="103"/>
      <c r="I84" s="103"/>
      <c r="J84" s="104"/>
      <c r="K84" s="13" t="str">
        <f t="shared" si="1"/>
        <v/>
      </c>
      <c r="L84" s="87"/>
    </row>
    <row r="85" spans="1:26" ht="18.75" hidden="1" customHeight="1">
      <c r="A85" s="89">
        <v>325</v>
      </c>
      <c r="B85" s="90"/>
      <c r="C85" s="98">
        <v>2412</v>
      </c>
      <c r="D85" s="99" t="s">
        <v>100</v>
      </c>
      <c r="E85" s="100"/>
      <c r="F85" s="101">
        <f t="shared" si="13"/>
        <v>0</v>
      </c>
      <c r="G85" s="102"/>
      <c r="H85" s="103"/>
      <c r="I85" s="103"/>
      <c r="J85" s="104"/>
      <c r="K85" s="13" t="str">
        <f t="shared" si="1"/>
        <v/>
      </c>
      <c r="L85" s="87"/>
    </row>
    <row r="86" spans="1:26" ht="18.75" hidden="1" customHeight="1">
      <c r="A86" s="89">
        <v>330</v>
      </c>
      <c r="B86" s="90"/>
      <c r="C86" s="98">
        <v>2413</v>
      </c>
      <c r="D86" s="139" t="s">
        <v>101</v>
      </c>
      <c r="E86" s="100"/>
      <c r="F86" s="101">
        <f t="shared" si="13"/>
        <v>0</v>
      </c>
      <c r="G86" s="102"/>
      <c r="H86" s="103"/>
      <c r="I86" s="103"/>
      <c r="J86" s="104"/>
      <c r="K86" s="13" t="str">
        <f t="shared" si="1"/>
        <v/>
      </c>
      <c r="L86" s="87"/>
    </row>
    <row r="87" spans="1:26" ht="18.75" hidden="1" customHeight="1">
      <c r="A87" s="148">
        <v>335</v>
      </c>
      <c r="B87" s="90"/>
      <c r="C87" s="98">
        <v>2415</v>
      </c>
      <c r="D87" s="99" t="s">
        <v>102</v>
      </c>
      <c r="E87" s="100"/>
      <c r="F87" s="101">
        <f t="shared" si="13"/>
        <v>0</v>
      </c>
      <c r="G87" s="102"/>
      <c r="H87" s="103"/>
      <c r="I87" s="103"/>
      <c r="J87" s="104"/>
      <c r="K87" s="13" t="str">
        <f t="shared" si="1"/>
        <v/>
      </c>
      <c r="L87" s="87"/>
    </row>
    <row r="88" spans="1:26" ht="18.75" hidden="1" customHeight="1">
      <c r="A88" s="149">
        <v>340</v>
      </c>
      <c r="B88" s="150"/>
      <c r="C88" s="98">
        <v>2418</v>
      </c>
      <c r="D88" s="151" t="s">
        <v>103</v>
      </c>
      <c r="E88" s="100"/>
      <c r="F88" s="101">
        <f t="shared" si="13"/>
        <v>0</v>
      </c>
      <c r="G88" s="102"/>
      <c r="H88" s="103"/>
      <c r="I88" s="103"/>
      <c r="J88" s="104"/>
      <c r="K88" s="13" t="str">
        <f t="shared" si="1"/>
        <v/>
      </c>
      <c r="L88" s="87"/>
    </row>
    <row r="89" spans="1:26" ht="18.75" hidden="1" customHeight="1">
      <c r="A89" s="149">
        <v>345</v>
      </c>
      <c r="B89" s="152"/>
      <c r="C89" s="133">
        <v>2419</v>
      </c>
      <c r="D89" s="141" t="s">
        <v>104</v>
      </c>
      <c r="E89" s="125"/>
      <c r="F89" s="126">
        <f t="shared" si="13"/>
        <v>0</v>
      </c>
      <c r="G89" s="127"/>
      <c r="H89" s="128"/>
      <c r="I89" s="128"/>
      <c r="J89" s="129"/>
      <c r="K89" s="13" t="str">
        <f t="shared" ref="K89:K153" si="14">(IF($E89&lt;&gt;0,$K$2,IF($F89&lt;&gt;0,$K$2,IF($G89&lt;&gt;0,$K$2,IF($H89&lt;&gt;0,$K$2,IF($I89&lt;&gt;0,$K$2,IF($J89&lt;&gt;0,$K$2,"")))))))</f>
        <v/>
      </c>
      <c r="L89" s="87"/>
    </row>
    <row r="90" spans="1:26" s="122" customFormat="1" ht="18.75" hidden="1" customHeight="1">
      <c r="A90" s="153">
        <v>350</v>
      </c>
      <c r="B90" s="114">
        <v>2500</v>
      </c>
      <c r="C90" s="137" t="s">
        <v>105</v>
      </c>
      <c r="D90" s="138"/>
      <c r="E90" s="117">
        <f t="shared" ref="E90:J90" si="15">SUM(E91:E92)</f>
        <v>0</v>
      </c>
      <c r="F90" s="117">
        <f t="shared" si="15"/>
        <v>0</v>
      </c>
      <c r="G90" s="118">
        <f t="shared" si="15"/>
        <v>0</v>
      </c>
      <c r="H90" s="119">
        <f t="shared" si="15"/>
        <v>0</v>
      </c>
      <c r="I90" s="120">
        <f t="shared" si="15"/>
        <v>0</v>
      </c>
      <c r="J90" s="121">
        <f t="shared" si="15"/>
        <v>0</v>
      </c>
      <c r="K90" s="13" t="str">
        <f t="shared" si="14"/>
        <v/>
      </c>
      <c r="L90" s="87"/>
      <c r="M90" s="5"/>
      <c r="N90" s="5"/>
      <c r="O90" s="5"/>
      <c r="P90" s="5"/>
      <c r="Q90" s="5"/>
      <c r="R90" s="5"/>
      <c r="S90" s="5"/>
      <c r="T90" s="5"/>
      <c r="U90" s="5"/>
      <c r="V90" s="5"/>
      <c r="W90" s="5"/>
      <c r="X90" s="5"/>
      <c r="Y90" s="5"/>
      <c r="Z90" s="5"/>
    </row>
    <row r="91" spans="1:26" ht="18.75" hidden="1" customHeight="1">
      <c r="A91" s="149">
        <v>355</v>
      </c>
      <c r="B91" s="150"/>
      <c r="C91" s="91">
        <v>2501</v>
      </c>
      <c r="D91" s="154" t="s">
        <v>106</v>
      </c>
      <c r="E91" s="93"/>
      <c r="F91" s="94">
        <f>G91+H91+I91+J91</f>
        <v>0</v>
      </c>
      <c r="G91" s="95"/>
      <c r="H91" s="96"/>
      <c r="I91" s="96"/>
      <c r="J91" s="97"/>
      <c r="K91" s="13" t="str">
        <f t="shared" si="14"/>
        <v/>
      </c>
      <c r="L91" s="87"/>
    </row>
    <row r="92" spans="1:26" ht="18.75" hidden="1" customHeight="1">
      <c r="A92" s="149">
        <v>356</v>
      </c>
      <c r="B92" s="152"/>
      <c r="C92" s="133">
        <v>2502</v>
      </c>
      <c r="D92" s="155" t="s">
        <v>107</v>
      </c>
      <c r="E92" s="125"/>
      <c r="F92" s="126">
        <f>G92+H92+I92+J92</f>
        <v>0</v>
      </c>
      <c r="G92" s="127"/>
      <c r="H92" s="128"/>
      <c r="I92" s="128"/>
      <c r="J92" s="129"/>
      <c r="K92" s="13" t="str">
        <f t="shared" si="14"/>
        <v/>
      </c>
      <c r="L92" s="87"/>
      <c r="M92" s="122"/>
      <c r="N92" s="122"/>
      <c r="O92" s="122"/>
      <c r="P92" s="122"/>
      <c r="Q92" s="122"/>
      <c r="R92" s="122"/>
      <c r="S92" s="122"/>
      <c r="T92" s="122"/>
      <c r="U92" s="122"/>
      <c r="V92" s="122"/>
      <c r="W92" s="122"/>
      <c r="X92" s="122"/>
      <c r="Y92" s="122"/>
      <c r="Z92" s="122"/>
    </row>
    <row r="93" spans="1:26" s="122" customFormat="1" ht="18.75" hidden="1" customHeight="1">
      <c r="A93" s="156">
        <v>360</v>
      </c>
      <c r="B93" s="114">
        <v>2600</v>
      </c>
      <c r="C93" s="137" t="s">
        <v>108</v>
      </c>
      <c r="D93" s="138"/>
      <c r="E93" s="144"/>
      <c r="F93" s="117">
        <f>G93+H93+I93+J93</f>
        <v>0</v>
      </c>
      <c r="G93" s="145"/>
      <c r="H93" s="146"/>
      <c r="I93" s="146"/>
      <c r="J93" s="147"/>
      <c r="K93" s="13" t="str">
        <f t="shared" si="14"/>
        <v/>
      </c>
      <c r="L93" s="87"/>
      <c r="M93" s="5"/>
      <c r="N93" s="5"/>
      <c r="O93" s="5"/>
      <c r="P93" s="5"/>
      <c r="Q93" s="5"/>
      <c r="R93" s="5"/>
      <c r="S93" s="5"/>
      <c r="T93" s="5"/>
      <c r="U93" s="5"/>
      <c r="V93" s="5"/>
      <c r="W93" s="5"/>
      <c r="X93" s="5"/>
      <c r="Y93" s="5"/>
      <c r="Z93" s="5"/>
    </row>
    <row r="94" spans="1:26" s="122" customFormat="1" ht="18.75" hidden="1" customHeight="1">
      <c r="A94" s="156">
        <v>370</v>
      </c>
      <c r="B94" s="114">
        <v>2700</v>
      </c>
      <c r="C94" s="137" t="s">
        <v>109</v>
      </c>
      <c r="D94" s="138"/>
      <c r="E94" s="117">
        <f t="shared" ref="E94:J94" si="16">SUM(E95:E107)</f>
        <v>0</v>
      </c>
      <c r="F94" s="117">
        <f t="shared" si="16"/>
        <v>0</v>
      </c>
      <c r="G94" s="118">
        <f t="shared" si="16"/>
        <v>0</v>
      </c>
      <c r="H94" s="119">
        <f t="shared" si="16"/>
        <v>0</v>
      </c>
      <c r="I94" s="120">
        <f t="shared" si="16"/>
        <v>0</v>
      </c>
      <c r="J94" s="121">
        <f t="shared" si="16"/>
        <v>0</v>
      </c>
      <c r="K94" s="13" t="str">
        <f t="shared" si="14"/>
        <v/>
      </c>
      <c r="L94" s="87"/>
      <c r="M94" s="5"/>
      <c r="N94" s="5"/>
      <c r="O94" s="5"/>
      <c r="P94" s="5"/>
      <c r="Q94" s="5"/>
      <c r="R94" s="5"/>
      <c r="S94" s="5"/>
      <c r="T94" s="5"/>
      <c r="U94" s="5"/>
      <c r="V94" s="5"/>
      <c r="W94" s="5"/>
      <c r="X94" s="5"/>
      <c r="Y94" s="5"/>
      <c r="Z94" s="5"/>
    </row>
    <row r="95" spans="1:26" ht="18.75" hidden="1" customHeight="1">
      <c r="A95" s="157">
        <v>375</v>
      </c>
      <c r="B95" s="90"/>
      <c r="C95" s="91">
        <v>2701</v>
      </c>
      <c r="D95" s="92" t="s">
        <v>110</v>
      </c>
      <c r="E95" s="93"/>
      <c r="F95" s="94">
        <f t="shared" ref="F95:F107" si="17">G95+H95+I95+J95</f>
        <v>0</v>
      </c>
      <c r="G95" s="95"/>
      <c r="H95" s="96"/>
      <c r="I95" s="96"/>
      <c r="J95" s="97"/>
      <c r="K95" s="13" t="str">
        <f t="shared" si="14"/>
        <v/>
      </c>
      <c r="L95" s="87"/>
      <c r="M95" s="122"/>
      <c r="N95" s="122"/>
      <c r="O95" s="122"/>
      <c r="P95" s="122"/>
      <c r="Q95" s="122"/>
      <c r="R95" s="122"/>
      <c r="S95" s="122"/>
      <c r="T95" s="122"/>
      <c r="U95" s="122"/>
      <c r="V95" s="122"/>
      <c r="W95" s="122"/>
      <c r="X95" s="122"/>
      <c r="Y95" s="122"/>
      <c r="Z95" s="122"/>
    </row>
    <row r="96" spans="1:26" ht="18.75" hidden="1" customHeight="1">
      <c r="A96" s="157">
        <v>380</v>
      </c>
      <c r="B96" s="90"/>
      <c r="C96" s="98" t="s">
        <v>111</v>
      </c>
      <c r="D96" s="99" t="s">
        <v>112</v>
      </c>
      <c r="E96" s="100"/>
      <c r="F96" s="101">
        <f t="shared" si="17"/>
        <v>0</v>
      </c>
      <c r="G96" s="102"/>
      <c r="H96" s="103"/>
      <c r="I96" s="103"/>
      <c r="J96" s="104"/>
      <c r="K96" s="13" t="str">
        <f t="shared" si="14"/>
        <v/>
      </c>
      <c r="L96" s="87"/>
      <c r="M96" s="122"/>
      <c r="N96" s="122"/>
      <c r="O96" s="122"/>
      <c r="P96" s="122"/>
      <c r="Q96" s="122"/>
      <c r="R96" s="122"/>
      <c r="S96" s="122"/>
      <c r="T96" s="122"/>
      <c r="U96" s="122"/>
      <c r="V96" s="122"/>
      <c r="W96" s="122"/>
      <c r="X96" s="122"/>
      <c r="Y96" s="122"/>
      <c r="Z96" s="122"/>
    </row>
    <row r="97" spans="1:26" ht="18.75" hidden="1" customHeight="1">
      <c r="A97" s="157">
        <v>385</v>
      </c>
      <c r="B97" s="90"/>
      <c r="C97" s="98" t="s">
        <v>113</v>
      </c>
      <c r="D97" s="99" t="s">
        <v>114</v>
      </c>
      <c r="E97" s="100"/>
      <c r="F97" s="101">
        <f t="shared" si="17"/>
        <v>0</v>
      </c>
      <c r="G97" s="102"/>
      <c r="H97" s="103"/>
      <c r="I97" s="103"/>
      <c r="J97" s="104"/>
      <c r="K97" s="13" t="str">
        <f t="shared" si="14"/>
        <v/>
      </c>
      <c r="L97" s="87"/>
    </row>
    <row r="98" spans="1:26" ht="18.75" hidden="1" customHeight="1">
      <c r="A98" s="157">
        <v>390</v>
      </c>
      <c r="B98" s="158"/>
      <c r="C98" s="98">
        <v>2704</v>
      </c>
      <c r="D98" s="99" t="s">
        <v>115</v>
      </c>
      <c r="E98" s="100"/>
      <c r="F98" s="101">
        <f t="shared" si="17"/>
        <v>0</v>
      </c>
      <c r="G98" s="102"/>
      <c r="H98" s="103"/>
      <c r="I98" s="103"/>
      <c r="J98" s="104"/>
      <c r="K98" s="13" t="str">
        <f t="shared" si="14"/>
        <v/>
      </c>
      <c r="L98" s="87"/>
    </row>
    <row r="99" spans="1:26" ht="18.75" hidden="1" customHeight="1">
      <c r="A99" s="157">
        <v>395</v>
      </c>
      <c r="B99" s="90"/>
      <c r="C99" s="98" t="s">
        <v>116</v>
      </c>
      <c r="D99" s="99" t="s">
        <v>117</v>
      </c>
      <c r="E99" s="100"/>
      <c r="F99" s="101">
        <f t="shared" si="17"/>
        <v>0</v>
      </c>
      <c r="G99" s="102"/>
      <c r="H99" s="103"/>
      <c r="I99" s="103"/>
      <c r="J99" s="104"/>
      <c r="K99" s="13" t="str">
        <f t="shared" si="14"/>
        <v/>
      </c>
      <c r="L99" s="87"/>
    </row>
    <row r="100" spans="1:26" ht="18.75" hidden="1" customHeight="1">
      <c r="A100" s="157">
        <v>400</v>
      </c>
      <c r="B100" s="123"/>
      <c r="C100" s="98">
        <v>2706</v>
      </c>
      <c r="D100" s="99" t="s">
        <v>118</v>
      </c>
      <c r="E100" s="100"/>
      <c r="F100" s="101">
        <f t="shared" si="17"/>
        <v>0</v>
      </c>
      <c r="G100" s="102"/>
      <c r="H100" s="103"/>
      <c r="I100" s="103"/>
      <c r="J100" s="104"/>
      <c r="K100" s="13" t="str">
        <f t="shared" si="14"/>
        <v/>
      </c>
      <c r="L100" s="87"/>
    </row>
    <row r="101" spans="1:26" ht="18.75" hidden="1" customHeight="1">
      <c r="A101" s="157">
        <v>405</v>
      </c>
      <c r="B101" s="90"/>
      <c r="C101" s="98" t="s">
        <v>119</v>
      </c>
      <c r="D101" s="99" t="s">
        <v>120</v>
      </c>
      <c r="E101" s="100"/>
      <c r="F101" s="101">
        <f t="shared" si="17"/>
        <v>0</v>
      </c>
      <c r="G101" s="102"/>
      <c r="H101" s="103"/>
      <c r="I101" s="103"/>
      <c r="J101" s="104"/>
      <c r="K101" s="13" t="str">
        <f t="shared" si="14"/>
        <v/>
      </c>
      <c r="L101" s="87"/>
    </row>
    <row r="102" spans="1:26" ht="18.75" hidden="1" customHeight="1">
      <c r="A102" s="157">
        <v>410</v>
      </c>
      <c r="B102" s="123"/>
      <c r="C102" s="98" t="s">
        <v>121</v>
      </c>
      <c r="D102" s="99" t="s">
        <v>122</v>
      </c>
      <c r="E102" s="100"/>
      <c r="F102" s="101">
        <f t="shared" si="17"/>
        <v>0</v>
      </c>
      <c r="G102" s="102"/>
      <c r="H102" s="103"/>
      <c r="I102" s="103"/>
      <c r="J102" s="104"/>
      <c r="K102" s="13" t="str">
        <f t="shared" si="14"/>
        <v/>
      </c>
      <c r="L102" s="87"/>
    </row>
    <row r="103" spans="1:26" ht="18.75" hidden="1" customHeight="1">
      <c r="A103" s="157">
        <v>420</v>
      </c>
      <c r="B103" s="90"/>
      <c r="C103" s="98" t="s">
        <v>123</v>
      </c>
      <c r="D103" s="99" t="s">
        <v>124</v>
      </c>
      <c r="E103" s="100"/>
      <c r="F103" s="101">
        <f t="shared" si="17"/>
        <v>0</v>
      </c>
      <c r="G103" s="102"/>
      <c r="H103" s="103"/>
      <c r="I103" s="103"/>
      <c r="J103" s="104"/>
      <c r="K103" s="13" t="str">
        <f t="shared" si="14"/>
        <v/>
      </c>
      <c r="L103" s="87"/>
    </row>
    <row r="104" spans="1:26" ht="18.75" hidden="1" customHeight="1">
      <c r="A104" s="157">
        <v>425</v>
      </c>
      <c r="B104" s="90"/>
      <c r="C104" s="98" t="s">
        <v>125</v>
      </c>
      <c r="D104" s="99" t="s">
        <v>126</v>
      </c>
      <c r="E104" s="100"/>
      <c r="F104" s="101">
        <f t="shared" si="17"/>
        <v>0</v>
      </c>
      <c r="G104" s="102"/>
      <c r="H104" s="103"/>
      <c r="I104" s="103"/>
      <c r="J104" s="104"/>
      <c r="K104" s="13" t="str">
        <f t="shared" si="14"/>
        <v/>
      </c>
      <c r="L104" s="87"/>
    </row>
    <row r="105" spans="1:26" ht="18.75" hidden="1" customHeight="1">
      <c r="A105" s="157">
        <v>430</v>
      </c>
      <c r="B105" s="90"/>
      <c r="C105" s="98" t="s">
        <v>127</v>
      </c>
      <c r="D105" s="99" t="s">
        <v>128</v>
      </c>
      <c r="E105" s="100"/>
      <c r="F105" s="101">
        <f t="shared" si="17"/>
        <v>0</v>
      </c>
      <c r="G105" s="102"/>
      <c r="H105" s="103"/>
      <c r="I105" s="103"/>
      <c r="J105" s="104"/>
      <c r="K105" s="13" t="str">
        <f t="shared" si="14"/>
        <v/>
      </c>
      <c r="L105" s="87"/>
    </row>
    <row r="106" spans="1:26" ht="18.75" hidden="1" customHeight="1">
      <c r="A106" s="157">
        <v>436</v>
      </c>
      <c r="B106" s="90"/>
      <c r="C106" s="98" t="s">
        <v>129</v>
      </c>
      <c r="D106" s="159" t="s">
        <v>130</v>
      </c>
      <c r="E106" s="100"/>
      <c r="F106" s="101">
        <f t="shared" si="17"/>
        <v>0</v>
      </c>
      <c r="G106" s="102"/>
      <c r="H106" s="103"/>
      <c r="I106" s="103"/>
      <c r="J106" s="104"/>
      <c r="K106" s="13" t="str">
        <f t="shared" si="14"/>
        <v/>
      </c>
      <c r="L106" s="87"/>
    </row>
    <row r="107" spans="1:26" ht="18.75" hidden="1" customHeight="1">
      <c r="A107" s="157">
        <v>440</v>
      </c>
      <c r="B107" s="90"/>
      <c r="C107" s="133" t="s">
        <v>131</v>
      </c>
      <c r="D107" s="160" t="s">
        <v>132</v>
      </c>
      <c r="E107" s="125"/>
      <c r="F107" s="126">
        <f t="shared" si="17"/>
        <v>0</v>
      </c>
      <c r="G107" s="127"/>
      <c r="H107" s="128"/>
      <c r="I107" s="128"/>
      <c r="J107" s="129"/>
      <c r="K107" s="13" t="str">
        <f t="shared" si="14"/>
        <v/>
      </c>
      <c r="L107" s="87"/>
    </row>
    <row r="108" spans="1:26" s="122" customFormat="1" ht="18.75" hidden="1" customHeight="1">
      <c r="A108" s="156">
        <v>445</v>
      </c>
      <c r="B108" s="114">
        <v>2800</v>
      </c>
      <c r="C108" s="137" t="s">
        <v>133</v>
      </c>
      <c r="D108" s="138"/>
      <c r="E108" s="117">
        <f>+E109+E110+E111</f>
        <v>0</v>
      </c>
      <c r="F108" s="117">
        <f>+F109+F110+F111</f>
        <v>0</v>
      </c>
      <c r="G108" s="118">
        <f>+G109+G110+G111</f>
        <v>0</v>
      </c>
      <c r="H108" s="119">
        <f>SUM(H109:H111)</f>
        <v>0</v>
      </c>
      <c r="I108" s="120">
        <f>+I109+I110+I111</f>
        <v>0</v>
      </c>
      <c r="J108" s="121">
        <f>SUM(J109:J111)</f>
        <v>0</v>
      </c>
      <c r="K108" s="13" t="str">
        <f t="shared" si="14"/>
        <v/>
      </c>
      <c r="L108" s="87"/>
      <c r="M108" s="5"/>
      <c r="N108" s="5"/>
      <c r="O108" s="5"/>
      <c r="P108" s="5"/>
      <c r="Q108" s="5"/>
      <c r="R108" s="5"/>
      <c r="S108" s="5"/>
      <c r="T108" s="5"/>
      <c r="U108" s="5"/>
      <c r="V108" s="5"/>
      <c r="W108" s="5"/>
      <c r="X108" s="5"/>
      <c r="Y108" s="5"/>
      <c r="Z108" s="5"/>
    </row>
    <row r="109" spans="1:26" ht="32.25" hidden="1" customHeight="1">
      <c r="A109" s="157">
        <v>450</v>
      </c>
      <c r="B109" s="90"/>
      <c r="C109" s="91">
        <v>2801</v>
      </c>
      <c r="D109" s="142" t="s">
        <v>134</v>
      </c>
      <c r="E109" s="93"/>
      <c r="F109" s="94">
        <f>G109+H109+I109+J109</f>
        <v>0</v>
      </c>
      <c r="G109" s="95"/>
      <c r="H109" s="96"/>
      <c r="I109" s="96"/>
      <c r="J109" s="97"/>
      <c r="K109" s="13" t="str">
        <f t="shared" si="14"/>
        <v/>
      </c>
      <c r="L109" s="87"/>
    </row>
    <row r="110" spans="1:26" ht="18.75" hidden="1" customHeight="1">
      <c r="A110" s="157">
        <v>455</v>
      </c>
      <c r="B110" s="90"/>
      <c r="C110" s="98">
        <v>2802</v>
      </c>
      <c r="D110" s="151" t="s">
        <v>135</v>
      </c>
      <c r="E110" s="100"/>
      <c r="F110" s="101">
        <f>G110+H110+I110+J110</f>
        <v>0</v>
      </c>
      <c r="G110" s="102"/>
      <c r="H110" s="103"/>
      <c r="I110" s="103"/>
      <c r="J110" s="104"/>
      <c r="K110" s="13" t="str">
        <f t="shared" si="14"/>
        <v/>
      </c>
      <c r="L110" s="87"/>
      <c r="M110" s="122"/>
      <c r="N110" s="122"/>
      <c r="O110" s="122"/>
      <c r="P110" s="122"/>
      <c r="Q110" s="122"/>
      <c r="R110" s="122"/>
      <c r="S110" s="122"/>
      <c r="T110" s="122"/>
      <c r="U110" s="122"/>
      <c r="V110" s="122"/>
      <c r="W110" s="122"/>
      <c r="X110" s="122"/>
      <c r="Y110" s="122"/>
      <c r="Z110" s="122"/>
    </row>
    <row r="111" spans="1:26" ht="18.75" hidden="1" customHeight="1">
      <c r="A111" s="157">
        <v>455</v>
      </c>
      <c r="B111" s="90"/>
      <c r="C111" s="133">
        <v>2809</v>
      </c>
      <c r="D111" s="161" t="s">
        <v>136</v>
      </c>
      <c r="E111" s="125"/>
      <c r="F111" s="126">
        <f>G111+H111+I111+J111</f>
        <v>0</v>
      </c>
      <c r="G111" s="127"/>
      <c r="H111" s="128"/>
      <c r="I111" s="128"/>
      <c r="J111" s="129"/>
      <c r="K111" s="13" t="str">
        <f t="shared" si="14"/>
        <v/>
      </c>
      <c r="L111" s="87"/>
      <c r="M111" s="122"/>
      <c r="N111" s="122"/>
      <c r="O111" s="122"/>
      <c r="P111" s="122"/>
      <c r="Q111" s="122"/>
      <c r="R111" s="122"/>
      <c r="S111" s="122"/>
      <c r="T111" s="122"/>
      <c r="U111" s="122"/>
      <c r="V111" s="122"/>
      <c r="W111" s="122"/>
      <c r="X111" s="122"/>
      <c r="Y111" s="122"/>
      <c r="Z111" s="122"/>
    </row>
    <row r="112" spans="1:26" s="122" customFormat="1" ht="18.75" hidden="1" customHeight="1">
      <c r="A112" s="156">
        <v>470</v>
      </c>
      <c r="B112" s="114">
        <v>3600</v>
      </c>
      <c r="C112" s="137" t="s">
        <v>137</v>
      </c>
      <c r="D112" s="138"/>
      <c r="E112" s="117">
        <f t="shared" ref="E112:J112" si="18">SUM(E113:E119)</f>
        <v>0</v>
      </c>
      <c r="F112" s="117">
        <f t="shared" si="18"/>
        <v>0</v>
      </c>
      <c r="G112" s="118">
        <f t="shared" si="18"/>
        <v>0</v>
      </c>
      <c r="H112" s="119">
        <f t="shared" si="18"/>
        <v>0</v>
      </c>
      <c r="I112" s="120">
        <f t="shared" si="18"/>
        <v>0</v>
      </c>
      <c r="J112" s="121">
        <f t="shared" si="18"/>
        <v>0</v>
      </c>
      <c r="K112" s="13" t="str">
        <f t="shared" si="14"/>
        <v/>
      </c>
      <c r="L112" s="87"/>
      <c r="M112" s="5"/>
      <c r="N112" s="5"/>
      <c r="O112" s="5"/>
      <c r="P112" s="5"/>
      <c r="Q112" s="5"/>
      <c r="R112" s="5"/>
      <c r="S112" s="5"/>
      <c r="T112" s="5"/>
      <c r="U112" s="5"/>
      <c r="V112" s="5"/>
      <c r="W112" s="5"/>
      <c r="X112" s="5"/>
      <c r="Y112" s="5"/>
      <c r="Z112" s="5"/>
    </row>
    <row r="113" spans="1:26" ht="18.75" hidden="1" customHeight="1">
      <c r="A113" s="157">
        <v>475</v>
      </c>
      <c r="B113" s="90"/>
      <c r="C113" s="91">
        <v>3601</v>
      </c>
      <c r="D113" s="142" t="s">
        <v>138</v>
      </c>
      <c r="E113" s="93"/>
      <c r="F113" s="94">
        <f t="shared" ref="F113:F119" si="19">G113+H113+I113+J113</f>
        <v>0</v>
      </c>
      <c r="G113" s="95"/>
      <c r="H113" s="96"/>
      <c r="I113" s="96"/>
      <c r="J113" s="97"/>
      <c r="K113" s="13" t="str">
        <f t="shared" si="14"/>
        <v/>
      </c>
      <c r="L113" s="87"/>
    </row>
    <row r="114" spans="1:26" ht="18.75" hidden="1" customHeight="1">
      <c r="A114" s="157">
        <v>480</v>
      </c>
      <c r="B114" s="90"/>
      <c r="C114" s="98">
        <v>3605</v>
      </c>
      <c r="D114" s="99" t="s">
        <v>139</v>
      </c>
      <c r="E114" s="100"/>
      <c r="F114" s="101">
        <f>G114+H114+I114+J114</f>
        <v>0</v>
      </c>
      <c r="G114" s="102"/>
      <c r="H114" s="103"/>
      <c r="I114" s="103"/>
      <c r="J114" s="104"/>
      <c r="K114" s="13" t="str">
        <f t="shared" si="14"/>
        <v/>
      </c>
      <c r="L114" s="87"/>
      <c r="M114" s="122"/>
      <c r="N114" s="122"/>
      <c r="O114" s="122"/>
      <c r="P114" s="122"/>
      <c r="Q114" s="122"/>
      <c r="R114" s="122"/>
      <c r="S114" s="122"/>
      <c r="T114" s="122"/>
      <c r="U114" s="122"/>
      <c r="V114" s="122"/>
      <c r="W114" s="122"/>
      <c r="X114" s="122"/>
      <c r="Y114" s="122"/>
      <c r="Z114" s="122"/>
    </row>
    <row r="115" spans="1:26" ht="18.75" hidden="1" customHeight="1">
      <c r="A115" s="157">
        <v>480</v>
      </c>
      <c r="B115" s="90"/>
      <c r="C115" s="98">
        <v>3610</v>
      </c>
      <c r="D115" s="99" t="s">
        <v>140</v>
      </c>
      <c r="E115" s="100"/>
      <c r="F115" s="101">
        <f t="shared" si="19"/>
        <v>0</v>
      </c>
      <c r="G115" s="102"/>
      <c r="H115" s="103"/>
      <c r="I115" s="103"/>
      <c r="J115" s="104"/>
      <c r="K115" s="13" t="str">
        <f t="shared" si="14"/>
        <v/>
      </c>
      <c r="L115" s="87"/>
      <c r="M115" s="122"/>
      <c r="N115" s="122"/>
      <c r="O115" s="122"/>
      <c r="P115" s="122"/>
      <c r="Q115" s="122"/>
      <c r="R115" s="122"/>
      <c r="S115" s="122"/>
      <c r="T115" s="122"/>
      <c r="U115" s="122"/>
      <c r="V115" s="122"/>
      <c r="W115" s="122"/>
      <c r="X115" s="122"/>
      <c r="Y115" s="122"/>
      <c r="Z115" s="122"/>
    </row>
    <row r="116" spans="1:26" ht="18.75" hidden="1" customHeight="1">
      <c r="A116" s="157">
        <v>480</v>
      </c>
      <c r="B116" s="90"/>
      <c r="C116" s="98">
        <v>3611</v>
      </c>
      <c r="D116" s="99" t="s">
        <v>141</v>
      </c>
      <c r="E116" s="100"/>
      <c r="F116" s="101">
        <f t="shared" si="19"/>
        <v>0</v>
      </c>
      <c r="G116" s="102"/>
      <c r="H116" s="103"/>
      <c r="I116" s="103"/>
      <c r="J116" s="104"/>
      <c r="K116" s="13" t="str">
        <f t="shared" si="14"/>
        <v/>
      </c>
      <c r="L116" s="87"/>
      <c r="M116" s="122"/>
      <c r="N116" s="122"/>
      <c r="O116" s="122"/>
      <c r="P116" s="122"/>
      <c r="Q116" s="122"/>
      <c r="R116" s="122"/>
      <c r="S116" s="122"/>
      <c r="T116" s="122"/>
      <c r="U116" s="122"/>
      <c r="V116" s="122"/>
      <c r="W116" s="122"/>
      <c r="X116" s="122"/>
      <c r="Y116" s="122"/>
      <c r="Z116" s="122"/>
    </row>
    <row r="117" spans="1:26" ht="18.75" hidden="1" customHeight="1">
      <c r="A117" s="157">
        <v>485</v>
      </c>
      <c r="B117" s="90"/>
      <c r="C117" s="98">
        <v>3612</v>
      </c>
      <c r="D117" s="99" t="s">
        <v>142</v>
      </c>
      <c r="E117" s="100"/>
      <c r="F117" s="101">
        <f t="shared" si="19"/>
        <v>0</v>
      </c>
      <c r="G117" s="102"/>
      <c r="H117" s="103"/>
      <c r="I117" s="103"/>
      <c r="J117" s="104"/>
      <c r="K117" s="13" t="str">
        <f t="shared" si="14"/>
        <v/>
      </c>
      <c r="L117" s="87"/>
    </row>
    <row r="118" spans="1:26" ht="18.75" hidden="1" customHeight="1">
      <c r="A118" s="157"/>
      <c r="B118" s="90"/>
      <c r="C118" s="98">
        <v>3618</v>
      </c>
      <c r="D118" s="99" t="s">
        <v>143</v>
      </c>
      <c r="E118" s="100"/>
      <c r="F118" s="101">
        <f t="shared" si="19"/>
        <v>0</v>
      </c>
      <c r="G118" s="102"/>
      <c r="H118" s="103"/>
      <c r="I118" s="103"/>
      <c r="J118" s="104"/>
      <c r="K118" s="13" t="str">
        <f t="shared" si="14"/>
        <v/>
      </c>
      <c r="L118" s="87"/>
    </row>
    <row r="119" spans="1:26" ht="18.75" hidden="1" customHeight="1">
      <c r="A119" s="157">
        <v>490</v>
      </c>
      <c r="B119" s="90"/>
      <c r="C119" s="106">
        <v>3619</v>
      </c>
      <c r="D119" s="160" t="s">
        <v>144</v>
      </c>
      <c r="E119" s="125"/>
      <c r="F119" s="126">
        <f t="shared" si="19"/>
        <v>0</v>
      </c>
      <c r="G119" s="127"/>
      <c r="H119" s="128"/>
      <c r="I119" s="128"/>
      <c r="J119" s="129"/>
      <c r="K119" s="13" t="str">
        <f t="shared" si="14"/>
        <v/>
      </c>
      <c r="L119" s="87"/>
    </row>
    <row r="120" spans="1:26" s="122" customFormat="1" ht="18.75" hidden="1" customHeight="1">
      <c r="A120" s="156">
        <v>495</v>
      </c>
      <c r="B120" s="114">
        <v>3700</v>
      </c>
      <c r="C120" s="137" t="s">
        <v>145</v>
      </c>
      <c r="D120" s="138"/>
      <c r="E120" s="117">
        <f t="shared" ref="E120:J120" si="20">SUM(E121:E123)</f>
        <v>0</v>
      </c>
      <c r="F120" s="117">
        <f t="shared" si="20"/>
        <v>0</v>
      </c>
      <c r="G120" s="118">
        <f t="shared" si="20"/>
        <v>0</v>
      </c>
      <c r="H120" s="119">
        <f t="shared" si="20"/>
        <v>0</v>
      </c>
      <c r="I120" s="120">
        <f t="shared" si="20"/>
        <v>0</v>
      </c>
      <c r="J120" s="121">
        <f t="shared" si="20"/>
        <v>0</v>
      </c>
      <c r="K120" s="13" t="str">
        <f t="shared" si="14"/>
        <v/>
      </c>
      <c r="L120" s="87"/>
      <c r="M120" s="5"/>
      <c r="N120" s="5"/>
      <c r="O120" s="5"/>
      <c r="P120" s="5"/>
      <c r="Q120" s="5"/>
      <c r="R120" s="5"/>
      <c r="S120" s="5"/>
      <c r="T120" s="5"/>
      <c r="U120" s="5"/>
      <c r="V120" s="5"/>
      <c r="W120" s="5"/>
      <c r="X120" s="5"/>
      <c r="Y120" s="5"/>
      <c r="Z120" s="5"/>
    </row>
    <row r="121" spans="1:26" ht="18.75" hidden="1" customHeight="1">
      <c r="A121" s="157">
        <v>500</v>
      </c>
      <c r="B121" s="90"/>
      <c r="C121" s="91">
        <v>3701</v>
      </c>
      <c r="D121" s="92" t="s">
        <v>146</v>
      </c>
      <c r="E121" s="93"/>
      <c r="F121" s="94">
        <f>G121+H121+I121+J121</f>
        <v>0</v>
      </c>
      <c r="G121" s="95"/>
      <c r="H121" s="96"/>
      <c r="I121" s="96"/>
      <c r="J121" s="97"/>
      <c r="K121" s="13" t="str">
        <f t="shared" si="14"/>
        <v/>
      </c>
      <c r="L121" s="87"/>
    </row>
    <row r="122" spans="1:26" ht="18.75" hidden="1" customHeight="1">
      <c r="A122" s="157">
        <v>505</v>
      </c>
      <c r="B122" s="90"/>
      <c r="C122" s="98">
        <v>3702</v>
      </c>
      <c r="D122" s="99" t="s">
        <v>147</v>
      </c>
      <c r="E122" s="100"/>
      <c r="F122" s="101">
        <f>G122+H122+I122+J122</f>
        <v>0</v>
      </c>
      <c r="G122" s="102"/>
      <c r="H122" s="103"/>
      <c r="I122" s="103"/>
      <c r="J122" s="104"/>
      <c r="K122" s="13" t="str">
        <f t="shared" si="14"/>
        <v/>
      </c>
      <c r="L122" s="87"/>
      <c r="M122" s="122"/>
      <c r="N122" s="122"/>
      <c r="O122" s="122"/>
      <c r="P122" s="122"/>
      <c r="Q122" s="122"/>
      <c r="R122" s="122"/>
      <c r="S122" s="122"/>
      <c r="T122" s="122"/>
      <c r="U122" s="122"/>
      <c r="V122" s="122"/>
      <c r="W122" s="122"/>
      <c r="X122" s="122"/>
      <c r="Y122" s="122"/>
      <c r="Z122" s="122"/>
    </row>
    <row r="123" spans="1:26" ht="18.75" hidden="1" customHeight="1">
      <c r="A123" s="157">
        <v>510</v>
      </c>
      <c r="B123" s="90"/>
      <c r="C123" s="133">
        <v>3709</v>
      </c>
      <c r="D123" s="141" t="s">
        <v>148</v>
      </c>
      <c r="E123" s="125"/>
      <c r="F123" s="126">
        <f>G123+H123+I123+J123</f>
        <v>0</v>
      </c>
      <c r="G123" s="127"/>
      <c r="H123" s="128"/>
      <c r="I123" s="128"/>
      <c r="J123" s="129"/>
      <c r="K123" s="13" t="str">
        <f t="shared" si="14"/>
        <v/>
      </c>
      <c r="L123" s="87"/>
    </row>
    <row r="124" spans="1:26" s="163" customFormat="1" ht="18.75" hidden="1" customHeight="1">
      <c r="A124" s="162">
        <v>515</v>
      </c>
      <c r="B124" s="114">
        <v>4000</v>
      </c>
      <c r="C124" s="137" t="s">
        <v>149</v>
      </c>
      <c r="D124" s="138"/>
      <c r="E124" s="117">
        <f t="shared" ref="E124:J124" si="21">SUM(E125:E135)</f>
        <v>0</v>
      </c>
      <c r="F124" s="117">
        <f t="shared" si="21"/>
        <v>0</v>
      </c>
      <c r="G124" s="118">
        <f t="shared" si="21"/>
        <v>0</v>
      </c>
      <c r="H124" s="119">
        <f t="shared" si="21"/>
        <v>0</v>
      </c>
      <c r="I124" s="120">
        <f t="shared" si="21"/>
        <v>0</v>
      </c>
      <c r="J124" s="121">
        <f t="shared" si="21"/>
        <v>0</v>
      </c>
      <c r="K124" s="13" t="str">
        <f t="shared" si="14"/>
        <v/>
      </c>
      <c r="L124" s="87"/>
      <c r="M124" s="5"/>
      <c r="N124" s="5"/>
      <c r="O124" s="5"/>
      <c r="P124" s="5"/>
      <c r="Q124" s="5"/>
      <c r="R124" s="5"/>
      <c r="S124" s="5"/>
      <c r="T124" s="5"/>
      <c r="U124" s="5"/>
      <c r="V124" s="5"/>
      <c r="W124" s="5"/>
      <c r="X124" s="5"/>
      <c r="Y124" s="5"/>
      <c r="Z124" s="5"/>
    </row>
    <row r="125" spans="1:26" s="166" customFormat="1" ht="18.75" hidden="1" customHeight="1">
      <c r="A125" s="164">
        <v>516</v>
      </c>
      <c r="B125" s="90"/>
      <c r="C125" s="91">
        <v>4021</v>
      </c>
      <c r="D125" s="165" t="s">
        <v>150</v>
      </c>
      <c r="E125" s="93"/>
      <c r="F125" s="94">
        <f t="shared" ref="F125:F137" si="22">G125+H125+I125+J125</f>
        <v>0</v>
      </c>
      <c r="G125" s="95"/>
      <c r="H125" s="96"/>
      <c r="I125" s="96"/>
      <c r="J125" s="97"/>
      <c r="K125" s="13" t="str">
        <f t="shared" si="14"/>
        <v/>
      </c>
      <c r="L125" s="87"/>
      <c r="M125" s="5"/>
      <c r="N125" s="5"/>
      <c r="O125" s="5"/>
      <c r="P125" s="5"/>
      <c r="Q125" s="5"/>
      <c r="R125" s="5"/>
      <c r="S125" s="5"/>
      <c r="T125" s="5"/>
      <c r="U125" s="5"/>
      <c r="V125" s="5"/>
      <c r="W125" s="5"/>
      <c r="X125" s="5"/>
      <c r="Y125" s="5"/>
      <c r="Z125" s="5"/>
    </row>
    <row r="126" spans="1:26" s="166" customFormat="1" ht="18.75" hidden="1" customHeight="1">
      <c r="A126" s="164">
        <v>517</v>
      </c>
      <c r="B126" s="90"/>
      <c r="C126" s="98">
        <v>4022</v>
      </c>
      <c r="D126" s="167" t="s">
        <v>151</v>
      </c>
      <c r="E126" s="100"/>
      <c r="F126" s="101">
        <f t="shared" si="22"/>
        <v>0</v>
      </c>
      <c r="G126" s="102"/>
      <c r="H126" s="103"/>
      <c r="I126" s="103"/>
      <c r="J126" s="104"/>
      <c r="K126" s="13" t="str">
        <f t="shared" si="14"/>
        <v/>
      </c>
      <c r="L126" s="87"/>
      <c r="M126" s="163"/>
      <c r="N126" s="163"/>
      <c r="O126" s="163"/>
      <c r="P126" s="163"/>
      <c r="Q126" s="163"/>
      <c r="R126" s="163"/>
      <c r="S126" s="163"/>
      <c r="T126" s="163"/>
      <c r="U126" s="163"/>
      <c r="V126" s="163"/>
      <c r="W126" s="163"/>
      <c r="X126" s="163"/>
      <c r="Y126" s="163"/>
      <c r="Z126" s="163"/>
    </row>
    <row r="127" spans="1:26" s="166" customFormat="1" ht="18.75" hidden="1" customHeight="1">
      <c r="A127" s="164">
        <v>518</v>
      </c>
      <c r="B127" s="90"/>
      <c r="C127" s="98">
        <v>4023</v>
      </c>
      <c r="D127" s="167" t="s">
        <v>152</v>
      </c>
      <c r="E127" s="100"/>
      <c r="F127" s="101">
        <f t="shared" si="22"/>
        <v>0</v>
      </c>
      <c r="G127" s="102"/>
      <c r="H127" s="103"/>
      <c r="I127" s="103"/>
      <c r="J127" s="104"/>
      <c r="K127" s="13" t="str">
        <f t="shared" si="14"/>
        <v/>
      </c>
      <c r="L127" s="87"/>
    </row>
    <row r="128" spans="1:26" s="166" customFormat="1" ht="18.75" hidden="1" customHeight="1">
      <c r="A128" s="164">
        <v>519</v>
      </c>
      <c r="B128" s="90"/>
      <c r="C128" s="98">
        <v>4024</v>
      </c>
      <c r="D128" s="167" t="s">
        <v>153</v>
      </c>
      <c r="E128" s="100"/>
      <c r="F128" s="101">
        <f t="shared" si="22"/>
        <v>0</v>
      </c>
      <c r="G128" s="102"/>
      <c r="H128" s="103"/>
      <c r="I128" s="103"/>
      <c r="J128" s="104"/>
      <c r="K128" s="13" t="str">
        <f t="shared" si="14"/>
        <v/>
      </c>
      <c r="L128" s="87"/>
    </row>
    <row r="129" spans="1:57" s="166" customFormat="1" ht="18.75" hidden="1" customHeight="1">
      <c r="A129" s="164">
        <v>520</v>
      </c>
      <c r="B129" s="90"/>
      <c r="C129" s="98">
        <v>4025</v>
      </c>
      <c r="D129" s="167" t="s">
        <v>154</v>
      </c>
      <c r="E129" s="100"/>
      <c r="F129" s="101">
        <f t="shared" si="22"/>
        <v>0</v>
      </c>
      <c r="G129" s="102"/>
      <c r="H129" s="103"/>
      <c r="I129" s="103"/>
      <c r="J129" s="104"/>
      <c r="K129" s="13" t="str">
        <f t="shared" si="14"/>
        <v/>
      </c>
      <c r="L129" s="87"/>
    </row>
    <row r="130" spans="1:57" s="166" customFormat="1" ht="18.75" hidden="1" customHeight="1">
      <c r="A130" s="164">
        <v>521</v>
      </c>
      <c r="B130" s="90"/>
      <c r="C130" s="98">
        <v>4026</v>
      </c>
      <c r="D130" s="167" t="s">
        <v>155</v>
      </c>
      <c r="E130" s="100"/>
      <c r="F130" s="101">
        <f t="shared" si="22"/>
        <v>0</v>
      </c>
      <c r="G130" s="102"/>
      <c r="H130" s="103"/>
      <c r="I130" s="103"/>
      <c r="J130" s="104"/>
      <c r="K130" s="13" t="str">
        <f t="shared" si="14"/>
        <v/>
      </c>
      <c r="L130" s="87"/>
    </row>
    <row r="131" spans="1:57" s="166" customFormat="1" ht="18.75" hidden="1" customHeight="1">
      <c r="A131" s="164">
        <v>522</v>
      </c>
      <c r="B131" s="90"/>
      <c r="C131" s="98">
        <v>4029</v>
      </c>
      <c r="D131" s="167" t="s">
        <v>156</v>
      </c>
      <c r="E131" s="100"/>
      <c r="F131" s="101">
        <f t="shared" si="22"/>
        <v>0</v>
      </c>
      <c r="G131" s="102"/>
      <c r="H131" s="103"/>
      <c r="I131" s="103"/>
      <c r="J131" s="104"/>
      <c r="K131" s="13" t="str">
        <f t="shared" si="14"/>
        <v/>
      </c>
      <c r="L131" s="87"/>
    </row>
    <row r="132" spans="1:57" s="171" customFormat="1" ht="18.75" hidden="1" customHeight="1">
      <c r="A132" s="164">
        <v>523</v>
      </c>
      <c r="B132" s="90"/>
      <c r="C132" s="98">
        <v>4030</v>
      </c>
      <c r="D132" s="167" t="s">
        <v>157</v>
      </c>
      <c r="E132" s="100"/>
      <c r="F132" s="101">
        <f t="shared" si="22"/>
        <v>0</v>
      </c>
      <c r="G132" s="102"/>
      <c r="H132" s="103"/>
      <c r="I132" s="103"/>
      <c r="J132" s="104"/>
      <c r="K132" s="13" t="str">
        <f t="shared" si="14"/>
        <v/>
      </c>
      <c r="L132" s="87"/>
      <c r="M132" s="166"/>
      <c r="N132" s="166"/>
      <c r="O132" s="166"/>
      <c r="P132" s="166"/>
      <c r="Q132" s="166"/>
      <c r="R132" s="166"/>
      <c r="S132" s="166"/>
      <c r="T132" s="166"/>
      <c r="U132" s="166"/>
      <c r="V132" s="166"/>
      <c r="W132" s="166"/>
      <c r="X132" s="166"/>
      <c r="Y132" s="166"/>
      <c r="Z132" s="166"/>
      <c r="AA132" s="168"/>
      <c r="AB132" s="169"/>
      <c r="AC132" s="168"/>
      <c r="AD132" s="168"/>
      <c r="AE132" s="169"/>
      <c r="AF132" s="168"/>
      <c r="AG132" s="168"/>
      <c r="AH132" s="169"/>
      <c r="AI132" s="168"/>
      <c r="AJ132" s="168"/>
      <c r="AK132" s="169"/>
      <c r="AL132" s="168"/>
      <c r="AM132" s="168"/>
      <c r="AN132" s="170"/>
      <c r="AO132" s="168"/>
      <c r="AP132" s="168"/>
      <c r="AQ132" s="169"/>
      <c r="AR132" s="168"/>
      <c r="AS132" s="168"/>
      <c r="AT132" s="169"/>
      <c r="AU132" s="168"/>
      <c r="AV132" s="169"/>
      <c r="AW132" s="170"/>
      <c r="AX132" s="169"/>
      <c r="AY132" s="169"/>
      <c r="AZ132" s="168"/>
      <c r="BA132" s="168"/>
      <c r="BB132" s="169"/>
      <c r="BC132" s="168"/>
      <c r="BE132" s="168"/>
    </row>
    <row r="133" spans="1:57" s="171" customFormat="1" ht="18.75" hidden="1" customHeight="1">
      <c r="A133" s="164">
        <v>523</v>
      </c>
      <c r="B133" s="90"/>
      <c r="C133" s="98">
        <v>4039</v>
      </c>
      <c r="D133" s="167" t="s">
        <v>158</v>
      </c>
      <c r="E133" s="100"/>
      <c r="F133" s="101">
        <f t="shared" si="22"/>
        <v>0</v>
      </c>
      <c r="G133" s="102"/>
      <c r="H133" s="103"/>
      <c r="I133" s="103"/>
      <c r="J133" s="104"/>
      <c r="K133" s="13" t="str">
        <f t="shared" si="14"/>
        <v/>
      </c>
      <c r="L133" s="87"/>
      <c r="M133" s="166"/>
      <c r="N133" s="166"/>
      <c r="O133" s="166"/>
      <c r="P133" s="166"/>
      <c r="Q133" s="166"/>
      <c r="R133" s="166"/>
      <c r="S133" s="166"/>
      <c r="T133" s="166"/>
      <c r="U133" s="166"/>
      <c r="V133" s="166"/>
      <c r="W133" s="166"/>
      <c r="X133" s="166"/>
      <c r="Y133" s="166"/>
      <c r="Z133" s="166"/>
      <c r="AA133" s="168"/>
      <c r="AB133" s="169"/>
      <c r="AC133" s="168"/>
      <c r="AD133" s="168"/>
      <c r="AE133" s="169"/>
      <c r="AF133" s="168"/>
      <c r="AG133" s="168"/>
      <c r="AH133" s="169"/>
      <c r="AI133" s="168"/>
      <c r="AJ133" s="168"/>
      <c r="AK133" s="169"/>
      <c r="AL133" s="168"/>
      <c r="AM133" s="168"/>
      <c r="AN133" s="170"/>
      <c r="AO133" s="168"/>
      <c r="AP133" s="168"/>
      <c r="AQ133" s="169"/>
      <c r="AR133" s="168"/>
      <c r="AS133" s="168"/>
      <c r="AT133" s="169"/>
      <c r="AU133" s="168"/>
      <c r="AV133" s="169"/>
      <c r="AW133" s="170"/>
      <c r="AX133" s="169"/>
      <c r="AY133" s="169"/>
      <c r="AZ133" s="168"/>
      <c r="BA133" s="168"/>
      <c r="BB133" s="169"/>
      <c r="BC133" s="168"/>
      <c r="BE133" s="168"/>
    </row>
    <row r="134" spans="1:57" s="171" customFormat="1" ht="18.75" hidden="1" customHeight="1">
      <c r="A134" s="164">
        <v>524</v>
      </c>
      <c r="B134" s="90"/>
      <c r="C134" s="98">
        <v>4040</v>
      </c>
      <c r="D134" s="167" t="s">
        <v>159</v>
      </c>
      <c r="E134" s="100"/>
      <c r="F134" s="101">
        <f t="shared" si="22"/>
        <v>0</v>
      </c>
      <c r="G134" s="102"/>
      <c r="H134" s="103"/>
      <c r="I134" s="103"/>
      <c r="J134" s="104"/>
      <c r="K134" s="13" t="str">
        <f t="shared" si="14"/>
        <v/>
      </c>
      <c r="L134" s="87"/>
      <c r="M134" s="166"/>
      <c r="N134" s="166"/>
      <c r="O134" s="166"/>
      <c r="P134" s="166"/>
      <c r="Q134" s="166"/>
      <c r="R134" s="166"/>
      <c r="S134" s="166"/>
      <c r="T134" s="166"/>
      <c r="U134" s="166"/>
      <c r="V134" s="166"/>
      <c r="W134" s="166"/>
      <c r="X134" s="166"/>
      <c r="Y134" s="166"/>
      <c r="Z134" s="166"/>
      <c r="AA134" s="168"/>
      <c r="AB134" s="169"/>
      <c r="AC134" s="168"/>
      <c r="AD134" s="168"/>
      <c r="AE134" s="169"/>
      <c r="AF134" s="168"/>
      <c r="AG134" s="168"/>
      <c r="AH134" s="169"/>
      <c r="AI134" s="168"/>
      <c r="AJ134" s="168"/>
      <c r="AK134" s="169"/>
      <c r="AL134" s="168"/>
      <c r="AM134" s="168"/>
      <c r="AN134" s="170"/>
      <c r="AO134" s="168"/>
      <c r="AP134" s="168"/>
      <c r="AQ134" s="169"/>
      <c r="AR134" s="168"/>
      <c r="AS134" s="168"/>
      <c r="AT134" s="169"/>
      <c r="AU134" s="168"/>
      <c r="AV134" s="169"/>
      <c r="AW134" s="170"/>
      <c r="AX134" s="169"/>
      <c r="AY134" s="169"/>
      <c r="AZ134" s="168"/>
      <c r="BA134" s="168"/>
      <c r="BB134" s="169"/>
      <c r="BC134" s="168"/>
      <c r="BE134" s="168"/>
    </row>
    <row r="135" spans="1:57" s="171" customFormat="1" ht="18.75" hidden="1" customHeight="1">
      <c r="A135" s="164">
        <v>526</v>
      </c>
      <c r="B135" s="90"/>
      <c r="C135" s="106">
        <v>4072</v>
      </c>
      <c r="D135" s="172" t="s">
        <v>160</v>
      </c>
      <c r="E135" s="125"/>
      <c r="F135" s="126">
        <f t="shared" si="22"/>
        <v>0</v>
      </c>
      <c r="G135" s="127"/>
      <c r="H135" s="128"/>
      <c r="I135" s="128"/>
      <c r="J135" s="129"/>
      <c r="K135" s="13" t="str">
        <f t="shared" si="14"/>
        <v/>
      </c>
      <c r="L135" s="87"/>
      <c r="M135" s="168"/>
      <c r="N135" s="168"/>
      <c r="O135" s="168"/>
      <c r="P135" s="168"/>
      <c r="Q135" s="168"/>
      <c r="R135" s="168"/>
      <c r="S135" s="168"/>
      <c r="T135" s="168"/>
      <c r="U135" s="168"/>
      <c r="V135" s="168"/>
      <c r="W135" s="168"/>
      <c r="X135" s="168"/>
      <c r="Y135" s="168"/>
      <c r="Z135" s="168"/>
      <c r="AA135" s="168"/>
      <c r="AB135" s="169"/>
      <c r="AC135" s="168"/>
      <c r="AD135" s="168"/>
      <c r="AE135" s="169"/>
      <c r="AF135" s="168"/>
      <c r="AG135" s="168"/>
      <c r="AH135" s="169"/>
      <c r="AI135" s="168"/>
      <c r="AJ135" s="168"/>
      <c r="AK135" s="169"/>
      <c r="AL135" s="168"/>
      <c r="AM135" s="168"/>
      <c r="AN135" s="170"/>
      <c r="AO135" s="168"/>
      <c r="AP135" s="168"/>
      <c r="AQ135" s="169"/>
      <c r="AR135" s="168"/>
      <c r="AS135" s="168"/>
      <c r="AT135" s="169"/>
      <c r="AU135" s="168"/>
      <c r="AV135" s="169"/>
      <c r="AW135" s="170"/>
      <c r="AX135" s="169"/>
      <c r="AY135" s="169"/>
      <c r="AZ135" s="168"/>
      <c r="BA135" s="168"/>
      <c r="BB135" s="169"/>
      <c r="BC135" s="168"/>
      <c r="BE135" s="168"/>
    </row>
    <row r="136" spans="1:57" s="122" customFormat="1" ht="18.75" hidden="1" customHeight="1">
      <c r="A136" s="156">
        <v>540</v>
      </c>
      <c r="B136" s="114">
        <v>4100</v>
      </c>
      <c r="C136" s="137" t="s">
        <v>161</v>
      </c>
      <c r="D136" s="138"/>
      <c r="E136" s="144"/>
      <c r="F136" s="117">
        <f t="shared" si="22"/>
        <v>0</v>
      </c>
      <c r="G136" s="145"/>
      <c r="H136" s="146"/>
      <c r="I136" s="146"/>
      <c r="J136" s="147"/>
      <c r="K136" s="13" t="str">
        <f t="shared" si="14"/>
        <v/>
      </c>
      <c r="L136" s="87"/>
      <c r="M136" s="168"/>
      <c r="N136" s="168"/>
      <c r="O136" s="168"/>
      <c r="P136" s="168"/>
      <c r="Q136" s="168"/>
      <c r="R136" s="168"/>
      <c r="S136" s="168"/>
      <c r="T136" s="168"/>
      <c r="U136" s="168"/>
      <c r="V136" s="168"/>
      <c r="W136" s="168"/>
      <c r="X136" s="168"/>
      <c r="Y136" s="168"/>
      <c r="Z136" s="168"/>
    </row>
    <row r="137" spans="1:57" s="122" customFormat="1" ht="18.75" hidden="1" customHeight="1">
      <c r="A137" s="156">
        <v>550</v>
      </c>
      <c r="B137" s="114">
        <v>4200</v>
      </c>
      <c r="C137" s="137" t="s">
        <v>162</v>
      </c>
      <c r="D137" s="138"/>
      <c r="E137" s="144"/>
      <c r="F137" s="117">
        <f t="shared" si="22"/>
        <v>0</v>
      </c>
      <c r="G137" s="145"/>
      <c r="H137" s="146"/>
      <c r="I137" s="146"/>
      <c r="J137" s="147"/>
      <c r="K137" s="13" t="str">
        <f t="shared" si="14"/>
        <v/>
      </c>
      <c r="L137" s="87"/>
      <c r="M137" s="168"/>
      <c r="N137" s="168"/>
      <c r="O137" s="168"/>
      <c r="P137" s="168"/>
      <c r="Q137" s="168"/>
      <c r="R137" s="168"/>
      <c r="S137" s="168"/>
      <c r="T137" s="168"/>
      <c r="U137" s="168"/>
      <c r="V137" s="168"/>
      <c r="W137" s="168"/>
      <c r="X137" s="168"/>
      <c r="Y137" s="168"/>
      <c r="Z137" s="168"/>
    </row>
    <row r="138" spans="1:57" s="122" customFormat="1" ht="18.75" hidden="1" customHeight="1">
      <c r="A138" s="156">
        <v>560</v>
      </c>
      <c r="B138" s="114" t="s">
        <v>163</v>
      </c>
      <c r="C138" s="137" t="s">
        <v>164</v>
      </c>
      <c r="D138" s="138"/>
      <c r="E138" s="117">
        <f t="shared" ref="E138:J138" si="23">SUM(E139:E140)</f>
        <v>0</v>
      </c>
      <c r="F138" s="117">
        <f t="shared" si="23"/>
        <v>0</v>
      </c>
      <c r="G138" s="118">
        <f t="shared" si="23"/>
        <v>0</v>
      </c>
      <c r="H138" s="119">
        <f t="shared" si="23"/>
        <v>0</v>
      </c>
      <c r="I138" s="120">
        <f t="shared" si="23"/>
        <v>0</v>
      </c>
      <c r="J138" s="121">
        <f t="shared" si="23"/>
        <v>0</v>
      </c>
      <c r="K138" s="13" t="str">
        <f t="shared" si="14"/>
        <v/>
      </c>
      <c r="L138" s="87"/>
    </row>
    <row r="139" spans="1:57" ht="18.75" hidden="1" customHeight="1">
      <c r="A139" s="157">
        <v>565</v>
      </c>
      <c r="B139" s="90"/>
      <c r="C139" s="91">
        <v>4501</v>
      </c>
      <c r="D139" s="173" t="s">
        <v>165</v>
      </c>
      <c r="E139" s="93"/>
      <c r="F139" s="94">
        <f>G139+H139+I139+J139</f>
        <v>0</v>
      </c>
      <c r="G139" s="95"/>
      <c r="H139" s="96"/>
      <c r="I139" s="96"/>
      <c r="J139" s="97"/>
      <c r="K139" s="13" t="str">
        <f t="shared" si="14"/>
        <v/>
      </c>
      <c r="L139" s="87"/>
    </row>
    <row r="140" spans="1:57" ht="18.75" hidden="1" customHeight="1">
      <c r="A140" s="157">
        <v>570</v>
      </c>
      <c r="B140" s="90"/>
      <c r="C140" s="106">
        <v>4503</v>
      </c>
      <c r="D140" s="174" t="s">
        <v>166</v>
      </c>
      <c r="E140" s="125"/>
      <c r="F140" s="126">
        <f>G140+H140+I140+J140</f>
        <v>0</v>
      </c>
      <c r="G140" s="127"/>
      <c r="H140" s="128"/>
      <c r="I140" s="128"/>
      <c r="J140" s="129"/>
      <c r="K140" s="13" t="str">
        <f t="shared" si="14"/>
        <v/>
      </c>
      <c r="L140" s="87"/>
      <c r="M140" s="122"/>
      <c r="N140" s="122"/>
      <c r="O140" s="122"/>
      <c r="P140" s="122"/>
      <c r="Q140" s="122"/>
      <c r="R140" s="122"/>
      <c r="S140" s="122"/>
      <c r="T140" s="122"/>
      <c r="U140" s="122"/>
      <c r="V140" s="122"/>
      <c r="W140" s="122"/>
      <c r="X140" s="122"/>
      <c r="Y140" s="122"/>
      <c r="Z140" s="122"/>
    </row>
    <row r="141" spans="1:57" s="122" customFormat="1" ht="18.75" hidden="1" customHeight="1">
      <c r="A141" s="156">
        <v>575</v>
      </c>
      <c r="B141" s="114">
        <v>4600</v>
      </c>
      <c r="C141" s="137" t="s">
        <v>167</v>
      </c>
      <c r="D141" s="138"/>
      <c r="E141" s="117">
        <f t="shared" ref="E141:J141" si="24">SUM(E142:E149)</f>
        <v>0</v>
      </c>
      <c r="F141" s="117">
        <f t="shared" si="24"/>
        <v>0</v>
      </c>
      <c r="G141" s="118">
        <f t="shared" si="24"/>
        <v>0</v>
      </c>
      <c r="H141" s="119">
        <f t="shared" si="24"/>
        <v>0</v>
      </c>
      <c r="I141" s="120">
        <f t="shared" si="24"/>
        <v>0</v>
      </c>
      <c r="J141" s="121">
        <f t="shared" si="24"/>
        <v>0</v>
      </c>
      <c r="K141" s="13" t="str">
        <f t="shared" si="14"/>
        <v/>
      </c>
      <c r="L141" s="87"/>
      <c r="M141" s="5"/>
      <c r="N141" s="5"/>
      <c r="O141" s="5"/>
      <c r="P141" s="5"/>
      <c r="Q141" s="5"/>
      <c r="R141" s="5"/>
      <c r="S141" s="5"/>
      <c r="T141" s="5"/>
      <c r="U141" s="5"/>
      <c r="V141" s="5"/>
      <c r="W141" s="5"/>
      <c r="X141" s="5"/>
      <c r="Y141" s="5"/>
      <c r="Z141" s="5"/>
    </row>
    <row r="142" spans="1:57" ht="18.75" hidden="1" customHeight="1">
      <c r="A142" s="157">
        <v>580</v>
      </c>
      <c r="B142" s="90"/>
      <c r="C142" s="91">
        <v>4610</v>
      </c>
      <c r="D142" s="175" t="s">
        <v>168</v>
      </c>
      <c r="E142" s="93"/>
      <c r="F142" s="94">
        <f t="shared" ref="F142:F149" si="25">G142+H142+I142+J142</f>
        <v>0</v>
      </c>
      <c r="G142" s="95"/>
      <c r="H142" s="96"/>
      <c r="I142" s="96"/>
      <c r="J142" s="97"/>
      <c r="K142" s="13" t="str">
        <f t="shared" si="14"/>
        <v/>
      </c>
      <c r="L142" s="87"/>
    </row>
    <row r="143" spans="1:57" ht="18.75" hidden="1" customHeight="1">
      <c r="A143" s="157">
        <v>585</v>
      </c>
      <c r="B143" s="90"/>
      <c r="C143" s="98">
        <v>4620</v>
      </c>
      <c r="D143" s="159" t="s">
        <v>169</v>
      </c>
      <c r="E143" s="100"/>
      <c r="F143" s="101">
        <f t="shared" si="25"/>
        <v>0</v>
      </c>
      <c r="G143" s="102"/>
      <c r="H143" s="103"/>
      <c r="I143" s="103"/>
      <c r="J143" s="104"/>
      <c r="K143" s="13" t="str">
        <f t="shared" si="14"/>
        <v/>
      </c>
      <c r="L143" s="87"/>
      <c r="M143" s="122"/>
      <c r="N143" s="122"/>
      <c r="O143" s="122"/>
      <c r="P143" s="122"/>
      <c r="Q143" s="122"/>
      <c r="R143" s="122"/>
      <c r="S143" s="122"/>
      <c r="T143" s="122"/>
      <c r="U143" s="122"/>
      <c r="V143" s="122"/>
      <c r="W143" s="122"/>
      <c r="X143" s="122"/>
      <c r="Y143" s="122"/>
      <c r="Z143" s="122"/>
    </row>
    <row r="144" spans="1:57" ht="18.75" hidden="1" customHeight="1">
      <c r="A144" s="157">
        <v>590</v>
      </c>
      <c r="B144" s="90"/>
      <c r="C144" s="98">
        <v>4630</v>
      </c>
      <c r="D144" s="159" t="s">
        <v>170</v>
      </c>
      <c r="E144" s="100"/>
      <c r="F144" s="101">
        <f t="shared" si="25"/>
        <v>0</v>
      </c>
      <c r="G144" s="102"/>
      <c r="H144" s="103"/>
      <c r="I144" s="103"/>
      <c r="J144" s="104"/>
      <c r="K144" s="13" t="str">
        <f t="shared" si="14"/>
        <v/>
      </c>
      <c r="L144" s="87"/>
    </row>
    <row r="145" spans="1:26" ht="18.75" hidden="1" customHeight="1">
      <c r="A145" s="157">
        <v>595</v>
      </c>
      <c r="B145" s="90"/>
      <c r="C145" s="98">
        <v>4640</v>
      </c>
      <c r="D145" s="159" t="s">
        <v>171</v>
      </c>
      <c r="E145" s="100"/>
      <c r="F145" s="101">
        <f t="shared" si="25"/>
        <v>0</v>
      </c>
      <c r="G145" s="102"/>
      <c r="H145" s="103"/>
      <c r="I145" s="103"/>
      <c r="J145" s="104"/>
      <c r="K145" s="13" t="str">
        <f t="shared" si="14"/>
        <v/>
      </c>
      <c r="L145" s="87"/>
    </row>
    <row r="146" spans="1:26" ht="18.75" hidden="1" customHeight="1">
      <c r="A146" s="157">
        <v>600</v>
      </c>
      <c r="B146" s="90"/>
      <c r="C146" s="98">
        <v>4650</v>
      </c>
      <c r="D146" s="159" t="s">
        <v>172</v>
      </c>
      <c r="E146" s="100"/>
      <c r="F146" s="101">
        <f t="shared" si="25"/>
        <v>0</v>
      </c>
      <c r="G146" s="102"/>
      <c r="H146" s="103"/>
      <c r="I146" s="103"/>
      <c r="J146" s="104"/>
      <c r="K146" s="13" t="str">
        <f t="shared" si="14"/>
        <v/>
      </c>
      <c r="L146" s="87"/>
    </row>
    <row r="147" spans="1:26" ht="18.75" hidden="1" customHeight="1">
      <c r="A147" s="157">
        <v>605</v>
      </c>
      <c r="B147" s="90"/>
      <c r="C147" s="98">
        <v>4660</v>
      </c>
      <c r="D147" s="159" t="s">
        <v>173</v>
      </c>
      <c r="E147" s="100"/>
      <c r="F147" s="101">
        <f t="shared" si="25"/>
        <v>0</v>
      </c>
      <c r="G147" s="102"/>
      <c r="H147" s="103"/>
      <c r="I147" s="103"/>
      <c r="J147" s="104"/>
      <c r="K147" s="13" t="str">
        <f t="shared" si="14"/>
        <v/>
      </c>
      <c r="L147" s="87"/>
    </row>
    <row r="148" spans="1:26" ht="18.75" hidden="1" customHeight="1">
      <c r="A148" s="157">
        <v>610</v>
      </c>
      <c r="B148" s="90"/>
      <c r="C148" s="98">
        <v>4670</v>
      </c>
      <c r="D148" s="159" t="s">
        <v>174</v>
      </c>
      <c r="E148" s="100"/>
      <c r="F148" s="101">
        <f t="shared" si="25"/>
        <v>0</v>
      </c>
      <c r="G148" s="102"/>
      <c r="H148" s="103"/>
      <c r="I148" s="103"/>
      <c r="J148" s="104"/>
      <c r="K148" s="13" t="str">
        <f t="shared" si="14"/>
        <v/>
      </c>
      <c r="L148" s="87"/>
    </row>
    <row r="149" spans="1:26" ht="18.75" hidden="1" customHeight="1">
      <c r="A149" s="157">
        <v>615</v>
      </c>
      <c r="B149" s="90"/>
      <c r="C149" s="106">
        <v>4680</v>
      </c>
      <c r="D149" s="176" t="s">
        <v>175</v>
      </c>
      <c r="E149" s="125"/>
      <c r="F149" s="126">
        <f t="shared" si="25"/>
        <v>0</v>
      </c>
      <c r="G149" s="127"/>
      <c r="H149" s="128"/>
      <c r="I149" s="128"/>
      <c r="J149" s="129"/>
      <c r="K149" s="13" t="str">
        <f t="shared" si="14"/>
        <v/>
      </c>
      <c r="L149" s="87"/>
    </row>
    <row r="150" spans="1:26" s="122" customFormat="1" ht="18.75" hidden="1" customHeight="1">
      <c r="A150" s="156">
        <v>575</v>
      </c>
      <c r="B150" s="114">
        <v>4700</v>
      </c>
      <c r="C150" s="137" t="s">
        <v>176</v>
      </c>
      <c r="D150" s="138"/>
      <c r="E150" s="117">
        <f t="shared" ref="E150:J150" si="26">SUM(E151:E158)</f>
        <v>0</v>
      </c>
      <c r="F150" s="117">
        <f t="shared" si="26"/>
        <v>0</v>
      </c>
      <c r="G150" s="118">
        <f t="shared" si="26"/>
        <v>0</v>
      </c>
      <c r="H150" s="119">
        <f t="shared" si="26"/>
        <v>0</v>
      </c>
      <c r="I150" s="120">
        <f t="shared" si="26"/>
        <v>0</v>
      </c>
      <c r="J150" s="121">
        <f t="shared" si="26"/>
        <v>0</v>
      </c>
      <c r="K150" s="13" t="str">
        <f t="shared" si="14"/>
        <v/>
      </c>
      <c r="L150" s="87"/>
      <c r="M150" s="5"/>
      <c r="N150" s="5"/>
      <c r="O150" s="5"/>
      <c r="P150" s="5"/>
      <c r="Q150" s="5"/>
      <c r="R150" s="5"/>
      <c r="S150" s="5"/>
      <c r="T150" s="5"/>
      <c r="U150" s="5"/>
      <c r="V150" s="5"/>
      <c r="W150" s="5"/>
      <c r="X150" s="5"/>
      <c r="Y150" s="5"/>
      <c r="Z150" s="5"/>
    </row>
    <row r="151" spans="1:26" ht="31.5" hidden="1">
      <c r="A151" s="157">
        <v>580</v>
      </c>
      <c r="B151" s="90"/>
      <c r="C151" s="91">
        <v>4743</v>
      </c>
      <c r="D151" s="175" t="s">
        <v>177</v>
      </c>
      <c r="E151" s="93"/>
      <c r="F151" s="94">
        <f t="shared" ref="F151:F158" si="27">G151+H151+I151+J151</f>
        <v>0</v>
      </c>
      <c r="G151" s="95"/>
      <c r="H151" s="96"/>
      <c r="I151" s="96"/>
      <c r="J151" s="97"/>
      <c r="K151" s="13" t="str">
        <f t="shared" si="14"/>
        <v/>
      </c>
      <c r="L151" s="87"/>
    </row>
    <row r="152" spans="1:26" ht="31.5" hidden="1">
      <c r="A152" s="157">
        <v>585</v>
      </c>
      <c r="B152" s="90"/>
      <c r="C152" s="98">
        <v>4744</v>
      </c>
      <c r="D152" s="159" t="s">
        <v>178</v>
      </c>
      <c r="E152" s="100"/>
      <c r="F152" s="101">
        <f t="shared" si="27"/>
        <v>0</v>
      </c>
      <c r="G152" s="102"/>
      <c r="H152" s="103"/>
      <c r="I152" s="103"/>
      <c r="J152" s="104"/>
      <c r="K152" s="13" t="str">
        <f t="shared" si="14"/>
        <v/>
      </c>
      <c r="L152" s="87"/>
      <c r="M152" s="122"/>
      <c r="N152" s="122"/>
      <c r="O152" s="122"/>
      <c r="P152" s="122"/>
      <c r="Q152" s="122"/>
      <c r="R152" s="122"/>
      <c r="S152" s="122"/>
      <c r="T152" s="122"/>
      <c r="U152" s="122"/>
      <c r="V152" s="122"/>
      <c r="W152" s="122"/>
      <c r="X152" s="122"/>
      <c r="Y152" s="122"/>
      <c r="Z152" s="122"/>
    </row>
    <row r="153" spans="1:26" ht="31.5" hidden="1">
      <c r="A153" s="157">
        <v>590</v>
      </c>
      <c r="B153" s="90"/>
      <c r="C153" s="98">
        <v>4745</v>
      </c>
      <c r="D153" s="159" t="s">
        <v>179</v>
      </c>
      <c r="E153" s="100"/>
      <c r="F153" s="101">
        <f t="shared" si="27"/>
        <v>0</v>
      </c>
      <c r="G153" s="102"/>
      <c r="H153" s="103"/>
      <c r="I153" s="103"/>
      <c r="J153" s="104"/>
      <c r="K153" s="13" t="str">
        <f t="shared" si="14"/>
        <v/>
      </c>
      <c r="L153" s="87"/>
    </row>
    <row r="154" spans="1:26" ht="31.5" hidden="1">
      <c r="A154" s="157">
        <v>595</v>
      </c>
      <c r="B154" s="90"/>
      <c r="C154" s="98">
        <v>4749</v>
      </c>
      <c r="D154" s="159" t="s">
        <v>180</v>
      </c>
      <c r="E154" s="100"/>
      <c r="F154" s="101">
        <f t="shared" si="27"/>
        <v>0</v>
      </c>
      <c r="G154" s="102"/>
      <c r="H154" s="103"/>
      <c r="I154" s="103"/>
      <c r="J154" s="104"/>
      <c r="K154" s="13" t="str">
        <f t="shared" ref="K154:K167" si="28">(IF($E154&lt;&gt;0,$K$2,IF($F154&lt;&gt;0,$K$2,IF($G154&lt;&gt;0,$K$2,IF($H154&lt;&gt;0,$K$2,IF($I154&lt;&gt;0,$K$2,IF($J154&lt;&gt;0,$K$2,"")))))))</f>
        <v/>
      </c>
      <c r="L154" s="87"/>
    </row>
    <row r="155" spans="1:26" ht="31.5" hidden="1">
      <c r="A155" s="157">
        <v>600</v>
      </c>
      <c r="B155" s="90"/>
      <c r="C155" s="98">
        <v>4751</v>
      </c>
      <c r="D155" s="159" t="s">
        <v>181</v>
      </c>
      <c r="E155" s="100"/>
      <c r="F155" s="101">
        <f t="shared" si="27"/>
        <v>0</v>
      </c>
      <c r="G155" s="102"/>
      <c r="H155" s="103"/>
      <c r="I155" s="103"/>
      <c r="J155" s="104"/>
      <c r="K155" s="13" t="str">
        <f t="shared" si="28"/>
        <v/>
      </c>
      <c r="L155" s="87"/>
    </row>
    <row r="156" spans="1:26" ht="31.5" hidden="1">
      <c r="A156" s="157">
        <v>605</v>
      </c>
      <c r="B156" s="90"/>
      <c r="C156" s="98">
        <v>4752</v>
      </c>
      <c r="D156" s="159" t="s">
        <v>182</v>
      </c>
      <c r="E156" s="100"/>
      <c r="F156" s="101">
        <f t="shared" si="27"/>
        <v>0</v>
      </c>
      <c r="G156" s="102"/>
      <c r="H156" s="103"/>
      <c r="I156" s="103"/>
      <c r="J156" s="104"/>
      <c r="K156" s="13" t="str">
        <f t="shared" si="28"/>
        <v/>
      </c>
      <c r="L156" s="87"/>
    </row>
    <row r="157" spans="1:26" ht="31.5" hidden="1">
      <c r="A157" s="157">
        <v>610</v>
      </c>
      <c r="B157" s="90"/>
      <c r="C157" s="98">
        <v>4753</v>
      </c>
      <c r="D157" s="159" t="s">
        <v>183</v>
      </c>
      <c r="E157" s="100"/>
      <c r="F157" s="101">
        <f t="shared" si="27"/>
        <v>0</v>
      </c>
      <c r="G157" s="102"/>
      <c r="H157" s="103"/>
      <c r="I157" s="103"/>
      <c r="J157" s="104"/>
      <c r="K157" s="13" t="str">
        <f t="shared" si="28"/>
        <v/>
      </c>
      <c r="L157" s="87"/>
    </row>
    <row r="158" spans="1:26" ht="31.5" hidden="1">
      <c r="A158" s="157">
        <v>615</v>
      </c>
      <c r="B158" s="90"/>
      <c r="C158" s="106">
        <v>4759</v>
      </c>
      <c r="D158" s="176" t="s">
        <v>184</v>
      </c>
      <c r="E158" s="125"/>
      <c r="F158" s="126">
        <f t="shared" si="27"/>
        <v>0</v>
      </c>
      <c r="G158" s="127"/>
      <c r="H158" s="128"/>
      <c r="I158" s="128"/>
      <c r="J158" s="129"/>
      <c r="K158" s="13" t="str">
        <f t="shared" si="28"/>
        <v/>
      </c>
      <c r="L158" s="87"/>
    </row>
    <row r="159" spans="1:26" s="122" customFormat="1" ht="18.75" hidden="1" customHeight="1">
      <c r="A159" s="156">
        <v>575</v>
      </c>
      <c r="B159" s="114">
        <v>4800</v>
      </c>
      <c r="C159" s="137" t="s">
        <v>185</v>
      </c>
      <c r="D159" s="138"/>
      <c r="E159" s="117">
        <f t="shared" ref="E159:J159" si="29">SUM(E160:E167)</f>
        <v>0</v>
      </c>
      <c r="F159" s="117">
        <f t="shared" si="29"/>
        <v>0</v>
      </c>
      <c r="G159" s="118">
        <f t="shared" si="29"/>
        <v>0</v>
      </c>
      <c r="H159" s="119">
        <f t="shared" si="29"/>
        <v>0</v>
      </c>
      <c r="I159" s="120">
        <f t="shared" si="29"/>
        <v>0</v>
      </c>
      <c r="J159" s="121">
        <f t="shared" si="29"/>
        <v>0</v>
      </c>
      <c r="K159" s="13" t="str">
        <f t="shared" si="28"/>
        <v/>
      </c>
      <c r="L159" s="87"/>
      <c r="M159" s="5"/>
      <c r="N159" s="5"/>
      <c r="O159" s="5"/>
      <c r="P159" s="5"/>
      <c r="Q159" s="5"/>
      <c r="R159" s="5"/>
      <c r="S159" s="5"/>
      <c r="T159" s="5"/>
      <c r="U159" s="5"/>
      <c r="V159" s="5"/>
      <c r="W159" s="5"/>
      <c r="X159" s="5"/>
      <c r="Y159" s="5"/>
      <c r="Z159" s="5"/>
    </row>
    <row r="160" spans="1:26" ht="18.75" hidden="1" customHeight="1">
      <c r="A160" s="157">
        <v>580</v>
      </c>
      <c r="B160" s="90"/>
      <c r="C160" s="91">
        <v>4810</v>
      </c>
      <c r="D160" s="175" t="s">
        <v>186</v>
      </c>
      <c r="E160" s="93"/>
      <c r="F160" s="94">
        <f t="shared" ref="F160:F167" si="30">G160+H160+I160+J160</f>
        <v>0</v>
      </c>
      <c r="G160" s="95"/>
      <c r="H160" s="96"/>
      <c r="I160" s="96"/>
      <c r="J160" s="97"/>
      <c r="K160" s="13" t="str">
        <f t="shared" si="28"/>
        <v/>
      </c>
      <c r="L160" s="87"/>
    </row>
    <row r="161" spans="1:26" ht="18.75" hidden="1" customHeight="1">
      <c r="A161" s="157">
        <v>585</v>
      </c>
      <c r="B161" s="90"/>
      <c r="C161" s="98">
        <v>4820</v>
      </c>
      <c r="D161" s="159" t="s">
        <v>187</v>
      </c>
      <c r="E161" s="100"/>
      <c r="F161" s="101">
        <f t="shared" si="30"/>
        <v>0</v>
      </c>
      <c r="G161" s="102"/>
      <c r="H161" s="103"/>
      <c r="I161" s="103"/>
      <c r="J161" s="104"/>
      <c r="K161" s="13" t="str">
        <f t="shared" si="28"/>
        <v/>
      </c>
      <c r="L161" s="87"/>
      <c r="M161" s="122"/>
      <c r="N161" s="122"/>
      <c r="O161" s="122"/>
      <c r="P161" s="122"/>
      <c r="Q161" s="122"/>
      <c r="R161" s="122"/>
      <c r="S161" s="122"/>
      <c r="T161" s="122"/>
      <c r="U161" s="122"/>
      <c r="V161" s="122"/>
      <c r="W161" s="122"/>
      <c r="X161" s="122"/>
      <c r="Y161" s="122"/>
      <c r="Z161" s="122"/>
    </row>
    <row r="162" spans="1:26" ht="18.75" hidden="1" customHeight="1">
      <c r="A162" s="157">
        <v>590</v>
      </c>
      <c r="B162" s="90"/>
      <c r="C162" s="98">
        <v>4830</v>
      </c>
      <c r="D162" s="159" t="s">
        <v>188</v>
      </c>
      <c r="E162" s="100"/>
      <c r="F162" s="101">
        <f t="shared" si="30"/>
        <v>0</v>
      </c>
      <c r="G162" s="102"/>
      <c r="H162" s="103"/>
      <c r="I162" s="103"/>
      <c r="J162" s="104"/>
      <c r="K162" s="13" t="str">
        <f t="shared" si="28"/>
        <v/>
      </c>
      <c r="L162" s="87"/>
    </row>
    <row r="163" spans="1:26" ht="18.75" hidden="1" customHeight="1">
      <c r="A163" s="157">
        <v>595</v>
      </c>
      <c r="B163" s="90"/>
      <c r="C163" s="98">
        <v>4840</v>
      </c>
      <c r="D163" s="159" t="s">
        <v>189</v>
      </c>
      <c r="E163" s="100"/>
      <c r="F163" s="101">
        <f t="shared" si="30"/>
        <v>0</v>
      </c>
      <c r="G163" s="102"/>
      <c r="H163" s="103"/>
      <c r="I163" s="103"/>
      <c r="J163" s="104"/>
      <c r="K163" s="13" t="str">
        <f t="shared" si="28"/>
        <v/>
      </c>
      <c r="L163" s="87"/>
    </row>
    <row r="164" spans="1:26" ht="31.5" hidden="1">
      <c r="A164" s="157">
        <v>600</v>
      </c>
      <c r="B164" s="90"/>
      <c r="C164" s="98">
        <v>4850</v>
      </c>
      <c r="D164" s="159" t="s">
        <v>190</v>
      </c>
      <c r="E164" s="100"/>
      <c r="F164" s="101">
        <f t="shared" si="30"/>
        <v>0</v>
      </c>
      <c r="G164" s="102"/>
      <c r="H164" s="103"/>
      <c r="I164" s="103"/>
      <c r="J164" s="104"/>
      <c r="K164" s="13" t="str">
        <f t="shared" si="28"/>
        <v/>
      </c>
      <c r="L164" s="87"/>
    </row>
    <row r="165" spans="1:26" ht="31.5" hidden="1">
      <c r="A165" s="157">
        <v>605</v>
      </c>
      <c r="B165" s="90"/>
      <c r="C165" s="98">
        <v>4860</v>
      </c>
      <c r="D165" s="159" t="s">
        <v>191</v>
      </c>
      <c r="E165" s="100"/>
      <c r="F165" s="101">
        <f t="shared" si="30"/>
        <v>0</v>
      </c>
      <c r="G165" s="102"/>
      <c r="H165" s="103"/>
      <c r="I165" s="103"/>
      <c r="J165" s="104"/>
      <c r="K165" s="13" t="str">
        <f t="shared" si="28"/>
        <v/>
      </c>
      <c r="L165" s="87"/>
    </row>
    <row r="166" spans="1:26" ht="31.5" hidden="1">
      <c r="A166" s="157">
        <v>610</v>
      </c>
      <c r="B166" s="90"/>
      <c r="C166" s="98">
        <v>4870</v>
      </c>
      <c r="D166" s="159" t="s">
        <v>192</v>
      </c>
      <c r="E166" s="100"/>
      <c r="F166" s="101">
        <f t="shared" si="30"/>
        <v>0</v>
      </c>
      <c r="G166" s="102"/>
      <c r="H166" s="103"/>
      <c r="I166" s="103"/>
      <c r="J166" s="104"/>
      <c r="K166" s="13" t="str">
        <f t="shared" si="28"/>
        <v/>
      </c>
      <c r="L166" s="87"/>
    </row>
    <row r="167" spans="1:26" ht="31.5" hidden="1">
      <c r="A167" s="157">
        <v>615</v>
      </c>
      <c r="B167" s="177"/>
      <c r="C167" s="133">
        <v>4880</v>
      </c>
      <c r="D167" s="176" t="s">
        <v>193</v>
      </c>
      <c r="E167" s="125"/>
      <c r="F167" s="126">
        <f t="shared" si="30"/>
        <v>0</v>
      </c>
      <c r="G167" s="127"/>
      <c r="H167" s="128"/>
      <c r="I167" s="128"/>
      <c r="J167" s="129"/>
      <c r="K167" s="13" t="str">
        <f t="shared" si="28"/>
        <v/>
      </c>
      <c r="L167" s="87"/>
    </row>
    <row r="168" spans="1:26" s="186" customFormat="1" ht="20.25" customHeight="1" thickBot="1">
      <c r="A168" s="178">
        <v>620</v>
      </c>
      <c r="B168" s="179" t="s">
        <v>194</v>
      </c>
      <c r="C168" s="180" t="s">
        <v>195</v>
      </c>
      <c r="D168" s="181" t="s">
        <v>196</v>
      </c>
      <c r="E168" s="182">
        <f t="shared" ref="E168:J168" si="31">SUM(E22,E28,E33,E39,E47,E52,E58,E61,E64,E65,E72,E73,E74,E75,E90,E93,E94,E108,E112,E120,E124,E136,E137,E138,E141,E150,E159)</f>
        <v>0</v>
      </c>
      <c r="F168" s="182">
        <f t="shared" si="31"/>
        <v>0</v>
      </c>
      <c r="G168" s="183">
        <f t="shared" si="31"/>
        <v>0</v>
      </c>
      <c r="H168" s="184">
        <f t="shared" si="31"/>
        <v>0</v>
      </c>
      <c r="I168" s="184">
        <f t="shared" si="31"/>
        <v>0</v>
      </c>
      <c r="J168" s="185">
        <f t="shared" si="31"/>
        <v>0</v>
      </c>
      <c r="K168" s="13">
        <v>1</v>
      </c>
      <c r="L168" s="87"/>
      <c r="M168" s="88"/>
      <c r="N168" s="88"/>
      <c r="O168" s="88"/>
      <c r="P168" s="88"/>
      <c r="Q168" s="88"/>
      <c r="R168" s="88"/>
      <c r="S168" s="88"/>
      <c r="T168" s="88"/>
      <c r="U168" s="88"/>
      <c r="V168" s="88"/>
      <c r="W168" s="88"/>
      <c r="X168" s="88"/>
      <c r="Y168" s="88"/>
      <c r="Z168" s="88"/>
    </row>
    <row r="169" spans="1:26" s="192" customFormat="1" ht="9" customHeight="1" thickTop="1">
      <c r="A169" s="16"/>
      <c r="B169" s="187"/>
      <c r="C169" s="188"/>
      <c r="D169" s="189"/>
      <c r="E169" s="190"/>
      <c r="F169" s="190"/>
      <c r="G169" s="191"/>
      <c r="H169" s="191"/>
      <c r="I169" s="191"/>
      <c r="J169" s="191"/>
      <c r="K169" s="13">
        <v>1</v>
      </c>
      <c r="L169" s="9"/>
      <c r="M169" s="5"/>
      <c r="N169" s="5"/>
      <c r="O169" s="5"/>
      <c r="P169" s="5"/>
      <c r="Q169" s="5"/>
      <c r="R169" s="5"/>
      <c r="S169" s="5"/>
      <c r="T169" s="5"/>
      <c r="U169" s="5"/>
      <c r="V169" s="5"/>
      <c r="W169" s="5"/>
      <c r="X169" s="5"/>
      <c r="Y169" s="5"/>
      <c r="Z169" s="5"/>
    </row>
    <row r="170" spans="1:26" s="192" customFormat="1" ht="7.5" customHeight="1">
      <c r="A170" s="16"/>
      <c r="B170" s="187"/>
      <c r="C170" s="188"/>
      <c r="D170" s="189"/>
      <c r="E170" s="190"/>
      <c r="F170" s="190"/>
      <c r="G170" s="191"/>
      <c r="H170" s="191"/>
      <c r="I170" s="191"/>
      <c r="J170" s="191"/>
      <c r="K170" s="13">
        <v>1</v>
      </c>
      <c r="L170" s="9"/>
    </row>
    <row r="171" spans="1:26" s="192" customFormat="1">
      <c r="A171" s="16"/>
      <c r="B171" s="193"/>
      <c r="C171" s="193"/>
      <c r="D171" s="194"/>
      <c r="E171" s="195"/>
      <c r="F171" s="195"/>
      <c r="G171" s="196"/>
      <c r="H171" s="196"/>
      <c r="I171" s="196"/>
      <c r="J171" s="196"/>
      <c r="K171" s="13">
        <v>1</v>
      </c>
      <c r="L171" s="9"/>
    </row>
    <row r="172" spans="1:26" s="192" customFormat="1">
      <c r="A172" s="16"/>
      <c r="B172" s="197"/>
      <c r="C172" s="198"/>
      <c r="D172" s="199"/>
      <c r="E172" s="200"/>
      <c r="F172" s="200"/>
      <c r="G172" s="201"/>
      <c r="H172" s="201"/>
      <c r="I172" s="201"/>
      <c r="J172" s="201"/>
      <c r="K172" s="13">
        <v>1</v>
      </c>
      <c r="L172" s="202"/>
    </row>
    <row r="173" spans="1:26" s="192" customFormat="1" ht="20.25" customHeight="1">
      <c r="A173" s="16"/>
      <c r="B173" s="203" t="str">
        <f>$B$7</f>
        <v>ОТЧЕТНИ ДАННИ ПО ЕБК ЗА СМЕТКИТЕ ЗА ЧУЖДИ СРЕДСТВА</v>
      </c>
      <c r="C173" s="204"/>
      <c r="D173" s="204"/>
      <c r="E173" s="200"/>
      <c r="F173" s="200"/>
      <c r="G173" s="201"/>
      <c r="H173" s="201"/>
      <c r="I173" s="201"/>
      <c r="J173" s="205"/>
      <c r="K173" s="13">
        <v>1</v>
      </c>
      <c r="L173" s="202"/>
    </row>
    <row r="174" spans="1:26" s="192" customFormat="1" ht="18.75" customHeight="1">
      <c r="A174" s="16"/>
      <c r="B174" s="197"/>
      <c r="C174" s="198"/>
      <c r="D174" s="199"/>
      <c r="E174" s="206" t="s">
        <v>8</v>
      </c>
      <c r="F174" s="206" t="s">
        <v>9</v>
      </c>
      <c r="G174" s="201"/>
      <c r="H174" s="201"/>
      <c r="I174" s="201"/>
      <c r="J174" s="201"/>
      <c r="K174" s="13">
        <v>1</v>
      </c>
      <c r="L174" s="202"/>
    </row>
    <row r="175" spans="1:26" s="192" customFormat="1" ht="27" customHeight="1">
      <c r="A175" s="16"/>
      <c r="B175" s="207" t="str">
        <f>$B$9</f>
        <v>КОМИСИЯ ЗА ФИНАНСОВ НАДЗОР</v>
      </c>
      <c r="C175" s="208"/>
      <c r="D175" s="209"/>
      <c r="E175" s="28">
        <f>$E$9</f>
        <v>42370</v>
      </c>
      <c r="F175" s="210">
        <f>$F$9</f>
        <v>42582</v>
      </c>
      <c r="G175" s="201"/>
      <c r="H175" s="201"/>
      <c r="I175" s="201"/>
      <c r="J175" s="201"/>
      <c r="K175" s="13">
        <v>1</v>
      </c>
      <c r="L175" s="202"/>
    </row>
    <row r="176" spans="1:26" s="192" customFormat="1">
      <c r="A176" s="16"/>
      <c r="B176" s="211" t="str">
        <f>$B$10</f>
        <v xml:space="preserve">                                                            (наименование на разпоредителя с бюджет)</v>
      </c>
      <c r="C176" s="197"/>
      <c r="D176" s="212"/>
      <c r="E176" s="213"/>
      <c r="F176" s="213"/>
      <c r="G176" s="201"/>
      <c r="H176" s="201"/>
      <c r="I176" s="201"/>
      <c r="J176" s="201"/>
      <c r="K176" s="13">
        <v>1</v>
      </c>
      <c r="L176" s="202"/>
    </row>
    <row r="177" spans="1:26" s="192" customFormat="1" ht="5.25" customHeight="1">
      <c r="A177" s="16"/>
      <c r="B177" s="211"/>
      <c r="C177" s="197"/>
      <c r="D177" s="212"/>
      <c r="E177" s="211"/>
      <c r="F177" s="197"/>
      <c r="G177" s="201"/>
      <c r="H177" s="201"/>
      <c r="I177" s="201"/>
      <c r="J177" s="201"/>
      <c r="K177" s="13">
        <v>1</v>
      </c>
      <c r="L177" s="202"/>
    </row>
    <row r="178" spans="1:26" s="192" customFormat="1" ht="27" customHeight="1">
      <c r="A178" s="48"/>
      <c r="B178" s="36" t="str">
        <f>$B$12</f>
        <v>Комисия за финансов надзор</v>
      </c>
      <c r="C178" s="37"/>
      <c r="D178" s="38"/>
      <c r="E178" s="214" t="s">
        <v>197</v>
      </c>
      <c r="F178" s="215" t="str">
        <f>$F$12</f>
        <v>4700</v>
      </c>
      <c r="G178" s="201"/>
      <c r="H178" s="201"/>
      <c r="I178" s="201"/>
      <c r="J178" s="201"/>
      <c r="K178" s="13">
        <v>1</v>
      </c>
      <c r="L178" s="202"/>
    </row>
    <row r="179" spans="1:26" s="192" customFormat="1">
      <c r="A179" s="16"/>
      <c r="B179" s="216" t="str">
        <f>$B$13</f>
        <v xml:space="preserve">                                             (наименование на първостепенния разпоредител с бюджет)</v>
      </c>
      <c r="C179" s="197"/>
      <c r="D179" s="212"/>
      <c r="E179" s="217"/>
      <c r="F179" s="218"/>
      <c r="G179" s="213"/>
      <c r="H179" s="201"/>
      <c r="I179" s="201"/>
      <c r="J179" s="201"/>
      <c r="K179" s="13">
        <v>1</v>
      </c>
      <c r="L179" s="202"/>
    </row>
    <row r="180" spans="1:26" s="192" customFormat="1" ht="21.75" customHeight="1">
      <c r="A180" s="48"/>
      <c r="B180" s="219"/>
      <c r="C180" s="201"/>
      <c r="D180" s="220" t="s">
        <v>17</v>
      </c>
      <c r="E180" s="221">
        <f>$E$15</f>
        <v>33</v>
      </c>
      <c r="F180" s="47" t="str">
        <f>$F$15</f>
        <v>Чужди средства</v>
      </c>
      <c r="G180" s="213"/>
      <c r="H180" s="222"/>
      <c r="I180" s="201"/>
      <c r="J180" s="222"/>
      <c r="K180" s="13">
        <v>1</v>
      </c>
      <c r="L180" s="202"/>
    </row>
    <row r="181" spans="1:26" s="192" customFormat="1" ht="16.5" thickBot="1">
      <c r="A181" s="16"/>
      <c r="B181" s="223"/>
      <c r="C181" s="223"/>
      <c r="D181" s="224"/>
      <c r="E181" s="200"/>
      <c r="F181" s="225"/>
      <c r="G181" s="226"/>
      <c r="H181" s="226"/>
      <c r="I181" s="226"/>
      <c r="J181" s="227" t="s">
        <v>18</v>
      </c>
      <c r="K181" s="13">
        <v>1</v>
      </c>
      <c r="L181" s="202"/>
    </row>
    <row r="182" spans="1:26" s="238" customFormat="1" ht="21.75" customHeight="1">
      <c r="A182" s="228"/>
      <c r="B182" s="229"/>
      <c r="C182" s="230"/>
      <c r="D182" s="231" t="s">
        <v>198</v>
      </c>
      <c r="E182" s="232" t="s">
        <v>20</v>
      </c>
      <c r="F182" s="233" t="s">
        <v>21</v>
      </c>
      <c r="G182" s="234"/>
      <c r="H182" s="235"/>
      <c r="I182" s="234"/>
      <c r="J182" s="236"/>
      <c r="K182" s="13">
        <v>1</v>
      </c>
      <c r="L182" s="237"/>
    </row>
    <row r="183" spans="1:26" s="192" customFormat="1" ht="48" thickBot="1">
      <c r="A183" s="48"/>
      <c r="B183" s="239" t="s">
        <v>22</v>
      </c>
      <c r="C183" s="240" t="s">
        <v>23</v>
      </c>
      <c r="D183" s="241" t="s">
        <v>199</v>
      </c>
      <c r="E183" s="242">
        <v>2016</v>
      </c>
      <c r="F183" s="243" t="s">
        <v>25</v>
      </c>
      <c r="G183" s="244" t="s">
        <v>26</v>
      </c>
      <c r="H183" s="245" t="s">
        <v>27</v>
      </c>
      <c r="I183" s="246" t="s">
        <v>28</v>
      </c>
      <c r="J183" s="247" t="s">
        <v>29</v>
      </c>
      <c r="K183" s="13">
        <v>1</v>
      </c>
      <c r="L183" s="202"/>
    </row>
    <row r="184" spans="1:26" s="192" customFormat="1" ht="18.75">
      <c r="A184" s="48"/>
      <c r="B184" s="248"/>
      <c r="C184" s="249"/>
      <c r="D184" s="250" t="s">
        <v>200</v>
      </c>
      <c r="E184" s="251" t="s">
        <v>31</v>
      </c>
      <c r="F184" s="251" t="s">
        <v>32</v>
      </c>
      <c r="G184" s="252" t="s">
        <v>33</v>
      </c>
      <c r="H184" s="253" t="s">
        <v>34</v>
      </c>
      <c r="I184" s="253" t="s">
        <v>35</v>
      </c>
      <c r="J184" s="254" t="s">
        <v>36</v>
      </c>
      <c r="K184" s="13">
        <v>1</v>
      </c>
      <c r="L184" s="202"/>
    </row>
    <row r="185" spans="1:26" s="192" customFormat="1" ht="15" customHeight="1">
      <c r="A185" s="48"/>
      <c r="B185" s="255"/>
      <c r="C185" s="256"/>
      <c r="D185" s="257"/>
      <c r="E185" s="258"/>
      <c r="F185" s="258"/>
      <c r="G185" s="259"/>
      <c r="H185" s="259"/>
      <c r="I185" s="259"/>
      <c r="J185" s="260"/>
      <c r="K185" s="13">
        <v>1</v>
      </c>
      <c r="L185" s="202"/>
    </row>
    <row r="186" spans="1:26" s="122" customFormat="1" ht="18" hidden="1" customHeight="1">
      <c r="A186" s="261">
        <v>5</v>
      </c>
      <c r="B186" s="262">
        <v>100</v>
      </c>
      <c r="C186" s="263" t="s">
        <v>201</v>
      </c>
      <c r="D186" s="264"/>
      <c r="E186" s="265">
        <f t="shared" ref="E186:J186" si="32">SUMIF($B$601:$B$12270,$B186,E$601:E$12270)</f>
        <v>0</v>
      </c>
      <c r="F186" s="266">
        <f t="shared" si="32"/>
        <v>0</v>
      </c>
      <c r="G186" s="267">
        <f t="shared" si="32"/>
        <v>0</v>
      </c>
      <c r="H186" s="268">
        <f t="shared" si="32"/>
        <v>0</v>
      </c>
      <c r="I186" s="268">
        <f t="shared" si="32"/>
        <v>0</v>
      </c>
      <c r="J186" s="269">
        <f t="shared" si="32"/>
        <v>0</v>
      </c>
      <c r="K186" s="13" t="str">
        <f t="shared" ref="K186:K251" si="33">(IF($E186&lt;&gt;0,$K$2,IF($F186&lt;&gt;0,$K$2,IF($G186&lt;&gt;0,$K$2,IF($H186&lt;&gt;0,$K$2,IF($I186&lt;&gt;0,$K$2,IF($J186&lt;&gt;0,$K$2,"")))))))</f>
        <v/>
      </c>
      <c r="L186" s="270"/>
      <c r="M186" s="192"/>
      <c r="N186" s="192"/>
      <c r="O186" s="192"/>
      <c r="P186" s="192"/>
      <c r="Q186" s="192"/>
      <c r="R186" s="192"/>
      <c r="S186" s="192"/>
      <c r="T186" s="192"/>
      <c r="U186" s="192"/>
      <c r="V186" s="192"/>
      <c r="W186" s="192"/>
      <c r="X186" s="192"/>
      <c r="Y186" s="192"/>
      <c r="Z186" s="192"/>
    </row>
    <row r="187" spans="1:26" ht="18.75" hidden="1" customHeight="1">
      <c r="A187" s="271">
        <v>10</v>
      </c>
      <c r="B187" s="272"/>
      <c r="C187" s="273">
        <v>101</v>
      </c>
      <c r="D187" s="274" t="s">
        <v>202</v>
      </c>
      <c r="E187" s="94">
        <f t="shared" ref="E187:J188" si="34">SUMIF($C$601:$C$12270,$C187,E$601:E$12270)</f>
        <v>0</v>
      </c>
      <c r="F187" s="275">
        <f t="shared" si="34"/>
        <v>0</v>
      </c>
      <c r="G187" s="276">
        <f t="shared" si="34"/>
        <v>0</v>
      </c>
      <c r="H187" s="277">
        <f t="shared" si="34"/>
        <v>0</v>
      </c>
      <c r="I187" s="277">
        <f t="shared" si="34"/>
        <v>0</v>
      </c>
      <c r="J187" s="278">
        <f t="shared" si="34"/>
        <v>0</v>
      </c>
      <c r="K187" s="13" t="str">
        <f t="shared" si="33"/>
        <v/>
      </c>
      <c r="L187" s="270" t="s">
        <v>203</v>
      </c>
      <c r="M187" s="192"/>
      <c r="N187" s="192"/>
      <c r="O187" s="192"/>
      <c r="P187" s="192"/>
      <c r="Q187" s="192"/>
      <c r="R187" s="192"/>
      <c r="S187" s="192"/>
      <c r="T187" s="192"/>
      <c r="U187" s="192"/>
      <c r="V187" s="192"/>
      <c r="W187" s="192"/>
      <c r="X187" s="192"/>
      <c r="Y187" s="192"/>
      <c r="Z187" s="192"/>
    </row>
    <row r="188" spans="1:26" ht="18.75" hidden="1" customHeight="1">
      <c r="A188" s="271">
        <v>15</v>
      </c>
      <c r="B188" s="272"/>
      <c r="C188" s="279">
        <v>102</v>
      </c>
      <c r="D188" s="280" t="s">
        <v>204</v>
      </c>
      <c r="E188" s="126">
        <f t="shared" si="34"/>
        <v>0</v>
      </c>
      <c r="F188" s="281">
        <f t="shared" si="34"/>
        <v>0</v>
      </c>
      <c r="G188" s="282">
        <f t="shared" si="34"/>
        <v>0</v>
      </c>
      <c r="H188" s="283">
        <f t="shared" si="34"/>
        <v>0</v>
      </c>
      <c r="I188" s="283">
        <f t="shared" si="34"/>
        <v>0</v>
      </c>
      <c r="J188" s="284">
        <f t="shared" si="34"/>
        <v>0</v>
      </c>
      <c r="K188" s="13" t="str">
        <f t="shared" si="33"/>
        <v/>
      </c>
      <c r="L188" s="270" t="s">
        <v>205</v>
      </c>
      <c r="M188" s="122"/>
      <c r="N188" s="122"/>
      <c r="O188" s="122"/>
      <c r="P188" s="122"/>
      <c r="Q188" s="122"/>
      <c r="R188" s="122"/>
      <c r="S188" s="122"/>
      <c r="T188" s="122"/>
      <c r="U188" s="122"/>
      <c r="V188" s="122"/>
      <c r="W188" s="122"/>
      <c r="X188" s="122"/>
      <c r="Y188" s="122"/>
      <c r="Z188" s="122"/>
    </row>
    <row r="189" spans="1:26" s="122" customFormat="1" ht="18" hidden="1" customHeight="1">
      <c r="A189" s="261">
        <v>35</v>
      </c>
      <c r="B189" s="262">
        <v>200</v>
      </c>
      <c r="C189" s="285" t="s">
        <v>206</v>
      </c>
      <c r="D189" s="285"/>
      <c r="E189" s="265">
        <f t="shared" ref="E189:J189" si="35">SUMIF($B$601:$B$12270,$B189,E$601:E$12270)</f>
        <v>0</v>
      </c>
      <c r="F189" s="266">
        <f t="shared" si="35"/>
        <v>0</v>
      </c>
      <c r="G189" s="267">
        <f t="shared" si="35"/>
        <v>0</v>
      </c>
      <c r="H189" s="268">
        <f t="shared" si="35"/>
        <v>0</v>
      </c>
      <c r="I189" s="268">
        <f t="shared" si="35"/>
        <v>0</v>
      </c>
      <c r="J189" s="269">
        <f t="shared" si="35"/>
        <v>0</v>
      </c>
      <c r="K189" s="13" t="str">
        <f t="shared" si="33"/>
        <v/>
      </c>
      <c r="L189" s="270" t="s">
        <v>207</v>
      </c>
      <c r="M189" s="5"/>
      <c r="N189" s="5"/>
      <c r="O189" s="5"/>
      <c r="P189" s="5"/>
      <c r="Q189" s="5"/>
      <c r="R189" s="5"/>
      <c r="S189" s="5"/>
      <c r="T189" s="5"/>
      <c r="U189" s="5"/>
      <c r="V189" s="5"/>
      <c r="W189" s="5"/>
      <c r="X189" s="5"/>
      <c r="Y189" s="5"/>
      <c r="Z189" s="5"/>
    </row>
    <row r="190" spans="1:26" ht="18" hidden="1" customHeight="1">
      <c r="A190" s="271">
        <v>40</v>
      </c>
      <c r="B190" s="286"/>
      <c r="C190" s="273">
        <v>201</v>
      </c>
      <c r="D190" s="274" t="s">
        <v>208</v>
      </c>
      <c r="E190" s="94">
        <f t="shared" ref="E190:J194" si="36">SUMIF($C$601:$C$12270,$C190,E$601:E$12270)</f>
        <v>0</v>
      </c>
      <c r="F190" s="275">
        <f t="shared" si="36"/>
        <v>0</v>
      </c>
      <c r="G190" s="276">
        <f t="shared" si="36"/>
        <v>0</v>
      </c>
      <c r="H190" s="277">
        <f t="shared" si="36"/>
        <v>0</v>
      </c>
      <c r="I190" s="277">
        <f t="shared" si="36"/>
        <v>0</v>
      </c>
      <c r="J190" s="278">
        <f t="shared" si="36"/>
        <v>0</v>
      </c>
      <c r="K190" s="13" t="str">
        <f t="shared" si="33"/>
        <v/>
      </c>
      <c r="L190" s="270" t="s">
        <v>209</v>
      </c>
    </row>
    <row r="191" spans="1:26" ht="18" hidden="1" customHeight="1">
      <c r="A191" s="271">
        <v>45</v>
      </c>
      <c r="B191" s="287"/>
      <c r="C191" s="288">
        <v>202</v>
      </c>
      <c r="D191" s="289" t="s">
        <v>210</v>
      </c>
      <c r="E191" s="101">
        <f t="shared" si="36"/>
        <v>0</v>
      </c>
      <c r="F191" s="290">
        <f t="shared" si="36"/>
        <v>0</v>
      </c>
      <c r="G191" s="291">
        <f t="shared" si="36"/>
        <v>0</v>
      </c>
      <c r="H191" s="292">
        <f t="shared" si="36"/>
        <v>0</v>
      </c>
      <c r="I191" s="292">
        <f t="shared" si="36"/>
        <v>0</v>
      </c>
      <c r="J191" s="293">
        <f t="shared" si="36"/>
        <v>0</v>
      </c>
      <c r="K191" s="13" t="str">
        <f t="shared" si="33"/>
        <v/>
      </c>
      <c r="L191" s="270" t="s">
        <v>211</v>
      </c>
      <c r="M191" s="122"/>
      <c r="N191" s="122"/>
      <c r="O191" s="122"/>
      <c r="P191" s="122"/>
      <c r="Q191" s="122"/>
      <c r="R191" s="122"/>
      <c r="S191" s="122"/>
      <c r="T191" s="122"/>
      <c r="U191" s="122"/>
      <c r="V191" s="122"/>
      <c r="W191" s="122"/>
      <c r="X191" s="122"/>
      <c r="Y191" s="122"/>
      <c r="Z191" s="122"/>
    </row>
    <row r="192" spans="1:26" ht="31.5" hidden="1">
      <c r="A192" s="271">
        <v>50</v>
      </c>
      <c r="B192" s="294"/>
      <c r="C192" s="288">
        <v>205</v>
      </c>
      <c r="D192" s="289" t="s">
        <v>212</v>
      </c>
      <c r="E192" s="101">
        <f t="shared" si="36"/>
        <v>0</v>
      </c>
      <c r="F192" s="290">
        <f t="shared" si="36"/>
        <v>0</v>
      </c>
      <c r="G192" s="291">
        <f t="shared" si="36"/>
        <v>0</v>
      </c>
      <c r="H192" s="292">
        <f t="shared" si="36"/>
        <v>0</v>
      </c>
      <c r="I192" s="292">
        <f t="shared" si="36"/>
        <v>0</v>
      </c>
      <c r="J192" s="293">
        <f t="shared" si="36"/>
        <v>0</v>
      </c>
      <c r="K192" s="13" t="str">
        <f t="shared" si="33"/>
        <v/>
      </c>
      <c r="L192" s="270" t="s">
        <v>213</v>
      </c>
    </row>
    <row r="193" spans="1:26" ht="18" hidden="1" customHeight="1">
      <c r="A193" s="271">
        <v>55</v>
      </c>
      <c r="B193" s="294"/>
      <c r="C193" s="288">
        <v>208</v>
      </c>
      <c r="D193" s="295" t="s">
        <v>214</v>
      </c>
      <c r="E193" s="101">
        <f t="shared" si="36"/>
        <v>0</v>
      </c>
      <c r="F193" s="290">
        <f t="shared" si="36"/>
        <v>0</v>
      </c>
      <c r="G193" s="291">
        <f t="shared" si="36"/>
        <v>0</v>
      </c>
      <c r="H193" s="292">
        <f t="shared" si="36"/>
        <v>0</v>
      </c>
      <c r="I193" s="292">
        <f t="shared" si="36"/>
        <v>0</v>
      </c>
      <c r="J193" s="293">
        <f t="shared" si="36"/>
        <v>0</v>
      </c>
      <c r="K193" s="13" t="str">
        <f t="shared" si="33"/>
        <v/>
      </c>
      <c r="L193" s="270" t="s">
        <v>215</v>
      </c>
    </row>
    <row r="194" spans="1:26" ht="18" hidden="1" customHeight="1">
      <c r="A194" s="271">
        <v>60</v>
      </c>
      <c r="B194" s="286"/>
      <c r="C194" s="279">
        <v>209</v>
      </c>
      <c r="D194" s="296" t="s">
        <v>216</v>
      </c>
      <c r="E194" s="126">
        <f t="shared" si="36"/>
        <v>0</v>
      </c>
      <c r="F194" s="281">
        <f t="shared" si="36"/>
        <v>0</v>
      </c>
      <c r="G194" s="282">
        <f t="shared" si="36"/>
        <v>0</v>
      </c>
      <c r="H194" s="283">
        <f t="shared" si="36"/>
        <v>0</v>
      </c>
      <c r="I194" s="283">
        <f t="shared" si="36"/>
        <v>0</v>
      </c>
      <c r="J194" s="284">
        <f t="shared" si="36"/>
        <v>0</v>
      </c>
      <c r="K194" s="13" t="str">
        <f t="shared" si="33"/>
        <v/>
      </c>
      <c r="L194" s="270" t="s">
        <v>217</v>
      </c>
    </row>
    <row r="195" spans="1:26" s="122" customFormat="1" ht="18.75" hidden="1" customHeight="1">
      <c r="A195" s="261">
        <v>65</v>
      </c>
      <c r="B195" s="262">
        <v>500</v>
      </c>
      <c r="C195" s="297" t="s">
        <v>218</v>
      </c>
      <c r="D195" s="297"/>
      <c r="E195" s="265">
        <f t="shared" ref="E195:J195" si="37">SUMIF($B$601:$B$12270,$B195,E$601:E$12270)</f>
        <v>0</v>
      </c>
      <c r="F195" s="266">
        <f t="shared" si="37"/>
        <v>0</v>
      </c>
      <c r="G195" s="267">
        <f t="shared" si="37"/>
        <v>0</v>
      </c>
      <c r="H195" s="268">
        <f t="shared" si="37"/>
        <v>0</v>
      </c>
      <c r="I195" s="268">
        <f t="shared" si="37"/>
        <v>0</v>
      </c>
      <c r="J195" s="269">
        <f t="shared" si="37"/>
        <v>0</v>
      </c>
      <c r="K195" s="13" t="str">
        <f t="shared" si="33"/>
        <v/>
      </c>
      <c r="L195" s="270" t="s">
        <v>219</v>
      </c>
      <c r="M195" s="5"/>
      <c r="N195" s="5"/>
      <c r="O195" s="5"/>
      <c r="P195" s="5"/>
      <c r="Q195" s="5"/>
      <c r="R195" s="5"/>
      <c r="S195" s="5"/>
      <c r="T195" s="5"/>
      <c r="U195" s="5"/>
      <c r="V195" s="5"/>
      <c r="W195" s="5"/>
      <c r="X195" s="5"/>
      <c r="Y195" s="5"/>
      <c r="Z195" s="5"/>
    </row>
    <row r="196" spans="1:26" ht="31.5" hidden="1">
      <c r="A196" s="271">
        <v>70</v>
      </c>
      <c r="B196" s="286"/>
      <c r="C196" s="298">
        <v>551</v>
      </c>
      <c r="D196" s="299" t="s">
        <v>220</v>
      </c>
      <c r="E196" s="94">
        <f t="shared" ref="E196:J202" si="38">SUMIF($C$601:$C$12270,$C196,E$601:E$12270)</f>
        <v>0</v>
      </c>
      <c r="F196" s="275">
        <f t="shared" si="38"/>
        <v>0</v>
      </c>
      <c r="G196" s="276">
        <f t="shared" si="38"/>
        <v>0</v>
      </c>
      <c r="H196" s="277">
        <f t="shared" si="38"/>
        <v>0</v>
      </c>
      <c r="I196" s="277">
        <f t="shared" si="38"/>
        <v>0</v>
      </c>
      <c r="J196" s="278">
        <f t="shared" si="38"/>
        <v>0</v>
      </c>
      <c r="K196" s="13" t="str">
        <f t="shared" si="33"/>
        <v/>
      </c>
      <c r="L196" s="270" t="s">
        <v>209</v>
      </c>
    </row>
    <row r="197" spans="1:26" ht="18.75" hidden="1" customHeight="1">
      <c r="A197" s="271">
        <v>75</v>
      </c>
      <c r="B197" s="286"/>
      <c r="C197" s="300">
        <f>C196+1</f>
        <v>552</v>
      </c>
      <c r="D197" s="301" t="s">
        <v>221</v>
      </c>
      <c r="E197" s="101">
        <f t="shared" si="38"/>
        <v>0</v>
      </c>
      <c r="F197" s="290">
        <f t="shared" si="38"/>
        <v>0</v>
      </c>
      <c r="G197" s="291">
        <f t="shared" si="38"/>
        <v>0</v>
      </c>
      <c r="H197" s="292">
        <f t="shared" si="38"/>
        <v>0</v>
      </c>
      <c r="I197" s="292">
        <f t="shared" si="38"/>
        <v>0</v>
      </c>
      <c r="J197" s="293">
        <f t="shared" si="38"/>
        <v>0</v>
      </c>
      <c r="K197" s="13" t="str">
        <f t="shared" si="33"/>
        <v/>
      </c>
      <c r="L197" s="270" t="s">
        <v>222</v>
      </c>
      <c r="M197" s="122"/>
      <c r="N197" s="122"/>
      <c r="O197" s="122"/>
      <c r="P197" s="122"/>
      <c r="Q197" s="122"/>
      <c r="R197" s="122"/>
      <c r="S197" s="122"/>
      <c r="T197" s="122"/>
      <c r="U197" s="122"/>
      <c r="V197" s="122"/>
      <c r="W197" s="122"/>
      <c r="X197" s="122"/>
      <c r="Y197" s="122"/>
      <c r="Z197" s="122"/>
    </row>
    <row r="198" spans="1:26" ht="18.75" hidden="1" customHeight="1">
      <c r="A198" s="271">
        <v>80</v>
      </c>
      <c r="B198" s="302"/>
      <c r="C198" s="300">
        <v>558</v>
      </c>
      <c r="D198" s="303" t="s">
        <v>59</v>
      </c>
      <c r="E198" s="101">
        <f t="shared" si="38"/>
        <v>0</v>
      </c>
      <c r="F198" s="290">
        <f t="shared" si="38"/>
        <v>0</v>
      </c>
      <c r="G198" s="291">
        <f t="shared" si="38"/>
        <v>0</v>
      </c>
      <c r="H198" s="292">
        <f t="shared" si="38"/>
        <v>0</v>
      </c>
      <c r="I198" s="292">
        <f t="shared" si="38"/>
        <v>0</v>
      </c>
      <c r="J198" s="293">
        <f t="shared" si="38"/>
        <v>0</v>
      </c>
      <c r="K198" s="13" t="str">
        <f t="shared" si="33"/>
        <v/>
      </c>
      <c r="L198" s="270" t="s">
        <v>213</v>
      </c>
    </row>
    <row r="199" spans="1:26" ht="18.75" hidden="1" customHeight="1">
      <c r="A199" s="271">
        <v>80</v>
      </c>
      <c r="B199" s="302"/>
      <c r="C199" s="300">
        <v>560</v>
      </c>
      <c r="D199" s="303" t="s">
        <v>223</v>
      </c>
      <c r="E199" s="101">
        <f t="shared" si="38"/>
        <v>0</v>
      </c>
      <c r="F199" s="290">
        <f t="shared" si="38"/>
        <v>0</v>
      </c>
      <c r="G199" s="291">
        <f t="shared" si="38"/>
        <v>0</v>
      </c>
      <c r="H199" s="292">
        <f t="shared" si="38"/>
        <v>0</v>
      </c>
      <c r="I199" s="292">
        <f t="shared" si="38"/>
        <v>0</v>
      </c>
      <c r="J199" s="293">
        <f t="shared" si="38"/>
        <v>0</v>
      </c>
      <c r="K199" s="13" t="str">
        <f t="shared" si="33"/>
        <v/>
      </c>
      <c r="L199" s="270" t="s">
        <v>224</v>
      </c>
    </row>
    <row r="200" spans="1:26" ht="18.75" hidden="1" customHeight="1">
      <c r="A200" s="271">
        <v>85</v>
      </c>
      <c r="B200" s="302"/>
      <c r="C200" s="300">
        <v>580</v>
      </c>
      <c r="D200" s="301" t="s">
        <v>225</v>
      </c>
      <c r="E200" s="101">
        <f t="shared" si="38"/>
        <v>0</v>
      </c>
      <c r="F200" s="290">
        <f t="shared" si="38"/>
        <v>0</v>
      </c>
      <c r="G200" s="291">
        <f t="shared" si="38"/>
        <v>0</v>
      </c>
      <c r="H200" s="292">
        <f t="shared" si="38"/>
        <v>0</v>
      </c>
      <c r="I200" s="292">
        <f t="shared" si="38"/>
        <v>0</v>
      </c>
      <c r="J200" s="293">
        <f t="shared" si="38"/>
        <v>0</v>
      </c>
      <c r="K200" s="13" t="str">
        <f t="shared" si="33"/>
        <v/>
      </c>
      <c r="L200" s="270"/>
    </row>
    <row r="201" spans="1:26" hidden="1">
      <c r="A201" s="271">
        <v>90</v>
      </c>
      <c r="B201" s="286"/>
      <c r="C201" s="300">
        <v>588</v>
      </c>
      <c r="D201" s="301" t="s">
        <v>226</v>
      </c>
      <c r="E201" s="101">
        <f t="shared" si="38"/>
        <v>0</v>
      </c>
      <c r="F201" s="290">
        <f t="shared" si="38"/>
        <v>0</v>
      </c>
      <c r="G201" s="291">
        <f t="shared" si="38"/>
        <v>0</v>
      </c>
      <c r="H201" s="292">
        <f t="shared" si="38"/>
        <v>0</v>
      </c>
      <c r="I201" s="292">
        <f t="shared" si="38"/>
        <v>0</v>
      </c>
      <c r="J201" s="293">
        <f t="shared" si="38"/>
        <v>0</v>
      </c>
      <c r="K201" s="13" t="str">
        <f t="shared" si="33"/>
        <v/>
      </c>
      <c r="L201" s="270"/>
    </row>
    <row r="202" spans="1:26" ht="31.5" hidden="1">
      <c r="A202" s="271">
        <v>90</v>
      </c>
      <c r="B202" s="286"/>
      <c r="C202" s="304">
        <v>590</v>
      </c>
      <c r="D202" s="305" t="s">
        <v>227</v>
      </c>
      <c r="E202" s="126">
        <f t="shared" si="38"/>
        <v>0</v>
      </c>
      <c r="F202" s="281">
        <f t="shared" si="38"/>
        <v>0</v>
      </c>
      <c r="G202" s="282">
        <f t="shared" si="38"/>
        <v>0</v>
      </c>
      <c r="H202" s="283">
        <f t="shared" si="38"/>
        <v>0</v>
      </c>
      <c r="I202" s="283">
        <f t="shared" si="38"/>
        <v>0</v>
      </c>
      <c r="J202" s="284">
        <f t="shared" si="38"/>
        <v>0</v>
      </c>
      <c r="K202" s="13" t="str">
        <f t="shared" si="33"/>
        <v/>
      </c>
      <c r="L202" s="270"/>
    </row>
    <row r="203" spans="1:26" s="122" customFormat="1" ht="18.75" hidden="1" customHeight="1">
      <c r="A203" s="261">
        <v>115</v>
      </c>
      <c r="B203" s="262">
        <v>800</v>
      </c>
      <c r="C203" s="306" t="s">
        <v>228</v>
      </c>
      <c r="D203" s="307"/>
      <c r="E203" s="308">
        <f t="shared" ref="E203:J204" si="39">SUMIF($B$601:$B$12270,$B203,E$601:E$12270)</f>
        <v>0</v>
      </c>
      <c r="F203" s="309">
        <f t="shared" si="39"/>
        <v>0</v>
      </c>
      <c r="G203" s="267">
        <f t="shared" si="39"/>
        <v>0</v>
      </c>
      <c r="H203" s="268">
        <f t="shared" si="39"/>
        <v>0</v>
      </c>
      <c r="I203" s="268">
        <f t="shared" si="39"/>
        <v>0</v>
      </c>
      <c r="J203" s="269">
        <f t="shared" si="39"/>
        <v>0</v>
      </c>
      <c r="K203" s="13" t="str">
        <f t="shared" si="33"/>
        <v/>
      </c>
      <c r="L203" s="270" t="s">
        <v>229</v>
      </c>
      <c r="M203" s="5"/>
      <c r="N203" s="5"/>
      <c r="O203" s="5"/>
      <c r="P203" s="5"/>
      <c r="Q203" s="5"/>
      <c r="R203" s="5"/>
      <c r="S203" s="5"/>
      <c r="T203" s="5"/>
      <c r="U203" s="5"/>
      <c r="V203" s="5"/>
      <c r="W203" s="5"/>
      <c r="X203" s="5"/>
      <c r="Y203" s="5"/>
      <c r="Z203" s="5"/>
    </row>
    <row r="204" spans="1:26" s="122" customFormat="1" ht="18.75" hidden="1" customHeight="1">
      <c r="A204" s="261">
        <v>125</v>
      </c>
      <c r="B204" s="262">
        <v>1000</v>
      </c>
      <c r="C204" s="285" t="s">
        <v>230</v>
      </c>
      <c r="D204" s="285"/>
      <c r="E204" s="308">
        <f t="shared" si="39"/>
        <v>0</v>
      </c>
      <c r="F204" s="309">
        <f t="shared" si="39"/>
        <v>0</v>
      </c>
      <c r="G204" s="267">
        <f t="shared" si="39"/>
        <v>0</v>
      </c>
      <c r="H204" s="268">
        <f t="shared" si="39"/>
        <v>0</v>
      </c>
      <c r="I204" s="268">
        <f t="shared" si="39"/>
        <v>0</v>
      </c>
      <c r="J204" s="269">
        <f t="shared" si="39"/>
        <v>0</v>
      </c>
      <c r="K204" s="13" t="str">
        <f t="shared" si="33"/>
        <v/>
      </c>
      <c r="L204" s="270" t="s">
        <v>209</v>
      </c>
      <c r="M204" s="5"/>
      <c r="N204" s="5"/>
      <c r="O204" s="5"/>
      <c r="P204" s="5"/>
      <c r="Q204" s="5"/>
      <c r="R204" s="5"/>
      <c r="S204" s="5"/>
      <c r="T204" s="5"/>
      <c r="U204" s="5"/>
      <c r="V204" s="5"/>
      <c r="W204" s="5"/>
      <c r="X204" s="5"/>
      <c r="Y204" s="5"/>
      <c r="Z204" s="5"/>
    </row>
    <row r="205" spans="1:26" ht="18.75" hidden="1" customHeight="1">
      <c r="A205" s="271">
        <v>130</v>
      </c>
      <c r="B205" s="287"/>
      <c r="C205" s="273">
        <v>1011</v>
      </c>
      <c r="D205" s="310" t="s">
        <v>231</v>
      </c>
      <c r="E205" s="94">
        <f t="shared" ref="E205:J220" si="40">SUMIF($C$601:$C$12270,$C205,E$601:E$12270)</f>
        <v>0</v>
      </c>
      <c r="F205" s="275">
        <f t="shared" si="40"/>
        <v>0</v>
      </c>
      <c r="G205" s="276">
        <f t="shared" si="40"/>
        <v>0</v>
      </c>
      <c r="H205" s="277">
        <f t="shared" si="40"/>
        <v>0</v>
      </c>
      <c r="I205" s="277">
        <f t="shared" si="40"/>
        <v>0</v>
      </c>
      <c r="J205" s="278">
        <f t="shared" si="40"/>
        <v>0</v>
      </c>
      <c r="K205" s="13" t="str">
        <f t="shared" si="33"/>
        <v/>
      </c>
      <c r="L205" s="270"/>
      <c r="M205" s="122"/>
      <c r="N205" s="122"/>
      <c r="O205" s="122"/>
      <c r="P205" s="122"/>
      <c r="Q205" s="122"/>
      <c r="R205" s="122"/>
      <c r="S205" s="122"/>
      <c r="T205" s="122"/>
      <c r="U205" s="122"/>
      <c r="V205" s="122"/>
      <c r="W205" s="122"/>
      <c r="X205" s="122"/>
      <c r="Y205" s="122"/>
      <c r="Z205" s="122"/>
    </row>
    <row r="206" spans="1:26" ht="18.75" hidden="1" customHeight="1">
      <c r="A206" s="271">
        <v>135</v>
      </c>
      <c r="B206" s="287"/>
      <c r="C206" s="288">
        <v>1012</v>
      </c>
      <c r="D206" s="289" t="s">
        <v>232</v>
      </c>
      <c r="E206" s="101">
        <f t="shared" si="40"/>
        <v>0</v>
      </c>
      <c r="F206" s="290">
        <f t="shared" si="40"/>
        <v>0</v>
      </c>
      <c r="G206" s="291">
        <f t="shared" si="40"/>
        <v>0</v>
      </c>
      <c r="H206" s="292">
        <f t="shared" si="40"/>
        <v>0</v>
      </c>
      <c r="I206" s="292">
        <f t="shared" si="40"/>
        <v>0</v>
      </c>
      <c r="J206" s="293">
        <f t="shared" si="40"/>
        <v>0</v>
      </c>
      <c r="K206" s="13" t="str">
        <f t="shared" si="33"/>
        <v/>
      </c>
      <c r="L206" s="270" t="s">
        <v>203</v>
      </c>
      <c r="M206" s="122"/>
      <c r="N206" s="122"/>
      <c r="O206" s="122"/>
      <c r="P206" s="122"/>
      <c r="Q206" s="122"/>
      <c r="R206" s="122"/>
      <c r="S206" s="122"/>
      <c r="T206" s="122"/>
      <c r="U206" s="122"/>
      <c r="V206" s="122"/>
      <c r="W206" s="122"/>
      <c r="X206" s="122"/>
      <c r="Y206" s="122"/>
      <c r="Z206" s="122"/>
    </row>
    <row r="207" spans="1:26" ht="18.75" hidden="1" customHeight="1">
      <c r="A207" s="271">
        <v>140</v>
      </c>
      <c r="B207" s="287"/>
      <c r="C207" s="288">
        <v>1013</v>
      </c>
      <c r="D207" s="289" t="s">
        <v>233</v>
      </c>
      <c r="E207" s="101">
        <f t="shared" si="40"/>
        <v>0</v>
      </c>
      <c r="F207" s="290">
        <f t="shared" si="40"/>
        <v>0</v>
      </c>
      <c r="G207" s="291">
        <f t="shared" si="40"/>
        <v>0</v>
      </c>
      <c r="H207" s="292">
        <f t="shared" si="40"/>
        <v>0</v>
      </c>
      <c r="I207" s="292">
        <f t="shared" si="40"/>
        <v>0</v>
      </c>
      <c r="J207" s="293">
        <f t="shared" si="40"/>
        <v>0</v>
      </c>
      <c r="K207" s="13" t="str">
        <f t="shared" si="33"/>
        <v/>
      </c>
      <c r="L207" s="270" t="s">
        <v>209</v>
      </c>
    </row>
    <row r="208" spans="1:26" ht="18.75" hidden="1" customHeight="1">
      <c r="A208" s="271">
        <v>145</v>
      </c>
      <c r="B208" s="287"/>
      <c r="C208" s="288">
        <v>1014</v>
      </c>
      <c r="D208" s="289" t="s">
        <v>234</v>
      </c>
      <c r="E208" s="101">
        <f t="shared" si="40"/>
        <v>0</v>
      </c>
      <c r="F208" s="290">
        <f t="shared" si="40"/>
        <v>0</v>
      </c>
      <c r="G208" s="291">
        <f t="shared" si="40"/>
        <v>0</v>
      </c>
      <c r="H208" s="292">
        <f t="shared" si="40"/>
        <v>0</v>
      </c>
      <c r="I208" s="292">
        <f t="shared" si="40"/>
        <v>0</v>
      </c>
      <c r="J208" s="293">
        <f t="shared" si="40"/>
        <v>0</v>
      </c>
      <c r="K208" s="13" t="str">
        <f t="shared" si="33"/>
        <v/>
      </c>
      <c r="L208" s="270" t="s">
        <v>235</v>
      </c>
    </row>
    <row r="209" spans="1:26" ht="18.75" hidden="1" customHeight="1">
      <c r="A209" s="271">
        <v>150</v>
      </c>
      <c r="B209" s="287"/>
      <c r="C209" s="288">
        <v>1015</v>
      </c>
      <c r="D209" s="289" t="s">
        <v>236</v>
      </c>
      <c r="E209" s="101">
        <f t="shared" si="40"/>
        <v>0</v>
      </c>
      <c r="F209" s="290">
        <f t="shared" si="40"/>
        <v>0</v>
      </c>
      <c r="G209" s="291">
        <f t="shared" si="40"/>
        <v>0</v>
      </c>
      <c r="H209" s="292">
        <f t="shared" si="40"/>
        <v>0</v>
      </c>
      <c r="I209" s="292">
        <f t="shared" si="40"/>
        <v>0</v>
      </c>
      <c r="J209" s="293">
        <f t="shared" si="40"/>
        <v>0</v>
      </c>
      <c r="K209" s="13" t="str">
        <f t="shared" si="33"/>
        <v/>
      </c>
      <c r="L209" s="270" t="s">
        <v>237</v>
      </c>
    </row>
    <row r="210" spans="1:26" ht="18.75" hidden="1" customHeight="1">
      <c r="A210" s="271">
        <v>155</v>
      </c>
      <c r="B210" s="287"/>
      <c r="C210" s="311">
        <v>1016</v>
      </c>
      <c r="D210" s="312" t="s">
        <v>238</v>
      </c>
      <c r="E210" s="109">
        <f t="shared" si="40"/>
        <v>0</v>
      </c>
      <c r="F210" s="313">
        <f t="shared" si="40"/>
        <v>0</v>
      </c>
      <c r="G210" s="314">
        <f t="shared" si="40"/>
        <v>0</v>
      </c>
      <c r="H210" s="315">
        <f t="shared" si="40"/>
        <v>0</v>
      </c>
      <c r="I210" s="315">
        <f t="shared" si="40"/>
        <v>0</v>
      </c>
      <c r="J210" s="316">
        <f t="shared" si="40"/>
        <v>0</v>
      </c>
      <c r="K210" s="13" t="str">
        <f t="shared" si="33"/>
        <v/>
      </c>
      <c r="L210" s="270" t="s">
        <v>239</v>
      </c>
    </row>
    <row r="211" spans="1:26" ht="18.75" hidden="1" customHeight="1">
      <c r="A211" s="271">
        <v>160</v>
      </c>
      <c r="B211" s="272"/>
      <c r="C211" s="317">
        <v>1020</v>
      </c>
      <c r="D211" s="318" t="s">
        <v>240</v>
      </c>
      <c r="E211" s="319">
        <f t="shared" si="40"/>
        <v>0</v>
      </c>
      <c r="F211" s="320">
        <f t="shared" si="40"/>
        <v>0</v>
      </c>
      <c r="G211" s="321">
        <f t="shared" si="40"/>
        <v>0</v>
      </c>
      <c r="H211" s="322">
        <f t="shared" si="40"/>
        <v>0</v>
      </c>
      <c r="I211" s="322">
        <f t="shared" si="40"/>
        <v>0</v>
      </c>
      <c r="J211" s="323">
        <f t="shared" si="40"/>
        <v>0</v>
      </c>
      <c r="K211" s="13" t="str">
        <f t="shared" si="33"/>
        <v/>
      </c>
      <c r="L211" s="270" t="s">
        <v>241</v>
      </c>
    </row>
    <row r="212" spans="1:26" ht="18.75" hidden="1" customHeight="1">
      <c r="A212" s="271">
        <v>165</v>
      </c>
      <c r="B212" s="287"/>
      <c r="C212" s="324">
        <v>1030</v>
      </c>
      <c r="D212" s="325" t="s">
        <v>242</v>
      </c>
      <c r="E212" s="326">
        <f t="shared" si="40"/>
        <v>0</v>
      </c>
      <c r="F212" s="327">
        <f t="shared" si="40"/>
        <v>0</v>
      </c>
      <c r="G212" s="328">
        <f t="shared" si="40"/>
        <v>0</v>
      </c>
      <c r="H212" s="329">
        <f t="shared" si="40"/>
        <v>0</v>
      </c>
      <c r="I212" s="329">
        <f t="shared" si="40"/>
        <v>0</v>
      </c>
      <c r="J212" s="330">
        <f t="shared" si="40"/>
        <v>0</v>
      </c>
      <c r="K212" s="13" t="str">
        <f t="shared" si="33"/>
        <v/>
      </c>
      <c r="L212" s="331" t="s">
        <v>213</v>
      </c>
    </row>
    <row r="213" spans="1:26" ht="18.75" hidden="1" customHeight="1">
      <c r="A213" s="271">
        <v>175</v>
      </c>
      <c r="B213" s="287"/>
      <c r="C213" s="317">
        <v>1051</v>
      </c>
      <c r="D213" s="332" t="s">
        <v>243</v>
      </c>
      <c r="E213" s="319">
        <f t="shared" si="40"/>
        <v>0</v>
      </c>
      <c r="F213" s="320">
        <f t="shared" si="40"/>
        <v>0</v>
      </c>
      <c r="G213" s="321">
        <f t="shared" si="40"/>
        <v>0</v>
      </c>
      <c r="H213" s="322">
        <f t="shared" si="40"/>
        <v>0</v>
      </c>
      <c r="I213" s="322">
        <f t="shared" si="40"/>
        <v>0</v>
      </c>
      <c r="J213" s="323">
        <f t="shared" si="40"/>
        <v>0</v>
      </c>
      <c r="K213" s="13" t="str">
        <f t="shared" si="33"/>
        <v/>
      </c>
      <c r="L213" s="331"/>
    </row>
    <row r="214" spans="1:26" ht="18.75" hidden="1" customHeight="1">
      <c r="A214" s="271">
        <v>180</v>
      </c>
      <c r="B214" s="287"/>
      <c r="C214" s="288">
        <v>1052</v>
      </c>
      <c r="D214" s="289" t="s">
        <v>244</v>
      </c>
      <c r="E214" s="101">
        <f t="shared" si="40"/>
        <v>0</v>
      </c>
      <c r="F214" s="290">
        <f t="shared" si="40"/>
        <v>0</v>
      </c>
      <c r="G214" s="291">
        <f t="shared" si="40"/>
        <v>0</v>
      </c>
      <c r="H214" s="292">
        <f t="shared" si="40"/>
        <v>0</v>
      </c>
      <c r="I214" s="292">
        <f t="shared" si="40"/>
        <v>0</v>
      </c>
      <c r="J214" s="293">
        <f t="shared" si="40"/>
        <v>0</v>
      </c>
      <c r="K214" s="13" t="str">
        <f t="shared" si="33"/>
        <v/>
      </c>
      <c r="L214" s="331"/>
    </row>
    <row r="215" spans="1:26" ht="18.75" hidden="1" customHeight="1">
      <c r="A215" s="271">
        <v>185</v>
      </c>
      <c r="B215" s="287"/>
      <c r="C215" s="324">
        <v>1053</v>
      </c>
      <c r="D215" s="325" t="s">
        <v>245</v>
      </c>
      <c r="E215" s="326">
        <f t="shared" si="40"/>
        <v>0</v>
      </c>
      <c r="F215" s="327">
        <f t="shared" si="40"/>
        <v>0</v>
      </c>
      <c r="G215" s="328">
        <f t="shared" si="40"/>
        <v>0</v>
      </c>
      <c r="H215" s="329">
        <f t="shared" si="40"/>
        <v>0</v>
      </c>
      <c r="I215" s="329">
        <f t="shared" si="40"/>
        <v>0</v>
      </c>
      <c r="J215" s="330">
        <f t="shared" si="40"/>
        <v>0</v>
      </c>
      <c r="K215" s="13" t="str">
        <f t="shared" si="33"/>
        <v/>
      </c>
      <c r="L215" s="270" t="s">
        <v>203</v>
      </c>
    </row>
    <row r="216" spans="1:26" ht="18.75" hidden="1" customHeight="1">
      <c r="A216" s="271">
        <v>190</v>
      </c>
      <c r="B216" s="287"/>
      <c r="C216" s="317">
        <v>1062</v>
      </c>
      <c r="D216" s="318" t="s">
        <v>246</v>
      </c>
      <c r="E216" s="319">
        <f t="shared" si="40"/>
        <v>0</v>
      </c>
      <c r="F216" s="320">
        <f t="shared" si="40"/>
        <v>0</v>
      </c>
      <c r="G216" s="321">
        <f t="shared" si="40"/>
        <v>0</v>
      </c>
      <c r="H216" s="322">
        <f t="shared" si="40"/>
        <v>0</v>
      </c>
      <c r="I216" s="322">
        <f t="shared" si="40"/>
        <v>0</v>
      </c>
      <c r="J216" s="323">
        <f t="shared" si="40"/>
        <v>0</v>
      </c>
      <c r="K216" s="13" t="str">
        <f t="shared" si="33"/>
        <v/>
      </c>
      <c r="L216" s="270" t="s">
        <v>205</v>
      </c>
    </row>
    <row r="217" spans="1:26" ht="18.75" hidden="1" customHeight="1">
      <c r="A217" s="271">
        <v>200</v>
      </c>
      <c r="B217" s="287"/>
      <c r="C217" s="324">
        <v>1063</v>
      </c>
      <c r="D217" s="333" t="s">
        <v>247</v>
      </c>
      <c r="E217" s="326">
        <f t="shared" si="40"/>
        <v>0</v>
      </c>
      <c r="F217" s="327">
        <f t="shared" si="40"/>
        <v>0</v>
      </c>
      <c r="G217" s="328">
        <f t="shared" si="40"/>
        <v>0</v>
      </c>
      <c r="H217" s="329">
        <f t="shared" si="40"/>
        <v>0</v>
      </c>
      <c r="I217" s="329">
        <f t="shared" si="40"/>
        <v>0</v>
      </c>
      <c r="J217" s="330">
        <f t="shared" si="40"/>
        <v>0</v>
      </c>
      <c r="K217" s="13" t="str">
        <f t="shared" si="33"/>
        <v/>
      </c>
      <c r="L217" s="270" t="s">
        <v>207</v>
      </c>
    </row>
    <row r="218" spans="1:26" ht="18.75" hidden="1" customHeight="1">
      <c r="A218" s="271">
        <v>200</v>
      </c>
      <c r="B218" s="287"/>
      <c r="C218" s="334">
        <v>1069</v>
      </c>
      <c r="D218" s="335" t="s">
        <v>248</v>
      </c>
      <c r="E218" s="336">
        <f t="shared" si="40"/>
        <v>0</v>
      </c>
      <c r="F218" s="337">
        <f t="shared" si="40"/>
        <v>0</v>
      </c>
      <c r="G218" s="338">
        <f t="shared" si="40"/>
        <v>0</v>
      </c>
      <c r="H218" s="339">
        <f t="shared" si="40"/>
        <v>0</v>
      </c>
      <c r="I218" s="339">
        <f t="shared" si="40"/>
        <v>0</v>
      </c>
      <c r="J218" s="340">
        <f t="shared" si="40"/>
        <v>0</v>
      </c>
      <c r="K218" s="13" t="str">
        <f t="shared" si="33"/>
        <v/>
      </c>
      <c r="L218" s="270" t="s">
        <v>209</v>
      </c>
    </row>
    <row r="219" spans="1:26" ht="18.75" hidden="1" customHeight="1">
      <c r="A219" s="271">
        <v>205</v>
      </c>
      <c r="B219" s="272"/>
      <c r="C219" s="317">
        <v>1091</v>
      </c>
      <c r="D219" s="332" t="s">
        <v>249</v>
      </c>
      <c r="E219" s="319">
        <f t="shared" si="40"/>
        <v>0</v>
      </c>
      <c r="F219" s="320">
        <f t="shared" si="40"/>
        <v>0</v>
      </c>
      <c r="G219" s="321">
        <f t="shared" si="40"/>
        <v>0</v>
      </c>
      <c r="H219" s="322">
        <f t="shared" si="40"/>
        <v>0</v>
      </c>
      <c r="I219" s="322">
        <f t="shared" si="40"/>
        <v>0</v>
      </c>
      <c r="J219" s="323">
        <f t="shared" si="40"/>
        <v>0</v>
      </c>
      <c r="K219" s="13" t="str">
        <f t="shared" si="33"/>
        <v/>
      </c>
      <c r="L219" s="270" t="s">
        <v>211</v>
      </c>
    </row>
    <row r="220" spans="1:26" ht="18.75" hidden="1" customHeight="1">
      <c r="A220" s="271">
        <v>210</v>
      </c>
      <c r="B220" s="287"/>
      <c r="C220" s="288">
        <v>1092</v>
      </c>
      <c r="D220" s="289" t="s">
        <v>250</v>
      </c>
      <c r="E220" s="101">
        <f t="shared" si="40"/>
        <v>0</v>
      </c>
      <c r="F220" s="290">
        <f t="shared" si="40"/>
        <v>0</v>
      </c>
      <c r="G220" s="291">
        <f t="shared" si="40"/>
        <v>0</v>
      </c>
      <c r="H220" s="292">
        <f t="shared" si="40"/>
        <v>0</v>
      </c>
      <c r="I220" s="292">
        <f t="shared" si="40"/>
        <v>0</v>
      </c>
      <c r="J220" s="293">
        <f t="shared" si="40"/>
        <v>0</v>
      </c>
      <c r="K220" s="13" t="str">
        <f t="shared" si="33"/>
        <v/>
      </c>
      <c r="L220" s="270" t="s">
        <v>213</v>
      </c>
    </row>
    <row r="221" spans="1:26" ht="18.75" hidden="1" customHeight="1">
      <c r="A221" s="271">
        <v>215</v>
      </c>
      <c r="B221" s="287"/>
      <c r="C221" s="279">
        <v>1098</v>
      </c>
      <c r="D221" s="341" t="s">
        <v>251</v>
      </c>
      <c r="E221" s="126">
        <f t="shared" ref="E221:J227" si="41">SUMIF($C$601:$C$12270,$C221,E$601:E$12270)</f>
        <v>0</v>
      </c>
      <c r="F221" s="281">
        <f t="shared" si="41"/>
        <v>0</v>
      </c>
      <c r="G221" s="282">
        <f t="shared" si="41"/>
        <v>0</v>
      </c>
      <c r="H221" s="283">
        <f t="shared" si="41"/>
        <v>0</v>
      </c>
      <c r="I221" s="283">
        <f t="shared" si="41"/>
        <v>0</v>
      </c>
      <c r="J221" s="284">
        <f t="shared" si="41"/>
        <v>0</v>
      </c>
      <c r="K221" s="13" t="str">
        <f t="shared" si="33"/>
        <v/>
      </c>
      <c r="L221" s="270" t="s">
        <v>215</v>
      </c>
    </row>
    <row r="222" spans="1:26" s="122" customFormat="1" ht="18.75" hidden="1" customHeight="1">
      <c r="A222" s="261">
        <v>220</v>
      </c>
      <c r="B222" s="262">
        <v>1900</v>
      </c>
      <c r="C222" s="342" t="s">
        <v>252</v>
      </c>
      <c r="D222" s="342"/>
      <c r="E222" s="308">
        <f t="shared" ref="E222:J222" si="42">SUMIF($B$601:$B$12270,$B222,E$601:E$12270)</f>
        <v>0</v>
      </c>
      <c r="F222" s="309">
        <f t="shared" si="42"/>
        <v>0</v>
      </c>
      <c r="G222" s="267">
        <f t="shared" si="42"/>
        <v>0</v>
      </c>
      <c r="H222" s="268">
        <f t="shared" si="42"/>
        <v>0</v>
      </c>
      <c r="I222" s="268">
        <f t="shared" si="42"/>
        <v>0</v>
      </c>
      <c r="J222" s="269">
        <f t="shared" si="42"/>
        <v>0</v>
      </c>
      <c r="K222" s="13" t="str">
        <f t="shared" si="33"/>
        <v/>
      </c>
      <c r="L222" s="270" t="s">
        <v>217</v>
      </c>
      <c r="M222" s="5"/>
      <c r="N222" s="5"/>
      <c r="O222" s="5"/>
      <c r="P222" s="5"/>
      <c r="Q222" s="5"/>
      <c r="R222" s="5"/>
      <c r="S222" s="5"/>
      <c r="T222" s="5"/>
      <c r="U222" s="5"/>
      <c r="V222" s="5"/>
      <c r="W222" s="5"/>
      <c r="X222" s="5"/>
      <c r="Y222" s="5"/>
      <c r="Z222" s="5"/>
    </row>
    <row r="223" spans="1:26" ht="18.75" hidden="1" customHeight="1">
      <c r="A223" s="271">
        <v>225</v>
      </c>
      <c r="B223" s="287"/>
      <c r="C223" s="273">
        <v>1901</v>
      </c>
      <c r="D223" s="343" t="s">
        <v>253</v>
      </c>
      <c r="E223" s="94">
        <f t="shared" ref="E223:J225" si="43">SUMIF($C$601:$C$12270,$C223,E$601:E$12270)</f>
        <v>0</v>
      </c>
      <c r="F223" s="275">
        <f t="shared" si="43"/>
        <v>0</v>
      </c>
      <c r="G223" s="276">
        <f t="shared" si="43"/>
        <v>0</v>
      </c>
      <c r="H223" s="277">
        <f t="shared" si="43"/>
        <v>0</v>
      </c>
      <c r="I223" s="277">
        <f t="shared" si="43"/>
        <v>0</v>
      </c>
      <c r="J223" s="278">
        <f t="shared" si="43"/>
        <v>0</v>
      </c>
      <c r="K223" s="13" t="str">
        <f t="shared" si="33"/>
        <v/>
      </c>
      <c r="L223" s="270" t="s">
        <v>219</v>
      </c>
    </row>
    <row r="224" spans="1:26" ht="18.75" hidden="1" customHeight="1">
      <c r="A224" s="271">
        <v>230</v>
      </c>
      <c r="B224" s="344"/>
      <c r="C224" s="288">
        <v>1981</v>
      </c>
      <c r="D224" s="345" t="s">
        <v>254</v>
      </c>
      <c r="E224" s="101">
        <f t="shared" si="43"/>
        <v>0</v>
      </c>
      <c r="F224" s="290">
        <f t="shared" si="43"/>
        <v>0</v>
      </c>
      <c r="G224" s="291">
        <f t="shared" si="43"/>
        <v>0</v>
      </c>
      <c r="H224" s="292">
        <f t="shared" si="43"/>
        <v>0</v>
      </c>
      <c r="I224" s="292">
        <f t="shared" si="43"/>
        <v>0</v>
      </c>
      <c r="J224" s="293">
        <f t="shared" si="43"/>
        <v>0</v>
      </c>
      <c r="K224" s="13" t="str">
        <f t="shared" si="33"/>
        <v/>
      </c>
      <c r="L224" s="270" t="s">
        <v>209</v>
      </c>
      <c r="M224" s="122"/>
      <c r="N224" s="122"/>
      <c r="O224" s="122"/>
      <c r="P224" s="122"/>
      <c r="Q224" s="122"/>
      <c r="R224" s="122"/>
      <c r="S224" s="122"/>
      <c r="T224" s="122"/>
      <c r="U224" s="122"/>
      <c r="V224" s="122"/>
      <c r="W224" s="122"/>
      <c r="X224" s="122"/>
      <c r="Y224" s="122"/>
      <c r="Z224" s="122"/>
    </row>
    <row r="225" spans="1:26" ht="18.75" hidden="1" customHeight="1">
      <c r="A225" s="271">
        <v>245</v>
      </c>
      <c r="B225" s="287"/>
      <c r="C225" s="279">
        <v>1991</v>
      </c>
      <c r="D225" s="346" t="s">
        <v>255</v>
      </c>
      <c r="E225" s="126">
        <f t="shared" si="43"/>
        <v>0</v>
      </c>
      <c r="F225" s="281">
        <f t="shared" si="43"/>
        <v>0</v>
      </c>
      <c r="G225" s="282">
        <f t="shared" si="43"/>
        <v>0</v>
      </c>
      <c r="H225" s="283">
        <f t="shared" si="43"/>
        <v>0</v>
      </c>
      <c r="I225" s="283">
        <f t="shared" si="43"/>
        <v>0</v>
      </c>
      <c r="J225" s="284">
        <f t="shared" si="43"/>
        <v>0</v>
      </c>
      <c r="K225" s="13" t="str">
        <f t="shared" si="33"/>
        <v/>
      </c>
      <c r="L225" s="270" t="s">
        <v>222</v>
      </c>
    </row>
    <row r="226" spans="1:26" s="122" customFormat="1" ht="18.75" hidden="1" customHeight="1">
      <c r="A226" s="261">
        <v>220</v>
      </c>
      <c r="B226" s="262">
        <v>2100</v>
      </c>
      <c r="C226" s="342" t="s">
        <v>256</v>
      </c>
      <c r="D226" s="342"/>
      <c r="E226" s="308">
        <f t="shared" ref="E226:J226" si="44">SUMIF($B$601:$B$12270,$B226,E$601:E$12270)</f>
        <v>0</v>
      </c>
      <c r="F226" s="309">
        <f t="shared" si="44"/>
        <v>0</v>
      </c>
      <c r="G226" s="267">
        <f t="shared" si="44"/>
        <v>0</v>
      </c>
      <c r="H226" s="268">
        <f t="shared" si="44"/>
        <v>0</v>
      </c>
      <c r="I226" s="268">
        <f t="shared" si="44"/>
        <v>0</v>
      </c>
      <c r="J226" s="269">
        <f t="shared" si="44"/>
        <v>0</v>
      </c>
      <c r="K226" s="13" t="str">
        <f t="shared" si="33"/>
        <v/>
      </c>
      <c r="L226" s="270" t="s">
        <v>213</v>
      </c>
      <c r="M226" s="5"/>
      <c r="N226" s="5"/>
      <c r="O226" s="5"/>
      <c r="P226" s="5"/>
      <c r="Q226" s="5"/>
      <c r="R226" s="5"/>
      <c r="S226" s="5"/>
      <c r="T226" s="5"/>
      <c r="U226" s="5"/>
      <c r="V226" s="5"/>
      <c r="W226" s="5"/>
      <c r="X226" s="5"/>
      <c r="Y226" s="5"/>
      <c r="Z226" s="5"/>
    </row>
    <row r="227" spans="1:26" ht="18.75" hidden="1" customHeight="1">
      <c r="A227" s="271">
        <v>225</v>
      </c>
      <c r="B227" s="287"/>
      <c r="C227" s="273">
        <v>2110</v>
      </c>
      <c r="D227" s="347" t="s">
        <v>257</v>
      </c>
      <c r="E227" s="94">
        <f t="shared" ref="E227:J231" si="45">SUMIF($C$601:$C$12270,$C227,E$601:E$12270)</f>
        <v>0</v>
      </c>
      <c r="F227" s="275">
        <f t="shared" si="45"/>
        <v>0</v>
      </c>
      <c r="G227" s="276">
        <f t="shared" si="45"/>
        <v>0</v>
      </c>
      <c r="H227" s="277">
        <f t="shared" si="45"/>
        <v>0</v>
      </c>
      <c r="I227" s="277">
        <f t="shared" si="45"/>
        <v>0</v>
      </c>
      <c r="J227" s="278">
        <f t="shared" si="45"/>
        <v>0</v>
      </c>
      <c r="K227" s="13" t="str">
        <f t="shared" si="33"/>
        <v/>
      </c>
      <c r="L227" s="270" t="s">
        <v>224</v>
      </c>
    </row>
    <row r="228" spans="1:26" ht="18.75" hidden="1" customHeight="1">
      <c r="A228" s="271">
        <v>230</v>
      </c>
      <c r="B228" s="344"/>
      <c r="C228" s="288">
        <v>2120</v>
      </c>
      <c r="D228" s="295" t="s">
        <v>258</v>
      </c>
      <c r="E228" s="101">
        <f t="shared" si="45"/>
        <v>0</v>
      </c>
      <c r="F228" s="290">
        <f t="shared" si="45"/>
        <v>0</v>
      </c>
      <c r="G228" s="291">
        <f t="shared" si="45"/>
        <v>0</v>
      </c>
      <c r="H228" s="292">
        <f t="shared" si="45"/>
        <v>0</v>
      </c>
      <c r="I228" s="292">
        <f t="shared" si="45"/>
        <v>0</v>
      </c>
      <c r="J228" s="293">
        <f t="shared" si="45"/>
        <v>0</v>
      </c>
      <c r="K228" s="13" t="str">
        <f t="shared" si="33"/>
        <v/>
      </c>
      <c r="L228" s="270"/>
      <c r="M228" s="122"/>
      <c r="N228" s="122"/>
      <c r="O228" s="122"/>
      <c r="P228" s="122"/>
      <c r="Q228" s="122"/>
      <c r="R228" s="122"/>
      <c r="S228" s="122"/>
      <c r="T228" s="122"/>
      <c r="U228" s="122"/>
      <c r="V228" s="122"/>
      <c r="W228" s="122"/>
      <c r="X228" s="122"/>
      <c r="Y228" s="122"/>
      <c r="Z228" s="122"/>
    </row>
    <row r="229" spans="1:26" ht="18.75" hidden="1" customHeight="1">
      <c r="A229" s="271">
        <v>235</v>
      </c>
      <c r="B229" s="344"/>
      <c r="C229" s="288">
        <v>2125</v>
      </c>
      <c r="D229" s="295" t="s">
        <v>259</v>
      </c>
      <c r="E229" s="101">
        <f t="shared" si="45"/>
        <v>0</v>
      </c>
      <c r="F229" s="290">
        <f t="shared" si="45"/>
        <v>0</v>
      </c>
      <c r="G229" s="291">
        <f t="shared" si="45"/>
        <v>0</v>
      </c>
      <c r="H229" s="292">
        <f t="shared" si="45"/>
        <v>0</v>
      </c>
      <c r="I229" s="292">
        <f t="shared" si="45"/>
        <v>0</v>
      </c>
      <c r="J229" s="293">
        <f t="shared" si="45"/>
        <v>0</v>
      </c>
      <c r="K229" s="13" t="str">
        <f t="shared" si="33"/>
        <v/>
      </c>
      <c r="L229" s="270" t="s">
        <v>229</v>
      </c>
    </row>
    <row r="230" spans="1:26" ht="18.75" hidden="1" customHeight="1">
      <c r="A230" s="271">
        <v>240</v>
      </c>
      <c r="B230" s="286"/>
      <c r="C230" s="288">
        <v>2140</v>
      </c>
      <c r="D230" s="295" t="s">
        <v>260</v>
      </c>
      <c r="E230" s="101">
        <f t="shared" si="45"/>
        <v>0</v>
      </c>
      <c r="F230" s="290">
        <f t="shared" si="45"/>
        <v>0</v>
      </c>
      <c r="G230" s="291">
        <f t="shared" si="45"/>
        <v>0</v>
      </c>
      <c r="H230" s="292">
        <f t="shared" si="45"/>
        <v>0</v>
      </c>
      <c r="I230" s="292">
        <f t="shared" si="45"/>
        <v>0</v>
      </c>
      <c r="J230" s="293">
        <f t="shared" si="45"/>
        <v>0</v>
      </c>
      <c r="K230" s="13" t="str">
        <f t="shared" si="33"/>
        <v/>
      </c>
      <c r="L230" s="270" t="s">
        <v>209</v>
      </c>
    </row>
    <row r="231" spans="1:26" ht="18.75" hidden="1" customHeight="1">
      <c r="A231" s="271">
        <v>245</v>
      </c>
      <c r="B231" s="287"/>
      <c r="C231" s="279">
        <v>2190</v>
      </c>
      <c r="D231" s="348" t="s">
        <v>261</v>
      </c>
      <c r="E231" s="126">
        <f t="shared" si="45"/>
        <v>0</v>
      </c>
      <c r="F231" s="281">
        <f t="shared" si="45"/>
        <v>0</v>
      </c>
      <c r="G231" s="282">
        <f t="shared" si="45"/>
        <v>0</v>
      </c>
      <c r="H231" s="283">
        <f t="shared" si="45"/>
        <v>0</v>
      </c>
      <c r="I231" s="283">
        <f t="shared" si="45"/>
        <v>0</v>
      </c>
      <c r="J231" s="284">
        <f t="shared" si="45"/>
        <v>0</v>
      </c>
      <c r="K231" s="13" t="str">
        <f t="shared" si="33"/>
        <v/>
      </c>
      <c r="L231" s="270"/>
    </row>
    <row r="232" spans="1:26" s="122" customFormat="1" ht="18.75" hidden="1" customHeight="1">
      <c r="A232" s="261">
        <v>250</v>
      </c>
      <c r="B232" s="262">
        <v>2200</v>
      </c>
      <c r="C232" s="342" t="s">
        <v>262</v>
      </c>
      <c r="D232" s="342"/>
      <c r="E232" s="308">
        <f t="shared" ref="E232:J232" si="46">SUMIF($B$601:$B$12270,$B232,E$601:E$12270)</f>
        <v>0</v>
      </c>
      <c r="F232" s="309">
        <f t="shared" si="46"/>
        <v>0</v>
      </c>
      <c r="G232" s="267">
        <f t="shared" si="46"/>
        <v>0</v>
      </c>
      <c r="H232" s="268">
        <f t="shared" si="46"/>
        <v>0</v>
      </c>
      <c r="I232" s="268">
        <f t="shared" si="46"/>
        <v>0</v>
      </c>
      <c r="J232" s="269">
        <f t="shared" si="46"/>
        <v>0</v>
      </c>
      <c r="K232" s="13" t="str">
        <f t="shared" si="33"/>
        <v/>
      </c>
      <c r="L232" s="270" t="s">
        <v>203</v>
      </c>
      <c r="M232" s="5"/>
      <c r="N232" s="5"/>
      <c r="O232" s="5"/>
      <c r="P232" s="5"/>
      <c r="Q232" s="5"/>
      <c r="R232" s="5"/>
      <c r="S232" s="5"/>
      <c r="T232" s="5"/>
      <c r="U232" s="5"/>
      <c r="V232" s="5"/>
      <c r="W232" s="5"/>
      <c r="X232" s="5"/>
      <c r="Y232" s="5"/>
      <c r="Z232" s="5"/>
    </row>
    <row r="233" spans="1:26" ht="18.75" hidden="1" customHeight="1">
      <c r="A233" s="271">
        <v>255</v>
      </c>
      <c r="B233" s="287"/>
      <c r="C233" s="273">
        <v>2221</v>
      </c>
      <c r="D233" s="274" t="s">
        <v>263</v>
      </c>
      <c r="E233" s="94">
        <f t="shared" ref="E233:J234" si="47">SUMIF($C$601:$C$12270,$C233,E$601:E$12270)</f>
        <v>0</v>
      </c>
      <c r="F233" s="275">
        <f t="shared" si="47"/>
        <v>0</v>
      </c>
      <c r="G233" s="276">
        <f t="shared" si="47"/>
        <v>0</v>
      </c>
      <c r="H233" s="277">
        <f t="shared" si="47"/>
        <v>0</v>
      </c>
      <c r="I233" s="277">
        <f t="shared" si="47"/>
        <v>0</v>
      </c>
      <c r="J233" s="278">
        <f t="shared" si="47"/>
        <v>0</v>
      </c>
      <c r="K233" s="13" t="str">
        <f t="shared" si="33"/>
        <v/>
      </c>
      <c r="L233" s="270" t="s">
        <v>209</v>
      </c>
    </row>
    <row r="234" spans="1:26" ht="18.75" hidden="1" customHeight="1">
      <c r="A234" s="271">
        <v>265</v>
      </c>
      <c r="B234" s="287"/>
      <c r="C234" s="279">
        <v>2224</v>
      </c>
      <c r="D234" s="280" t="s">
        <v>264</v>
      </c>
      <c r="E234" s="126">
        <f t="shared" si="47"/>
        <v>0</v>
      </c>
      <c r="F234" s="281">
        <f t="shared" si="47"/>
        <v>0</v>
      </c>
      <c r="G234" s="282">
        <f t="shared" si="47"/>
        <v>0</v>
      </c>
      <c r="H234" s="283">
        <f t="shared" si="47"/>
        <v>0</v>
      </c>
      <c r="I234" s="283">
        <f t="shared" si="47"/>
        <v>0</v>
      </c>
      <c r="J234" s="284">
        <f t="shared" si="47"/>
        <v>0</v>
      </c>
      <c r="K234" s="13" t="str">
        <f t="shared" si="33"/>
        <v/>
      </c>
      <c r="L234" s="270" t="s">
        <v>235</v>
      </c>
    </row>
    <row r="235" spans="1:26" s="122" customFormat="1" ht="18.75" hidden="1" customHeight="1">
      <c r="A235" s="261">
        <v>270</v>
      </c>
      <c r="B235" s="262">
        <v>2500</v>
      </c>
      <c r="C235" s="342" t="s">
        <v>265</v>
      </c>
      <c r="D235" s="349"/>
      <c r="E235" s="308">
        <f t="shared" ref="E235:J239" si="48">SUMIF($B$601:$B$12270,$B235,E$601:E$12270)</f>
        <v>0</v>
      </c>
      <c r="F235" s="309">
        <f t="shared" si="48"/>
        <v>0</v>
      </c>
      <c r="G235" s="267">
        <f t="shared" si="48"/>
        <v>0</v>
      </c>
      <c r="H235" s="268">
        <f t="shared" si="48"/>
        <v>0</v>
      </c>
      <c r="I235" s="268">
        <f t="shared" si="48"/>
        <v>0</v>
      </c>
      <c r="J235" s="269">
        <f t="shared" si="48"/>
        <v>0</v>
      </c>
      <c r="K235" s="13" t="str">
        <f t="shared" si="33"/>
        <v/>
      </c>
      <c r="L235" s="270" t="s">
        <v>237</v>
      </c>
      <c r="M235" s="5"/>
      <c r="N235" s="5"/>
      <c r="O235" s="5"/>
      <c r="P235" s="5"/>
      <c r="Q235" s="5"/>
      <c r="R235" s="5"/>
      <c r="S235" s="5"/>
      <c r="T235" s="5"/>
      <c r="U235" s="5"/>
      <c r="V235" s="5"/>
      <c r="W235" s="5"/>
      <c r="X235" s="5"/>
      <c r="Y235" s="5"/>
      <c r="Z235" s="5"/>
    </row>
    <row r="236" spans="1:26" s="122" customFormat="1" ht="18.75" hidden="1" customHeight="1">
      <c r="A236" s="261">
        <v>290</v>
      </c>
      <c r="B236" s="262">
        <v>2600</v>
      </c>
      <c r="C236" s="350" t="s">
        <v>266</v>
      </c>
      <c r="D236" s="264"/>
      <c r="E236" s="308">
        <f t="shared" si="48"/>
        <v>0</v>
      </c>
      <c r="F236" s="309">
        <f t="shared" si="48"/>
        <v>0</v>
      </c>
      <c r="G236" s="267">
        <f t="shared" si="48"/>
        <v>0</v>
      </c>
      <c r="H236" s="268">
        <f t="shared" si="48"/>
        <v>0</v>
      </c>
      <c r="I236" s="268">
        <f t="shared" si="48"/>
        <v>0</v>
      </c>
      <c r="J236" s="269">
        <f t="shared" si="48"/>
        <v>0</v>
      </c>
      <c r="K236" s="13" t="str">
        <f t="shared" si="33"/>
        <v/>
      </c>
      <c r="L236" s="270" t="s">
        <v>239</v>
      </c>
      <c r="M236" s="5"/>
      <c r="N236" s="5"/>
      <c r="O236" s="5"/>
      <c r="P236" s="5"/>
      <c r="Q236" s="5"/>
      <c r="R236" s="5"/>
      <c r="S236" s="5"/>
      <c r="T236" s="5"/>
      <c r="U236" s="5"/>
      <c r="V236" s="5"/>
      <c r="W236" s="5"/>
      <c r="X236" s="5"/>
      <c r="Y236" s="5"/>
      <c r="Z236" s="5"/>
    </row>
    <row r="237" spans="1:26" s="122" customFormat="1" ht="18.75" hidden="1" customHeight="1">
      <c r="A237" s="351">
        <v>320</v>
      </c>
      <c r="B237" s="262">
        <v>2700</v>
      </c>
      <c r="C237" s="350" t="s">
        <v>267</v>
      </c>
      <c r="D237" s="264"/>
      <c r="E237" s="308">
        <f t="shared" si="48"/>
        <v>0</v>
      </c>
      <c r="F237" s="309">
        <f t="shared" si="48"/>
        <v>0</v>
      </c>
      <c r="G237" s="267">
        <f t="shared" si="48"/>
        <v>0</v>
      </c>
      <c r="H237" s="268">
        <f t="shared" si="48"/>
        <v>0</v>
      </c>
      <c r="I237" s="268">
        <f t="shared" si="48"/>
        <v>0</v>
      </c>
      <c r="J237" s="269">
        <f t="shared" si="48"/>
        <v>0</v>
      </c>
      <c r="K237" s="13" t="str">
        <f t="shared" si="33"/>
        <v/>
      </c>
      <c r="L237" s="270" t="s">
        <v>241</v>
      </c>
    </row>
    <row r="238" spans="1:26" s="122" customFormat="1" ht="35.25" hidden="1" customHeight="1">
      <c r="A238" s="261">
        <v>330</v>
      </c>
      <c r="B238" s="262">
        <v>2800</v>
      </c>
      <c r="C238" s="350" t="s">
        <v>268</v>
      </c>
      <c r="D238" s="264"/>
      <c r="E238" s="308">
        <f t="shared" si="48"/>
        <v>0</v>
      </c>
      <c r="F238" s="309">
        <f t="shared" si="48"/>
        <v>0</v>
      </c>
      <c r="G238" s="267">
        <f t="shared" si="48"/>
        <v>0</v>
      </c>
      <c r="H238" s="268">
        <f t="shared" si="48"/>
        <v>0</v>
      </c>
      <c r="I238" s="268">
        <f t="shared" si="48"/>
        <v>0</v>
      </c>
      <c r="J238" s="269">
        <f t="shared" si="48"/>
        <v>0</v>
      </c>
      <c r="K238" s="13" t="str">
        <f t="shared" si="33"/>
        <v/>
      </c>
      <c r="L238" s="331" t="s">
        <v>213</v>
      </c>
    </row>
    <row r="239" spans="1:26" s="122" customFormat="1" ht="18.75" hidden="1" customHeight="1">
      <c r="A239" s="261">
        <v>350</v>
      </c>
      <c r="B239" s="262">
        <v>2900</v>
      </c>
      <c r="C239" s="342" t="s">
        <v>269</v>
      </c>
      <c r="D239" s="342"/>
      <c r="E239" s="308">
        <f t="shared" si="48"/>
        <v>0</v>
      </c>
      <c r="F239" s="309">
        <f t="shared" si="48"/>
        <v>0</v>
      </c>
      <c r="G239" s="267">
        <f t="shared" si="48"/>
        <v>0</v>
      </c>
      <c r="H239" s="268">
        <f t="shared" si="48"/>
        <v>0</v>
      </c>
      <c r="I239" s="268">
        <f t="shared" si="48"/>
        <v>0</v>
      </c>
      <c r="J239" s="269">
        <f t="shared" si="48"/>
        <v>0</v>
      </c>
      <c r="K239" s="13" t="str">
        <f t="shared" si="33"/>
        <v/>
      </c>
      <c r="L239" s="270"/>
    </row>
    <row r="240" spans="1:26" ht="18.75" hidden="1" customHeight="1">
      <c r="A240" s="271">
        <v>355</v>
      </c>
      <c r="B240" s="352"/>
      <c r="C240" s="273">
        <v>2920</v>
      </c>
      <c r="D240" s="353" t="s">
        <v>270</v>
      </c>
      <c r="E240" s="94">
        <f t="shared" ref="E240:J245" si="49">SUMIF($C$601:$C$12270,$C240,E$601:E$12270)</f>
        <v>0</v>
      </c>
      <c r="F240" s="275">
        <f t="shared" si="49"/>
        <v>0</v>
      </c>
      <c r="G240" s="276">
        <f t="shared" si="49"/>
        <v>0</v>
      </c>
      <c r="H240" s="277">
        <f t="shared" si="49"/>
        <v>0</v>
      </c>
      <c r="I240" s="277">
        <f t="shared" si="49"/>
        <v>0</v>
      </c>
      <c r="J240" s="278">
        <f t="shared" si="49"/>
        <v>0</v>
      </c>
      <c r="K240" s="13" t="str">
        <f t="shared" si="33"/>
        <v/>
      </c>
      <c r="L240" s="270"/>
      <c r="M240" s="122"/>
      <c r="N240" s="122"/>
      <c r="O240" s="122"/>
      <c r="P240" s="122"/>
      <c r="Q240" s="122"/>
      <c r="R240" s="122"/>
      <c r="S240" s="122"/>
      <c r="T240" s="122"/>
      <c r="U240" s="122"/>
      <c r="V240" s="122"/>
      <c r="W240" s="122"/>
      <c r="X240" s="122"/>
      <c r="Y240" s="122"/>
      <c r="Z240" s="122"/>
    </row>
    <row r="241" spans="1:26" ht="31.5" hidden="1">
      <c r="A241" s="271">
        <v>375</v>
      </c>
      <c r="B241" s="352"/>
      <c r="C241" s="324">
        <v>2969</v>
      </c>
      <c r="D241" s="354" t="s">
        <v>271</v>
      </c>
      <c r="E241" s="326">
        <f t="shared" si="49"/>
        <v>0</v>
      </c>
      <c r="F241" s="327">
        <f t="shared" si="49"/>
        <v>0</v>
      </c>
      <c r="G241" s="328">
        <f t="shared" si="49"/>
        <v>0</v>
      </c>
      <c r="H241" s="329">
        <f t="shared" si="49"/>
        <v>0</v>
      </c>
      <c r="I241" s="329">
        <f t="shared" si="49"/>
        <v>0</v>
      </c>
      <c r="J241" s="330">
        <f t="shared" si="49"/>
        <v>0</v>
      </c>
      <c r="K241" s="13" t="str">
        <f t="shared" si="33"/>
        <v/>
      </c>
      <c r="L241" s="270"/>
      <c r="M241" s="122"/>
      <c r="N241" s="122"/>
      <c r="O241" s="122"/>
      <c r="P241" s="122"/>
      <c r="Q241" s="122"/>
      <c r="R241" s="122"/>
      <c r="S241" s="122"/>
      <c r="T241" s="122"/>
      <c r="U241" s="122"/>
      <c r="V241" s="122"/>
      <c r="W241" s="122"/>
      <c r="X241" s="122"/>
      <c r="Y241" s="122"/>
      <c r="Z241" s="122"/>
    </row>
    <row r="242" spans="1:26" ht="31.5" hidden="1">
      <c r="A242" s="271">
        <v>380</v>
      </c>
      <c r="B242" s="352"/>
      <c r="C242" s="355">
        <v>2970</v>
      </c>
      <c r="D242" s="356" t="s">
        <v>272</v>
      </c>
      <c r="E242" s="357">
        <f t="shared" si="49"/>
        <v>0</v>
      </c>
      <c r="F242" s="358">
        <f t="shared" si="49"/>
        <v>0</v>
      </c>
      <c r="G242" s="359">
        <f t="shared" si="49"/>
        <v>0</v>
      </c>
      <c r="H242" s="360">
        <f t="shared" si="49"/>
        <v>0</v>
      </c>
      <c r="I242" s="360">
        <f t="shared" si="49"/>
        <v>0</v>
      </c>
      <c r="J242" s="361">
        <f t="shared" si="49"/>
        <v>0</v>
      </c>
      <c r="K242" s="13" t="str">
        <f t="shared" si="33"/>
        <v/>
      </c>
      <c r="L242" s="331"/>
    </row>
    <row r="243" spans="1:26" ht="18.75" hidden="1" customHeight="1">
      <c r="A243" s="271">
        <v>385</v>
      </c>
      <c r="B243" s="352"/>
      <c r="C243" s="334">
        <v>2989</v>
      </c>
      <c r="D243" s="362" t="s">
        <v>273</v>
      </c>
      <c r="E243" s="336">
        <f t="shared" si="49"/>
        <v>0</v>
      </c>
      <c r="F243" s="337">
        <f t="shared" si="49"/>
        <v>0</v>
      </c>
      <c r="G243" s="338">
        <f t="shared" si="49"/>
        <v>0</v>
      </c>
      <c r="H243" s="339">
        <f t="shared" si="49"/>
        <v>0</v>
      </c>
      <c r="I243" s="339">
        <f t="shared" si="49"/>
        <v>0</v>
      </c>
      <c r="J243" s="340">
        <f t="shared" si="49"/>
        <v>0</v>
      </c>
      <c r="K243" s="13" t="str">
        <f t="shared" si="33"/>
        <v/>
      </c>
      <c r="L243" s="270"/>
    </row>
    <row r="244" spans="1:26" ht="18.75" hidden="1" customHeight="1">
      <c r="A244" s="271">
        <v>390</v>
      </c>
      <c r="B244" s="287"/>
      <c r="C244" s="317">
        <v>2991</v>
      </c>
      <c r="D244" s="363" t="s">
        <v>274</v>
      </c>
      <c r="E244" s="319">
        <f t="shared" si="49"/>
        <v>0</v>
      </c>
      <c r="F244" s="320">
        <f t="shared" si="49"/>
        <v>0</v>
      </c>
      <c r="G244" s="321">
        <f t="shared" si="49"/>
        <v>0</v>
      </c>
      <c r="H244" s="322">
        <f t="shared" si="49"/>
        <v>0</v>
      </c>
      <c r="I244" s="322">
        <f t="shared" si="49"/>
        <v>0</v>
      </c>
      <c r="J244" s="323">
        <f t="shared" si="49"/>
        <v>0</v>
      </c>
      <c r="K244" s="13" t="str">
        <f t="shared" si="33"/>
        <v/>
      </c>
      <c r="L244" s="270"/>
    </row>
    <row r="245" spans="1:26" ht="18.75" hidden="1" customHeight="1">
      <c r="A245" s="271">
        <v>395</v>
      </c>
      <c r="B245" s="287"/>
      <c r="C245" s="279">
        <v>2992</v>
      </c>
      <c r="D245" s="364" t="s">
        <v>275</v>
      </c>
      <c r="E245" s="126">
        <f t="shared" si="49"/>
        <v>0</v>
      </c>
      <c r="F245" s="281">
        <f t="shared" si="49"/>
        <v>0</v>
      </c>
      <c r="G245" s="282">
        <f t="shared" si="49"/>
        <v>0</v>
      </c>
      <c r="H245" s="283">
        <f t="shared" si="49"/>
        <v>0</v>
      </c>
      <c r="I245" s="283">
        <f t="shared" si="49"/>
        <v>0</v>
      </c>
      <c r="J245" s="284">
        <f t="shared" si="49"/>
        <v>0</v>
      </c>
      <c r="K245" s="13" t="str">
        <f t="shared" si="33"/>
        <v/>
      </c>
      <c r="L245" s="270"/>
    </row>
    <row r="246" spans="1:26" s="122" customFormat="1" ht="18.75" hidden="1" customHeight="1">
      <c r="A246" s="365">
        <v>397</v>
      </c>
      <c r="B246" s="262">
        <v>3300</v>
      </c>
      <c r="C246" s="366" t="s">
        <v>276</v>
      </c>
      <c r="D246" s="367"/>
      <c r="E246" s="308">
        <f t="shared" ref="E246:J246" si="50">SUMIF($B$601:$B$12270,$B246,E$601:E$12270)</f>
        <v>0</v>
      </c>
      <c r="F246" s="309">
        <f t="shared" si="50"/>
        <v>0</v>
      </c>
      <c r="G246" s="267">
        <f t="shared" si="50"/>
        <v>0</v>
      </c>
      <c r="H246" s="268">
        <f t="shared" si="50"/>
        <v>0</v>
      </c>
      <c r="I246" s="268">
        <f t="shared" si="50"/>
        <v>0</v>
      </c>
      <c r="J246" s="269">
        <f t="shared" si="50"/>
        <v>0</v>
      </c>
      <c r="K246" s="13" t="str">
        <f t="shared" si="33"/>
        <v/>
      </c>
      <c r="L246" s="270" t="s">
        <v>203</v>
      </c>
      <c r="M246" s="5"/>
      <c r="N246" s="5"/>
      <c r="O246" s="5"/>
      <c r="P246" s="5"/>
      <c r="Q246" s="5"/>
      <c r="R246" s="5"/>
      <c r="S246" s="5"/>
      <c r="T246" s="5"/>
      <c r="U246" s="5"/>
      <c r="V246" s="5"/>
      <c r="W246" s="5"/>
      <c r="X246" s="5"/>
      <c r="Y246" s="5"/>
      <c r="Z246" s="5"/>
    </row>
    <row r="247" spans="1:26" ht="18.75" hidden="1" customHeight="1">
      <c r="A247" s="368">
        <v>398</v>
      </c>
      <c r="B247" s="286"/>
      <c r="C247" s="273">
        <v>3301</v>
      </c>
      <c r="D247" s="369" t="s">
        <v>277</v>
      </c>
      <c r="E247" s="94">
        <f t="shared" ref="E247:J252" si="51">SUMIF($C$601:$C$12270,$C247,E$601:E$12270)</f>
        <v>0</v>
      </c>
      <c r="F247" s="275">
        <f t="shared" si="51"/>
        <v>0</v>
      </c>
      <c r="G247" s="276">
        <f t="shared" si="51"/>
        <v>0</v>
      </c>
      <c r="H247" s="277">
        <f t="shared" si="51"/>
        <v>0</v>
      </c>
      <c r="I247" s="277">
        <f t="shared" si="51"/>
        <v>0</v>
      </c>
      <c r="J247" s="278">
        <f t="shared" si="51"/>
        <v>0</v>
      </c>
      <c r="K247" s="13" t="str">
        <f t="shared" si="33"/>
        <v/>
      </c>
      <c r="L247" s="270" t="s">
        <v>205</v>
      </c>
    </row>
    <row r="248" spans="1:26" ht="18.75" hidden="1" customHeight="1">
      <c r="A248" s="368">
        <v>399</v>
      </c>
      <c r="B248" s="286"/>
      <c r="C248" s="288">
        <v>3302</v>
      </c>
      <c r="D248" s="370" t="s">
        <v>278</v>
      </c>
      <c r="E248" s="101">
        <f t="shared" si="51"/>
        <v>0</v>
      </c>
      <c r="F248" s="290">
        <f t="shared" si="51"/>
        <v>0</v>
      </c>
      <c r="G248" s="291">
        <f t="shared" si="51"/>
        <v>0</v>
      </c>
      <c r="H248" s="292">
        <f t="shared" si="51"/>
        <v>0</v>
      </c>
      <c r="I248" s="292">
        <f t="shared" si="51"/>
        <v>0</v>
      </c>
      <c r="J248" s="293">
        <f t="shared" si="51"/>
        <v>0</v>
      </c>
      <c r="K248" s="13" t="str">
        <f t="shared" si="33"/>
        <v/>
      </c>
      <c r="L248" s="270" t="s">
        <v>207</v>
      </c>
      <c r="M248" s="122"/>
      <c r="N248" s="122"/>
      <c r="O248" s="122"/>
      <c r="P248" s="122"/>
      <c r="Q248" s="122"/>
      <c r="R248" s="122"/>
      <c r="S248" s="122"/>
      <c r="T248" s="122"/>
      <c r="U248" s="122"/>
      <c r="V248" s="122"/>
      <c r="W248" s="122"/>
      <c r="X248" s="122"/>
      <c r="Y248" s="122"/>
      <c r="Z248" s="122"/>
    </row>
    <row r="249" spans="1:26" ht="18.75" hidden="1" customHeight="1">
      <c r="A249" s="368">
        <v>400</v>
      </c>
      <c r="B249" s="286"/>
      <c r="C249" s="288">
        <v>3303</v>
      </c>
      <c r="D249" s="370" t="s">
        <v>279</v>
      </c>
      <c r="E249" s="101">
        <f t="shared" si="51"/>
        <v>0</v>
      </c>
      <c r="F249" s="290">
        <f t="shared" si="51"/>
        <v>0</v>
      </c>
      <c r="G249" s="291">
        <f t="shared" si="51"/>
        <v>0</v>
      </c>
      <c r="H249" s="292">
        <f t="shared" si="51"/>
        <v>0</v>
      </c>
      <c r="I249" s="292">
        <f t="shared" si="51"/>
        <v>0</v>
      </c>
      <c r="J249" s="293">
        <f t="shared" si="51"/>
        <v>0</v>
      </c>
      <c r="K249" s="13" t="str">
        <f t="shared" si="33"/>
        <v/>
      </c>
      <c r="L249" s="270" t="s">
        <v>209</v>
      </c>
    </row>
    <row r="250" spans="1:26" ht="18.75" hidden="1" customHeight="1">
      <c r="A250" s="368">
        <v>401</v>
      </c>
      <c r="B250" s="286"/>
      <c r="C250" s="288">
        <v>3304</v>
      </c>
      <c r="D250" s="370" t="s">
        <v>280</v>
      </c>
      <c r="E250" s="101">
        <f t="shared" si="51"/>
        <v>0</v>
      </c>
      <c r="F250" s="290">
        <f t="shared" si="51"/>
        <v>0</v>
      </c>
      <c r="G250" s="291">
        <f t="shared" si="51"/>
        <v>0</v>
      </c>
      <c r="H250" s="292">
        <f t="shared" si="51"/>
        <v>0</v>
      </c>
      <c r="I250" s="292">
        <f t="shared" si="51"/>
        <v>0</v>
      </c>
      <c r="J250" s="293">
        <f t="shared" si="51"/>
        <v>0</v>
      </c>
      <c r="K250" s="13" t="str">
        <f t="shared" si="33"/>
        <v/>
      </c>
      <c r="L250" s="270" t="s">
        <v>211</v>
      </c>
    </row>
    <row r="251" spans="1:26" ht="18.75" hidden="1" customHeight="1">
      <c r="A251" s="368">
        <v>402</v>
      </c>
      <c r="B251" s="286"/>
      <c r="C251" s="288">
        <v>3305</v>
      </c>
      <c r="D251" s="370" t="s">
        <v>281</v>
      </c>
      <c r="E251" s="101">
        <f t="shared" si="51"/>
        <v>0</v>
      </c>
      <c r="F251" s="290">
        <f t="shared" si="51"/>
        <v>0</v>
      </c>
      <c r="G251" s="291">
        <f t="shared" si="51"/>
        <v>0</v>
      </c>
      <c r="H251" s="292">
        <f t="shared" si="51"/>
        <v>0</v>
      </c>
      <c r="I251" s="292">
        <f t="shared" si="51"/>
        <v>0</v>
      </c>
      <c r="J251" s="293">
        <f t="shared" si="51"/>
        <v>0</v>
      </c>
      <c r="K251" s="13" t="str">
        <f t="shared" si="33"/>
        <v/>
      </c>
      <c r="L251" s="270" t="s">
        <v>213</v>
      </c>
    </row>
    <row r="252" spans="1:26" s="122" customFormat="1" ht="31.5" hidden="1">
      <c r="A252" s="371">
        <v>404</v>
      </c>
      <c r="B252" s="286"/>
      <c r="C252" s="279">
        <v>3306</v>
      </c>
      <c r="D252" s="372" t="s">
        <v>282</v>
      </c>
      <c r="E252" s="126">
        <f t="shared" si="51"/>
        <v>0</v>
      </c>
      <c r="F252" s="281">
        <f t="shared" si="51"/>
        <v>0</v>
      </c>
      <c r="G252" s="282">
        <f t="shared" si="51"/>
        <v>0</v>
      </c>
      <c r="H252" s="283">
        <f t="shared" si="51"/>
        <v>0</v>
      </c>
      <c r="I252" s="283">
        <f t="shared" si="51"/>
        <v>0</v>
      </c>
      <c r="J252" s="284">
        <f t="shared" si="51"/>
        <v>0</v>
      </c>
      <c r="K252" s="13" t="str">
        <f t="shared" ref="K252:K298" si="52">(IF($E252&lt;&gt;0,$K$2,IF($F252&lt;&gt;0,$K$2,IF($G252&lt;&gt;0,$K$2,IF($H252&lt;&gt;0,$K$2,IF($I252&lt;&gt;0,$K$2,IF($J252&lt;&gt;0,$K$2,"")))))))</f>
        <v/>
      </c>
      <c r="L252" s="270" t="s">
        <v>215</v>
      </c>
      <c r="M252" s="5"/>
      <c r="N252" s="5"/>
      <c r="O252" s="5"/>
      <c r="P252" s="5"/>
      <c r="Q252" s="5"/>
      <c r="R252" s="5"/>
      <c r="S252" s="5"/>
      <c r="T252" s="5"/>
      <c r="U252" s="5"/>
      <c r="V252" s="5"/>
      <c r="W252" s="5"/>
      <c r="X252" s="5"/>
      <c r="Y252" s="5"/>
      <c r="Z252" s="5"/>
    </row>
    <row r="253" spans="1:26" s="122" customFormat="1" ht="18.75" hidden="1" customHeight="1">
      <c r="A253" s="371">
        <v>404</v>
      </c>
      <c r="B253" s="262">
        <v>3900</v>
      </c>
      <c r="C253" s="342" t="s">
        <v>283</v>
      </c>
      <c r="D253" s="342"/>
      <c r="E253" s="308">
        <f t="shared" ref="E253:J256" si="53">SUMIF($B$601:$B$12270,$B253,E$601:E$12270)</f>
        <v>0</v>
      </c>
      <c r="F253" s="309">
        <f t="shared" si="53"/>
        <v>0</v>
      </c>
      <c r="G253" s="267">
        <f t="shared" si="53"/>
        <v>0</v>
      </c>
      <c r="H253" s="268">
        <f t="shared" si="53"/>
        <v>0</v>
      </c>
      <c r="I253" s="268">
        <f t="shared" si="53"/>
        <v>0</v>
      </c>
      <c r="J253" s="269">
        <f t="shared" si="53"/>
        <v>0</v>
      </c>
      <c r="K253" s="13" t="str">
        <f t="shared" si="52"/>
        <v/>
      </c>
      <c r="L253" s="270" t="s">
        <v>217</v>
      </c>
      <c r="M253" s="5"/>
      <c r="N253" s="5"/>
      <c r="O253" s="5"/>
      <c r="P253" s="5"/>
      <c r="Q253" s="5"/>
      <c r="R253" s="5"/>
      <c r="S253" s="5"/>
      <c r="T253" s="5"/>
      <c r="U253" s="5"/>
      <c r="V253" s="5"/>
      <c r="W253" s="5"/>
      <c r="X253" s="5"/>
      <c r="Y253" s="5"/>
      <c r="Z253" s="5"/>
    </row>
    <row r="254" spans="1:26" s="122" customFormat="1" ht="18.75" hidden="1" customHeight="1">
      <c r="A254" s="261">
        <v>440</v>
      </c>
      <c r="B254" s="262">
        <v>4000</v>
      </c>
      <c r="C254" s="342" t="s">
        <v>284</v>
      </c>
      <c r="D254" s="342"/>
      <c r="E254" s="308">
        <f t="shared" si="53"/>
        <v>0</v>
      </c>
      <c r="F254" s="309">
        <f t="shared" si="53"/>
        <v>0</v>
      </c>
      <c r="G254" s="267">
        <f t="shared" si="53"/>
        <v>0</v>
      </c>
      <c r="H254" s="268">
        <f t="shared" si="53"/>
        <v>0</v>
      </c>
      <c r="I254" s="268">
        <f t="shared" si="53"/>
        <v>0</v>
      </c>
      <c r="J254" s="269">
        <f t="shared" si="53"/>
        <v>0</v>
      </c>
      <c r="K254" s="13" t="str">
        <f t="shared" si="52"/>
        <v/>
      </c>
      <c r="L254" s="270" t="s">
        <v>219</v>
      </c>
    </row>
    <row r="255" spans="1:26" s="122" customFormat="1" ht="18.75" hidden="1" customHeight="1">
      <c r="A255" s="261">
        <v>450</v>
      </c>
      <c r="B255" s="262">
        <v>4100</v>
      </c>
      <c r="C255" s="342" t="s">
        <v>285</v>
      </c>
      <c r="D255" s="342"/>
      <c r="E255" s="308">
        <f t="shared" si="53"/>
        <v>0</v>
      </c>
      <c r="F255" s="309">
        <f t="shared" si="53"/>
        <v>0</v>
      </c>
      <c r="G255" s="267">
        <f t="shared" si="53"/>
        <v>0</v>
      </c>
      <c r="H255" s="268">
        <f t="shared" si="53"/>
        <v>0</v>
      </c>
      <c r="I255" s="268">
        <f t="shared" si="53"/>
        <v>0</v>
      </c>
      <c r="J255" s="269">
        <f t="shared" si="53"/>
        <v>0</v>
      </c>
      <c r="K255" s="13" t="str">
        <f t="shared" si="52"/>
        <v/>
      </c>
      <c r="L255" s="270" t="s">
        <v>209</v>
      </c>
    </row>
    <row r="256" spans="1:26" s="122" customFormat="1" ht="18.75" hidden="1" customHeight="1">
      <c r="A256" s="261">
        <v>495</v>
      </c>
      <c r="B256" s="262">
        <v>4200</v>
      </c>
      <c r="C256" s="342" t="s">
        <v>286</v>
      </c>
      <c r="D256" s="342"/>
      <c r="E256" s="308">
        <f t="shared" si="53"/>
        <v>0</v>
      </c>
      <c r="F256" s="309">
        <f t="shared" si="53"/>
        <v>0</v>
      </c>
      <c r="G256" s="267">
        <f t="shared" si="53"/>
        <v>0</v>
      </c>
      <c r="H256" s="268">
        <f t="shared" si="53"/>
        <v>0</v>
      </c>
      <c r="I256" s="268">
        <f t="shared" si="53"/>
        <v>0</v>
      </c>
      <c r="J256" s="269">
        <f t="shared" si="53"/>
        <v>0</v>
      </c>
      <c r="K256" s="13" t="str">
        <f t="shared" si="52"/>
        <v/>
      </c>
      <c r="L256" s="270" t="s">
        <v>222</v>
      </c>
    </row>
    <row r="257" spans="1:26" ht="18.75" hidden="1" customHeight="1">
      <c r="A257" s="271">
        <v>500</v>
      </c>
      <c r="B257" s="373"/>
      <c r="C257" s="273">
        <v>4201</v>
      </c>
      <c r="D257" s="274" t="s">
        <v>287</v>
      </c>
      <c r="E257" s="94">
        <f t="shared" ref="E257:J262" si="54">SUMIF($C$601:$C$12270,$C257,E$601:E$12270)</f>
        <v>0</v>
      </c>
      <c r="F257" s="275">
        <f t="shared" si="54"/>
        <v>0</v>
      </c>
      <c r="G257" s="276">
        <f t="shared" si="54"/>
        <v>0</v>
      </c>
      <c r="H257" s="277">
        <f t="shared" si="54"/>
        <v>0</v>
      </c>
      <c r="I257" s="277">
        <f t="shared" si="54"/>
        <v>0</v>
      </c>
      <c r="J257" s="278">
        <f t="shared" si="54"/>
        <v>0</v>
      </c>
      <c r="K257" s="13" t="str">
        <f t="shared" si="52"/>
        <v/>
      </c>
      <c r="L257" s="270" t="s">
        <v>213</v>
      </c>
      <c r="M257" s="122"/>
      <c r="N257" s="122"/>
      <c r="O257" s="122"/>
      <c r="P257" s="122"/>
      <c r="Q257" s="122"/>
      <c r="R257" s="122"/>
      <c r="S257" s="122"/>
      <c r="T257" s="122"/>
      <c r="U257" s="122"/>
      <c r="V257" s="122"/>
      <c r="W257" s="122"/>
      <c r="X257" s="122"/>
      <c r="Y257" s="122"/>
      <c r="Z257" s="122"/>
    </row>
    <row r="258" spans="1:26" ht="18.75" hidden="1" customHeight="1">
      <c r="A258" s="271">
        <v>505</v>
      </c>
      <c r="B258" s="373"/>
      <c r="C258" s="288">
        <v>4202</v>
      </c>
      <c r="D258" s="374" t="s">
        <v>288</v>
      </c>
      <c r="E258" s="101">
        <f t="shared" si="54"/>
        <v>0</v>
      </c>
      <c r="F258" s="290">
        <f t="shared" si="54"/>
        <v>0</v>
      </c>
      <c r="G258" s="291">
        <f t="shared" si="54"/>
        <v>0</v>
      </c>
      <c r="H258" s="292">
        <f t="shared" si="54"/>
        <v>0</v>
      </c>
      <c r="I258" s="292">
        <f t="shared" si="54"/>
        <v>0</v>
      </c>
      <c r="J258" s="293">
        <f t="shared" si="54"/>
        <v>0</v>
      </c>
      <c r="K258" s="13" t="str">
        <f t="shared" si="52"/>
        <v/>
      </c>
      <c r="L258" s="270" t="s">
        <v>224</v>
      </c>
      <c r="M258" s="122"/>
      <c r="N258" s="122"/>
      <c r="O258" s="122"/>
      <c r="P258" s="122"/>
      <c r="Q258" s="122"/>
      <c r="R258" s="122"/>
      <c r="S258" s="122"/>
      <c r="T258" s="122"/>
      <c r="U258" s="122"/>
      <c r="V258" s="122"/>
      <c r="W258" s="122"/>
      <c r="X258" s="122"/>
      <c r="Y258" s="122"/>
      <c r="Z258" s="122"/>
    </row>
    <row r="259" spans="1:26" ht="18.75" hidden="1" customHeight="1">
      <c r="A259" s="271">
        <v>510</v>
      </c>
      <c r="B259" s="373"/>
      <c r="C259" s="288">
        <v>4214</v>
      </c>
      <c r="D259" s="374" t="s">
        <v>289</v>
      </c>
      <c r="E259" s="101">
        <f t="shared" si="54"/>
        <v>0</v>
      </c>
      <c r="F259" s="290">
        <f t="shared" si="54"/>
        <v>0</v>
      </c>
      <c r="G259" s="291">
        <f t="shared" si="54"/>
        <v>0</v>
      </c>
      <c r="H259" s="292">
        <f t="shared" si="54"/>
        <v>0</v>
      </c>
      <c r="I259" s="292">
        <f t="shared" si="54"/>
        <v>0</v>
      </c>
      <c r="J259" s="293">
        <f t="shared" si="54"/>
        <v>0</v>
      </c>
      <c r="K259" s="13" t="str">
        <f t="shared" si="52"/>
        <v/>
      </c>
      <c r="L259" s="270"/>
    </row>
    <row r="260" spans="1:26" ht="18.75" hidden="1" customHeight="1">
      <c r="A260" s="271">
        <v>515</v>
      </c>
      <c r="B260" s="373"/>
      <c r="C260" s="288">
        <v>4217</v>
      </c>
      <c r="D260" s="374" t="s">
        <v>290</v>
      </c>
      <c r="E260" s="101">
        <f t="shared" si="54"/>
        <v>0</v>
      </c>
      <c r="F260" s="290">
        <f t="shared" si="54"/>
        <v>0</v>
      </c>
      <c r="G260" s="291">
        <f t="shared" si="54"/>
        <v>0</v>
      </c>
      <c r="H260" s="292">
        <f t="shared" si="54"/>
        <v>0</v>
      </c>
      <c r="I260" s="292">
        <f t="shared" si="54"/>
        <v>0</v>
      </c>
      <c r="J260" s="293">
        <f t="shared" si="54"/>
        <v>0</v>
      </c>
      <c r="K260" s="13" t="str">
        <f t="shared" si="52"/>
        <v/>
      </c>
      <c r="L260" s="270" t="s">
        <v>229</v>
      </c>
    </row>
    <row r="261" spans="1:26" ht="18.75" hidden="1" customHeight="1">
      <c r="A261" s="271">
        <v>520</v>
      </c>
      <c r="B261" s="373"/>
      <c r="C261" s="288">
        <v>4218</v>
      </c>
      <c r="D261" s="289" t="s">
        <v>291</v>
      </c>
      <c r="E261" s="101">
        <f t="shared" si="54"/>
        <v>0</v>
      </c>
      <c r="F261" s="290">
        <f t="shared" si="54"/>
        <v>0</v>
      </c>
      <c r="G261" s="291">
        <f t="shared" si="54"/>
        <v>0</v>
      </c>
      <c r="H261" s="292">
        <f t="shared" si="54"/>
        <v>0</v>
      </c>
      <c r="I261" s="292">
        <f t="shared" si="54"/>
        <v>0</v>
      </c>
      <c r="J261" s="293">
        <f t="shared" si="54"/>
        <v>0</v>
      </c>
      <c r="K261" s="13" t="str">
        <f t="shared" si="52"/>
        <v/>
      </c>
      <c r="L261" s="270" t="s">
        <v>209</v>
      </c>
    </row>
    <row r="262" spans="1:26" ht="18.75" hidden="1" customHeight="1">
      <c r="A262" s="271">
        <v>525</v>
      </c>
      <c r="B262" s="373"/>
      <c r="C262" s="279">
        <v>4219</v>
      </c>
      <c r="D262" s="346" t="s">
        <v>292</v>
      </c>
      <c r="E262" s="126">
        <f t="shared" si="54"/>
        <v>0</v>
      </c>
      <c r="F262" s="281">
        <f t="shared" si="54"/>
        <v>0</v>
      </c>
      <c r="G262" s="282">
        <f t="shared" si="54"/>
        <v>0</v>
      </c>
      <c r="H262" s="283">
        <f t="shared" si="54"/>
        <v>0</v>
      </c>
      <c r="I262" s="283">
        <f t="shared" si="54"/>
        <v>0</v>
      </c>
      <c r="J262" s="284">
        <f t="shared" si="54"/>
        <v>0</v>
      </c>
      <c r="K262" s="13" t="str">
        <f t="shared" si="52"/>
        <v/>
      </c>
      <c r="L262" s="270"/>
    </row>
    <row r="263" spans="1:26" s="122" customFormat="1" ht="18.75" hidden="1" customHeight="1">
      <c r="A263" s="261">
        <v>635</v>
      </c>
      <c r="B263" s="262">
        <v>4300</v>
      </c>
      <c r="C263" s="342" t="s">
        <v>293</v>
      </c>
      <c r="D263" s="342"/>
      <c r="E263" s="308">
        <f t="shared" ref="E263:J263" si="55">SUMIF($B$601:$B$12270,$B263,E$601:E$12270)</f>
        <v>0</v>
      </c>
      <c r="F263" s="309">
        <f t="shared" si="55"/>
        <v>0</v>
      </c>
      <c r="G263" s="267">
        <f t="shared" si="55"/>
        <v>0</v>
      </c>
      <c r="H263" s="268">
        <f t="shared" si="55"/>
        <v>0</v>
      </c>
      <c r="I263" s="268">
        <f t="shared" si="55"/>
        <v>0</v>
      </c>
      <c r="J263" s="269">
        <f t="shared" si="55"/>
        <v>0</v>
      </c>
      <c r="K263" s="13" t="str">
        <f t="shared" si="52"/>
        <v/>
      </c>
      <c r="L263" s="270" t="s">
        <v>203</v>
      </c>
      <c r="M263" s="5"/>
      <c r="N263" s="5"/>
      <c r="O263" s="5"/>
      <c r="P263" s="5"/>
      <c r="Q263" s="5"/>
      <c r="R263" s="5"/>
      <c r="S263" s="5"/>
      <c r="T263" s="5"/>
      <c r="U263" s="5"/>
      <c r="V263" s="5"/>
      <c r="W263" s="5"/>
      <c r="X263" s="5"/>
      <c r="Y263" s="5"/>
      <c r="Z263" s="5"/>
    </row>
    <row r="264" spans="1:26" ht="18.75" hidden="1" customHeight="1">
      <c r="A264" s="271">
        <v>640</v>
      </c>
      <c r="B264" s="373"/>
      <c r="C264" s="273">
        <v>4301</v>
      </c>
      <c r="D264" s="310" t="s">
        <v>294</v>
      </c>
      <c r="E264" s="94">
        <f t="shared" ref="E264:J266" si="56">SUMIF($C$601:$C$12270,$C264,E$601:E$12270)</f>
        <v>0</v>
      </c>
      <c r="F264" s="275">
        <f t="shared" si="56"/>
        <v>0</v>
      </c>
      <c r="G264" s="276">
        <f t="shared" si="56"/>
        <v>0</v>
      </c>
      <c r="H264" s="277">
        <f t="shared" si="56"/>
        <v>0</v>
      </c>
      <c r="I264" s="277">
        <f t="shared" si="56"/>
        <v>0</v>
      </c>
      <c r="J264" s="278">
        <f t="shared" si="56"/>
        <v>0</v>
      </c>
      <c r="K264" s="13" t="str">
        <f t="shared" si="52"/>
        <v/>
      </c>
      <c r="L264" s="270" t="s">
        <v>209</v>
      </c>
    </row>
    <row r="265" spans="1:26" ht="18.75" hidden="1" customHeight="1">
      <c r="A265" s="271">
        <v>645</v>
      </c>
      <c r="B265" s="373"/>
      <c r="C265" s="288">
        <v>4302</v>
      </c>
      <c r="D265" s="374" t="s">
        <v>295</v>
      </c>
      <c r="E265" s="101">
        <f t="shared" si="56"/>
        <v>0</v>
      </c>
      <c r="F265" s="290">
        <f t="shared" si="56"/>
        <v>0</v>
      </c>
      <c r="G265" s="291">
        <f t="shared" si="56"/>
        <v>0</v>
      </c>
      <c r="H265" s="292">
        <f t="shared" si="56"/>
        <v>0</v>
      </c>
      <c r="I265" s="292">
        <f t="shared" si="56"/>
        <v>0</v>
      </c>
      <c r="J265" s="293">
        <f t="shared" si="56"/>
        <v>0</v>
      </c>
      <c r="K265" s="13" t="str">
        <f t="shared" si="52"/>
        <v/>
      </c>
      <c r="L265" s="270" t="s">
        <v>235</v>
      </c>
      <c r="M265" s="122"/>
      <c r="N265" s="122"/>
      <c r="O265" s="122"/>
      <c r="P265" s="122"/>
      <c r="Q265" s="122"/>
      <c r="R265" s="122"/>
      <c r="S265" s="122"/>
      <c r="T265" s="122"/>
      <c r="U265" s="122"/>
      <c r="V265" s="122"/>
      <c r="W265" s="122"/>
      <c r="X265" s="122"/>
      <c r="Y265" s="122"/>
      <c r="Z265" s="122"/>
    </row>
    <row r="266" spans="1:26" ht="18.75" hidden="1" customHeight="1">
      <c r="A266" s="271">
        <v>650</v>
      </c>
      <c r="B266" s="373"/>
      <c r="C266" s="279">
        <v>4309</v>
      </c>
      <c r="D266" s="296" t="s">
        <v>296</v>
      </c>
      <c r="E266" s="126">
        <f t="shared" si="56"/>
        <v>0</v>
      </c>
      <c r="F266" s="281">
        <f t="shared" si="56"/>
        <v>0</v>
      </c>
      <c r="G266" s="282">
        <f t="shared" si="56"/>
        <v>0</v>
      </c>
      <c r="H266" s="283">
        <f t="shared" si="56"/>
        <v>0</v>
      </c>
      <c r="I266" s="283">
        <f t="shared" si="56"/>
        <v>0</v>
      </c>
      <c r="J266" s="284">
        <f t="shared" si="56"/>
        <v>0</v>
      </c>
      <c r="K266" s="13" t="str">
        <f t="shared" si="52"/>
        <v/>
      </c>
      <c r="L266" s="270" t="s">
        <v>237</v>
      </c>
    </row>
    <row r="267" spans="1:26" s="122" customFormat="1" ht="18.75" hidden="1" customHeight="1">
      <c r="A267" s="261">
        <v>655</v>
      </c>
      <c r="B267" s="262">
        <v>4400</v>
      </c>
      <c r="C267" s="342" t="s">
        <v>297</v>
      </c>
      <c r="D267" s="342"/>
      <c r="E267" s="308">
        <f t="shared" ref="E267:J270" si="57">SUMIF($B$601:$B$12270,$B267,E$601:E$12270)</f>
        <v>0</v>
      </c>
      <c r="F267" s="309">
        <f t="shared" si="57"/>
        <v>0</v>
      </c>
      <c r="G267" s="267">
        <f t="shared" si="57"/>
        <v>0</v>
      </c>
      <c r="H267" s="268">
        <f t="shared" si="57"/>
        <v>0</v>
      </c>
      <c r="I267" s="268">
        <f t="shared" si="57"/>
        <v>0</v>
      </c>
      <c r="J267" s="269">
        <f t="shared" si="57"/>
        <v>0</v>
      </c>
      <c r="K267" s="13" t="str">
        <f t="shared" si="52"/>
        <v/>
      </c>
      <c r="L267" s="270" t="s">
        <v>239</v>
      </c>
      <c r="M267" s="5"/>
      <c r="N267" s="5"/>
      <c r="O267" s="5"/>
      <c r="P267" s="5"/>
      <c r="Q267" s="5"/>
      <c r="R267" s="5"/>
      <c r="S267" s="5"/>
      <c r="T267" s="5"/>
      <c r="U267" s="5"/>
      <c r="V267" s="5"/>
      <c r="W267" s="5"/>
      <c r="X267" s="5"/>
      <c r="Y267" s="5"/>
      <c r="Z267" s="5"/>
    </row>
    <row r="268" spans="1:26" s="122" customFormat="1" ht="18.75" hidden="1" customHeight="1">
      <c r="A268" s="261">
        <v>665</v>
      </c>
      <c r="B268" s="262">
        <v>4500</v>
      </c>
      <c r="C268" s="342" t="s">
        <v>298</v>
      </c>
      <c r="D268" s="342"/>
      <c r="E268" s="308">
        <f t="shared" si="57"/>
        <v>0</v>
      </c>
      <c r="F268" s="309">
        <f t="shared" si="57"/>
        <v>0</v>
      </c>
      <c r="G268" s="267">
        <f t="shared" si="57"/>
        <v>0</v>
      </c>
      <c r="H268" s="268">
        <f t="shared" si="57"/>
        <v>0</v>
      </c>
      <c r="I268" s="268">
        <f t="shared" si="57"/>
        <v>0</v>
      </c>
      <c r="J268" s="269">
        <f t="shared" si="57"/>
        <v>0</v>
      </c>
      <c r="K268" s="13" t="str">
        <f t="shared" si="52"/>
        <v/>
      </c>
      <c r="L268" s="270" t="s">
        <v>241</v>
      </c>
      <c r="M268" s="5"/>
      <c r="N268" s="5"/>
      <c r="O268" s="5"/>
      <c r="P268" s="5"/>
      <c r="Q268" s="5"/>
      <c r="R268" s="5"/>
      <c r="S268" s="5"/>
      <c r="T268" s="5"/>
      <c r="U268" s="5"/>
      <c r="V268" s="5"/>
      <c r="W268" s="5"/>
      <c r="X268" s="5"/>
      <c r="Y268" s="5"/>
      <c r="Z268" s="5"/>
    </row>
    <row r="269" spans="1:26" s="122" customFormat="1" ht="18.75" hidden="1" customHeight="1">
      <c r="A269" s="261">
        <v>675</v>
      </c>
      <c r="B269" s="262">
        <v>4600</v>
      </c>
      <c r="C269" s="350" t="s">
        <v>299</v>
      </c>
      <c r="D269" s="264"/>
      <c r="E269" s="308">
        <f t="shared" si="57"/>
        <v>0</v>
      </c>
      <c r="F269" s="309">
        <f t="shared" si="57"/>
        <v>0</v>
      </c>
      <c r="G269" s="267">
        <f t="shared" si="57"/>
        <v>0</v>
      </c>
      <c r="H269" s="268">
        <f t="shared" si="57"/>
        <v>0</v>
      </c>
      <c r="I269" s="268">
        <f t="shared" si="57"/>
        <v>0</v>
      </c>
      <c r="J269" s="269">
        <f t="shared" si="57"/>
        <v>0</v>
      </c>
      <c r="K269" s="13" t="str">
        <f t="shared" si="52"/>
        <v/>
      </c>
      <c r="L269" s="331" t="s">
        <v>213</v>
      </c>
    </row>
    <row r="270" spans="1:26" s="122" customFormat="1" ht="18.75" hidden="1" customHeight="1">
      <c r="A270" s="261">
        <v>685</v>
      </c>
      <c r="B270" s="262">
        <v>4900</v>
      </c>
      <c r="C270" s="342" t="s">
        <v>300</v>
      </c>
      <c r="D270" s="342"/>
      <c r="E270" s="308">
        <f t="shared" si="57"/>
        <v>0</v>
      </c>
      <c r="F270" s="309">
        <f t="shared" si="57"/>
        <v>0</v>
      </c>
      <c r="G270" s="267">
        <f t="shared" si="57"/>
        <v>0</v>
      </c>
      <c r="H270" s="268">
        <f t="shared" si="57"/>
        <v>0</v>
      </c>
      <c r="I270" s="268">
        <f t="shared" si="57"/>
        <v>0</v>
      </c>
      <c r="J270" s="269">
        <f t="shared" si="57"/>
        <v>0</v>
      </c>
      <c r="K270" s="13" t="str">
        <f t="shared" si="52"/>
        <v/>
      </c>
      <c r="L270" s="331"/>
    </row>
    <row r="271" spans="1:26" ht="18.75" hidden="1" customHeight="1">
      <c r="A271" s="271">
        <v>690</v>
      </c>
      <c r="B271" s="373"/>
      <c r="C271" s="273">
        <v>4901</v>
      </c>
      <c r="D271" s="375" t="s">
        <v>301</v>
      </c>
      <c r="E271" s="94">
        <f t="shared" ref="E271:J272" si="58">SUMIF($C$601:$C$12270,$C271,E$601:E$12270)</f>
        <v>0</v>
      </c>
      <c r="F271" s="275">
        <f t="shared" si="58"/>
        <v>0</v>
      </c>
      <c r="G271" s="276">
        <f t="shared" si="58"/>
        <v>0</v>
      </c>
      <c r="H271" s="277">
        <f t="shared" si="58"/>
        <v>0</v>
      </c>
      <c r="I271" s="277">
        <f t="shared" si="58"/>
        <v>0</v>
      </c>
      <c r="J271" s="278">
        <f t="shared" si="58"/>
        <v>0</v>
      </c>
      <c r="K271" s="13" t="str">
        <f t="shared" si="52"/>
        <v/>
      </c>
      <c r="L271" s="331"/>
      <c r="M271" s="122"/>
      <c r="N271" s="122"/>
      <c r="O271" s="122"/>
      <c r="P271" s="122"/>
      <c r="Q271" s="122"/>
      <c r="R271" s="122"/>
      <c r="S271" s="122"/>
      <c r="T271" s="122"/>
      <c r="U271" s="122"/>
      <c r="V271" s="122"/>
      <c r="W271" s="122"/>
      <c r="X271" s="122"/>
      <c r="Y271" s="122"/>
      <c r="Z271" s="122"/>
    </row>
    <row r="272" spans="1:26" ht="18.75" hidden="1" customHeight="1">
      <c r="A272" s="271">
        <v>695</v>
      </c>
      <c r="B272" s="373"/>
      <c r="C272" s="279">
        <v>4902</v>
      </c>
      <c r="D272" s="296" t="s">
        <v>302</v>
      </c>
      <c r="E272" s="126">
        <f t="shared" si="58"/>
        <v>0</v>
      </c>
      <c r="F272" s="281">
        <f t="shared" si="58"/>
        <v>0</v>
      </c>
      <c r="G272" s="282">
        <f t="shared" si="58"/>
        <v>0</v>
      </c>
      <c r="H272" s="283">
        <f t="shared" si="58"/>
        <v>0</v>
      </c>
      <c r="I272" s="283">
        <f t="shared" si="58"/>
        <v>0</v>
      </c>
      <c r="J272" s="284">
        <f t="shared" si="58"/>
        <v>0</v>
      </c>
      <c r="K272" s="13" t="str">
        <f t="shared" si="52"/>
        <v/>
      </c>
      <c r="L272" s="270" t="s">
        <v>203</v>
      </c>
      <c r="M272" s="122"/>
      <c r="N272" s="122"/>
      <c r="O272" s="122"/>
      <c r="P272" s="122"/>
      <c r="Q272" s="122"/>
      <c r="R272" s="122"/>
      <c r="S272" s="122"/>
      <c r="T272" s="122"/>
      <c r="U272" s="122"/>
      <c r="V272" s="122"/>
      <c r="W272" s="122"/>
      <c r="X272" s="122"/>
      <c r="Y272" s="122"/>
      <c r="Z272" s="122"/>
    </row>
    <row r="273" spans="1:26" s="378" customFormat="1" ht="18.75" hidden="1" customHeight="1">
      <c r="A273" s="261">
        <v>700</v>
      </c>
      <c r="B273" s="376">
        <v>5100</v>
      </c>
      <c r="C273" s="377" t="s">
        <v>303</v>
      </c>
      <c r="D273" s="377"/>
      <c r="E273" s="308">
        <f t="shared" ref="E273:J274" si="59">SUMIF($B$601:$B$12270,$B273,E$601:E$12270)</f>
        <v>0</v>
      </c>
      <c r="F273" s="309">
        <f t="shared" si="59"/>
        <v>0</v>
      </c>
      <c r="G273" s="267">
        <f t="shared" si="59"/>
        <v>0</v>
      </c>
      <c r="H273" s="268">
        <f t="shared" si="59"/>
        <v>0</v>
      </c>
      <c r="I273" s="268">
        <f t="shared" si="59"/>
        <v>0</v>
      </c>
      <c r="J273" s="269">
        <f t="shared" si="59"/>
        <v>0</v>
      </c>
      <c r="K273" s="13" t="str">
        <f t="shared" si="52"/>
        <v/>
      </c>
      <c r="L273" s="270" t="s">
        <v>205</v>
      </c>
      <c r="M273" s="5"/>
      <c r="N273" s="5"/>
      <c r="O273" s="5"/>
      <c r="P273" s="5"/>
      <c r="Q273" s="5"/>
      <c r="R273" s="5"/>
      <c r="S273" s="5"/>
      <c r="T273" s="5"/>
      <c r="U273" s="5"/>
      <c r="V273" s="5"/>
      <c r="W273" s="5"/>
      <c r="X273" s="5"/>
      <c r="Y273" s="5"/>
      <c r="Z273" s="5"/>
    </row>
    <row r="274" spans="1:26" s="378" customFormat="1" ht="18.75" hidden="1" customHeight="1">
      <c r="A274" s="261">
        <v>710</v>
      </c>
      <c r="B274" s="376">
        <v>5200</v>
      </c>
      <c r="C274" s="377" t="s">
        <v>304</v>
      </c>
      <c r="D274" s="377"/>
      <c r="E274" s="308">
        <f t="shared" si="59"/>
        <v>0</v>
      </c>
      <c r="F274" s="309">
        <f t="shared" si="59"/>
        <v>0</v>
      </c>
      <c r="G274" s="267">
        <f t="shared" si="59"/>
        <v>0</v>
      </c>
      <c r="H274" s="268">
        <f t="shared" si="59"/>
        <v>0</v>
      </c>
      <c r="I274" s="268">
        <f t="shared" si="59"/>
        <v>0</v>
      </c>
      <c r="J274" s="269">
        <f t="shared" si="59"/>
        <v>0</v>
      </c>
      <c r="K274" s="13" t="str">
        <f t="shared" si="52"/>
        <v/>
      </c>
      <c r="L274" s="270" t="s">
        <v>207</v>
      </c>
      <c r="M274" s="5"/>
      <c r="N274" s="5"/>
      <c r="O274" s="5"/>
      <c r="P274" s="5"/>
      <c r="Q274" s="5"/>
      <c r="R274" s="5"/>
      <c r="S274" s="5"/>
      <c r="T274" s="5"/>
      <c r="U274" s="5"/>
      <c r="V274" s="5"/>
      <c r="W274" s="5"/>
      <c r="X274" s="5"/>
      <c r="Y274" s="5"/>
      <c r="Z274" s="5"/>
    </row>
    <row r="275" spans="1:26" s="382" customFormat="1" ht="18.75" hidden="1" customHeight="1">
      <c r="A275" s="271">
        <v>715</v>
      </c>
      <c r="B275" s="379"/>
      <c r="C275" s="380">
        <v>5201</v>
      </c>
      <c r="D275" s="381" t="s">
        <v>305</v>
      </c>
      <c r="E275" s="94">
        <f t="shared" ref="E275:J281" si="60">SUMIF($C$601:$C$12270,$C275,E$601:E$12270)</f>
        <v>0</v>
      </c>
      <c r="F275" s="275">
        <f t="shared" si="60"/>
        <v>0</v>
      </c>
      <c r="G275" s="276">
        <f t="shared" si="60"/>
        <v>0</v>
      </c>
      <c r="H275" s="277">
        <f t="shared" si="60"/>
        <v>0</v>
      </c>
      <c r="I275" s="277">
        <f t="shared" si="60"/>
        <v>0</v>
      </c>
      <c r="J275" s="278">
        <f t="shared" si="60"/>
        <v>0</v>
      </c>
      <c r="K275" s="13" t="str">
        <f t="shared" si="52"/>
        <v/>
      </c>
      <c r="L275" s="270" t="s">
        <v>209</v>
      </c>
      <c r="M275" s="378"/>
      <c r="N275" s="378"/>
      <c r="O275" s="378"/>
      <c r="P275" s="378"/>
      <c r="Q275" s="378"/>
      <c r="R275" s="378"/>
      <c r="S275" s="378"/>
      <c r="T275" s="378"/>
      <c r="U275" s="378"/>
      <c r="V275" s="378"/>
      <c r="W275" s="378"/>
      <c r="X275" s="378"/>
      <c r="Y275" s="378"/>
      <c r="Z275" s="378"/>
    </row>
    <row r="276" spans="1:26" s="382" customFormat="1" ht="18.75" hidden="1" customHeight="1">
      <c r="A276" s="271">
        <v>720</v>
      </c>
      <c r="B276" s="379"/>
      <c r="C276" s="383">
        <v>5202</v>
      </c>
      <c r="D276" s="384" t="s">
        <v>306</v>
      </c>
      <c r="E276" s="101">
        <f t="shared" si="60"/>
        <v>0</v>
      </c>
      <c r="F276" s="290">
        <f t="shared" si="60"/>
        <v>0</v>
      </c>
      <c r="G276" s="291">
        <f t="shared" si="60"/>
        <v>0</v>
      </c>
      <c r="H276" s="292">
        <f t="shared" si="60"/>
        <v>0</v>
      </c>
      <c r="I276" s="292">
        <f t="shared" si="60"/>
        <v>0</v>
      </c>
      <c r="J276" s="293">
        <f t="shared" si="60"/>
        <v>0</v>
      </c>
      <c r="K276" s="13" t="str">
        <f t="shared" si="52"/>
        <v/>
      </c>
      <c r="L276" s="270" t="s">
        <v>211</v>
      </c>
      <c r="M276" s="378"/>
      <c r="N276" s="378"/>
      <c r="O276" s="378"/>
      <c r="P276" s="378"/>
      <c r="Q276" s="378"/>
      <c r="R276" s="378"/>
      <c r="S276" s="378"/>
      <c r="T276" s="378"/>
      <c r="U276" s="378"/>
      <c r="V276" s="378"/>
      <c r="W276" s="378"/>
      <c r="X276" s="378"/>
      <c r="Y276" s="378"/>
      <c r="Z276" s="378"/>
    </row>
    <row r="277" spans="1:26" s="382" customFormat="1" ht="18.75" hidden="1" customHeight="1">
      <c r="A277" s="271">
        <v>725</v>
      </c>
      <c r="B277" s="379"/>
      <c r="C277" s="383">
        <v>5203</v>
      </c>
      <c r="D277" s="384" t="s">
        <v>307</v>
      </c>
      <c r="E277" s="101">
        <f t="shared" si="60"/>
        <v>0</v>
      </c>
      <c r="F277" s="290">
        <f t="shared" si="60"/>
        <v>0</v>
      </c>
      <c r="G277" s="291">
        <f t="shared" si="60"/>
        <v>0</v>
      </c>
      <c r="H277" s="292">
        <f t="shared" si="60"/>
        <v>0</v>
      </c>
      <c r="I277" s="292">
        <f t="shared" si="60"/>
        <v>0</v>
      </c>
      <c r="J277" s="293">
        <f t="shared" si="60"/>
        <v>0</v>
      </c>
      <c r="K277" s="13" t="str">
        <f t="shared" si="52"/>
        <v/>
      </c>
      <c r="L277" s="270" t="s">
        <v>213</v>
      </c>
    </row>
    <row r="278" spans="1:26" s="382" customFormat="1" ht="18.75" hidden="1" customHeight="1">
      <c r="A278" s="271">
        <v>730</v>
      </c>
      <c r="B278" s="379"/>
      <c r="C278" s="383">
        <v>5204</v>
      </c>
      <c r="D278" s="384" t="s">
        <v>308</v>
      </c>
      <c r="E278" s="101">
        <f t="shared" si="60"/>
        <v>0</v>
      </c>
      <c r="F278" s="290">
        <f t="shared" si="60"/>
        <v>0</v>
      </c>
      <c r="G278" s="291">
        <f t="shared" si="60"/>
        <v>0</v>
      </c>
      <c r="H278" s="292">
        <f t="shared" si="60"/>
        <v>0</v>
      </c>
      <c r="I278" s="292">
        <f t="shared" si="60"/>
        <v>0</v>
      </c>
      <c r="J278" s="293">
        <f t="shared" si="60"/>
        <v>0</v>
      </c>
      <c r="K278" s="13" t="str">
        <f t="shared" si="52"/>
        <v/>
      </c>
      <c r="L278" s="270" t="s">
        <v>215</v>
      </c>
    </row>
    <row r="279" spans="1:26" s="382" customFormat="1" ht="18.75" hidden="1" customHeight="1">
      <c r="A279" s="271">
        <v>735</v>
      </c>
      <c r="B279" s="379"/>
      <c r="C279" s="383">
        <v>5205</v>
      </c>
      <c r="D279" s="384" t="s">
        <v>309</v>
      </c>
      <c r="E279" s="101">
        <f t="shared" si="60"/>
        <v>0</v>
      </c>
      <c r="F279" s="290">
        <f t="shared" si="60"/>
        <v>0</v>
      </c>
      <c r="G279" s="291">
        <f t="shared" si="60"/>
        <v>0</v>
      </c>
      <c r="H279" s="292">
        <f t="shared" si="60"/>
        <v>0</v>
      </c>
      <c r="I279" s="292">
        <f t="shared" si="60"/>
        <v>0</v>
      </c>
      <c r="J279" s="293">
        <f t="shared" si="60"/>
        <v>0</v>
      </c>
      <c r="K279" s="13" t="str">
        <f t="shared" si="52"/>
        <v/>
      </c>
      <c r="L279" s="270" t="s">
        <v>217</v>
      </c>
    </row>
    <row r="280" spans="1:26" s="382" customFormat="1" ht="18.75" hidden="1" customHeight="1">
      <c r="A280" s="271">
        <v>740</v>
      </c>
      <c r="B280" s="379"/>
      <c r="C280" s="383">
        <v>5206</v>
      </c>
      <c r="D280" s="384" t="s">
        <v>310</v>
      </c>
      <c r="E280" s="101">
        <f t="shared" si="60"/>
        <v>0</v>
      </c>
      <c r="F280" s="290">
        <f t="shared" si="60"/>
        <v>0</v>
      </c>
      <c r="G280" s="291">
        <f t="shared" si="60"/>
        <v>0</v>
      </c>
      <c r="H280" s="292">
        <f t="shared" si="60"/>
        <v>0</v>
      </c>
      <c r="I280" s="292">
        <f t="shared" si="60"/>
        <v>0</v>
      </c>
      <c r="J280" s="293">
        <f t="shared" si="60"/>
        <v>0</v>
      </c>
      <c r="K280" s="13" t="str">
        <f t="shared" si="52"/>
        <v/>
      </c>
      <c r="L280" s="270" t="s">
        <v>219</v>
      </c>
    </row>
    <row r="281" spans="1:26" s="382" customFormat="1" ht="18.75" hidden="1" customHeight="1">
      <c r="A281" s="271">
        <v>745</v>
      </c>
      <c r="B281" s="379"/>
      <c r="C281" s="385">
        <v>5219</v>
      </c>
      <c r="D281" s="386" t="s">
        <v>311</v>
      </c>
      <c r="E281" s="126">
        <f t="shared" si="60"/>
        <v>0</v>
      </c>
      <c r="F281" s="281">
        <f t="shared" si="60"/>
        <v>0</v>
      </c>
      <c r="G281" s="282">
        <f t="shared" si="60"/>
        <v>0</v>
      </c>
      <c r="H281" s="283">
        <f t="shared" si="60"/>
        <v>0</v>
      </c>
      <c r="I281" s="283">
        <f t="shared" si="60"/>
        <v>0</v>
      </c>
      <c r="J281" s="284">
        <f t="shared" si="60"/>
        <v>0</v>
      </c>
      <c r="K281" s="13" t="str">
        <f t="shared" si="52"/>
        <v/>
      </c>
      <c r="L281" s="270" t="s">
        <v>209</v>
      </c>
    </row>
    <row r="282" spans="1:26" s="378" customFormat="1" ht="18.75" hidden="1" customHeight="1">
      <c r="A282" s="261">
        <v>750</v>
      </c>
      <c r="B282" s="376">
        <v>5300</v>
      </c>
      <c r="C282" s="377" t="s">
        <v>312</v>
      </c>
      <c r="D282" s="377"/>
      <c r="E282" s="308">
        <f t="shared" ref="E282:J282" si="61">SUMIF($B$601:$B$12270,$B282,E$601:E$12270)</f>
        <v>0</v>
      </c>
      <c r="F282" s="309">
        <f t="shared" si="61"/>
        <v>0</v>
      </c>
      <c r="G282" s="267">
        <f t="shared" si="61"/>
        <v>0</v>
      </c>
      <c r="H282" s="268">
        <f t="shared" si="61"/>
        <v>0</v>
      </c>
      <c r="I282" s="268">
        <f t="shared" si="61"/>
        <v>0</v>
      </c>
      <c r="J282" s="269">
        <f t="shared" si="61"/>
        <v>0</v>
      </c>
      <c r="K282" s="13" t="str">
        <f t="shared" si="52"/>
        <v/>
      </c>
      <c r="L282" s="270" t="s">
        <v>222</v>
      </c>
      <c r="M282" s="382"/>
      <c r="N282" s="382"/>
      <c r="O282" s="382"/>
      <c r="P282" s="382"/>
      <c r="Q282" s="382"/>
      <c r="R282" s="382"/>
      <c r="S282" s="382"/>
      <c r="T282" s="382"/>
      <c r="U282" s="382"/>
      <c r="V282" s="382"/>
      <c r="W282" s="382"/>
      <c r="X282" s="382"/>
      <c r="Y282" s="382"/>
      <c r="Z282" s="382"/>
    </row>
    <row r="283" spans="1:26" s="382" customFormat="1" ht="18.75" hidden="1" customHeight="1">
      <c r="A283" s="271">
        <v>755</v>
      </c>
      <c r="B283" s="379"/>
      <c r="C283" s="380">
        <v>5301</v>
      </c>
      <c r="D283" s="381" t="s">
        <v>313</v>
      </c>
      <c r="E283" s="94">
        <f t="shared" ref="E283:J284" si="62">SUMIF($C$601:$C$12270,$C283,E$601:E$12270)</f>
        <v>0</v>
      </c>
      <c r="F283" s="275">
        <f t="shared" si="62"/>
        <v>0</v>
      </c>
      <c r="G283" s="276">
        <f t="shared" si="62"/>
        <v>0</v>
      </c>
      <c r="H283" s="277">
        <f t="shared" si="62"/>
        <v>0</v>
      </c>
      <c r="I283" s="277">
        <f t="shared" si="62"/>
        <v>0</v>
      </c>
      <c r="J283" s="278">
        <f t="shared" si="62"/>
        <v>0</v>
      </c>
      <c r="K283" s="13" t="str">
        <f t="shared" si="52"/>
        <v/>
      </c>
      <c r="L283" s="270" t="s">
        <v>213</v>
      </c>
    </row>
    <row r="284" spans="1:26" s="382" customFormat="1" ht="18.75" hidden="1" customHeight="1">
      <c r="A284" s="271">
        <v>760</v>
      </c>
      <c r="B284" s="379"/>
      <c r="C284" s="385">
        <v>5309</v>
      </c>
      <c r="D284" s="386" t="s">
        <v>314</v>
      </c>
      <c r="E284" s="126">
        <f t="shared" si="62"/>
        <v>0</v>
      </c>
      <c r="F284" s="281">
        <f t="shared" si="62"/>
        <v>0</v>
      </c>
      <c r="G284" s="282">
        <f t="shared" si="62"/>
        <v>0</v>
      </c>
      <c r="H284" s="283">
        <f t="shared" si="62"/>
        <v>0</v>
      </c>
      <c r="I284" s="283">
        <f t="shared" si="62"/>
        <v>0</v>
      </c>
      <c r="J284" s="284">
        <f t="shared" si="62"/>
        <v>0</v>
      </c>
      <c r="K284" s="13" t="str">
        <f t="shared" si="52"/>
        <v/>
      </c>
      <c r="L284" s="270" t="s">
        <v>224</v>
      </c>
      <c r="M284" s="378"/>
      <c r="N284" s="378"/>
      <c r="O284" s="378"/>
      <c r="P284" s="378"/>
      <c r="Q284" s="378"/>
      <c r="R284" s="378"/>
      <c r="S284" s="378"/>
      <c r="T284" s="378"/>
      <c r="U284" s="378"/>
      <c r="V284" s="378"/>
      <c r="W284" s="378"/>
      <c r="X284" s="378"/>
      <c r="Y284" s="378"/>
      <c r="Z284" s="378"/>
    </row>
    <row r="285" spans="1:26" s="378" customFormat="1" ht="18.75" hidden="1" customHeight="1">
      <c r="A285" s="261">
        <v>765</v>
      </c>
      <c r="B285" s="376">
        <v>5400</v>
      </c>
      <c r="C285" s="377" t="s">
        <v>315</v>
      </c>
      <c r="D285" s="377"/>
      <c r="E285" s="308">
        <f t="shared" ref="E285:J286" si="63">SUMIF($B$601:$B$12270,$B285,E$601:E$12270)</f>
        <v>0</v>
      </c>
      <c r="F285" s="309">
        <f t="shared" si="63"/>
        <v>0</v>
      </c>
      <c r="G285" s="267">
        <f t="shared" si="63"/>
        <v>0</v>
      </c>
      <c r="H285" s="268">
        <f t="shared" si="63"/>
        <v>0</v>
      </c>
      <c r="I285" s="268">
        <f t="shared" si="63"/>
        <v>0</v>
      </c>
      <c r="J285" s="269">
        <f t="shared" si="63"/>
        <v>0</v>
      </c>
      <c r="K285" s="13" t="str">
        <f t="shared" si="52"/>
        <v/>
      </c>
      <c r="L285" s="270"/>
      <c r="M285" s="382"/>
      <c r="N285" s="382"/>
      <c r="O285" s="382"/>
      <c r="P285" s="382"/>
      <c r="Q285" s="382"/>
      <c r="R285" s="382"/>
      <c r="S285" s="382"/>
      <c r="T285" s="382"/>
      <c r="U285" s="382"/>
      <c r="V285" s="382"/>
      <c r="W285" s="382"/>
      <c r="X285" s="382"/>
      <c r="Y285" s="382"/>
      <c r="Z285" s="382"/>
    </row>
    <row r="286" spans="1:26" s="122" customFormat="1" ht="18.75" hidden="1" customHeight="1">
      <c r="A286" s="261">
        <v>775</v>
      </c>
      <c r="B286" s="262">
        <v>5500</v>
      </c>
      <c r="C286" s="342" t="s">
        <v>316</v>
      </c>
      <c r="D286" s="342"/>
      <c r="E286" s="308">
        <f t="shared" si="63"/>
        <v>0</v>
      </c>
      <c r="F286" s="309">
        <f t="shared" si="63"/>
        <v>0</v>
      </c>
      <c r="G286" s="267">
        <f t="shared" si="63"/>
        <v>0</v>
      </c>
      <c r="H286" s="268">
        <f t="shared" si="63"/>
        <v>0</v>
      </c>
      <c r="I286" s="268">
        <f t="shared" si="63"/>
        <v>0</v>
      </c>
      <c r="J286" s="269">
        <f t="shared" si="63"/>
        <v>0</v>
      </c>
      <c r="K286" s="13" t="str">
        <f t="shared" si="52"/>
        <v/>
      </c>
      <c r="L286" s="270" t="s">
        <v>229</v>
      </c>
      <c r="M286" s="382"/>
      <c r="N286" s="382"/>
      <c r="O286" s="382"/>
      <c r="P286" s="382"/>
      <c r="Q286" s="382"/>
      <c r="R286" s="382"/>
      <c r="S286" s="382"/>
      <c r="T286" s="382"/>
      <c r="U286" s="382"/>
      <c r="V286" s="382"/>
      <c r="W286" s="382"/>
      <c r="X286" s="382"/>
      <c r="Y286" s="382"/>
      <c r="Z286" s="382"/>
    </row>
    <row r="287" spans="1:26" ht="18.75" hidden="1" customHeight="1">
      <c r="A287" s="271">
        <v>780</v>
      </c>
      <c r="B287" s="373"/>
      <c r="C287" s="273">
        <v>5501</v>
      </c>
      <c r="D287" s="310" t="s">
        <v>317</v>
      </c>
      <c r="E287" s="94">
        <f t="shared" ref="E287:J290" si="64">SUMIF($C$601:$C$12270,$C287,E$601:E$12270)</f>
        <v>0</v>
      </c>
      <c r="F287" s="275">
        <f t="shared" si="64"/>
        <v>0</v>
      </c>
      <c r="G287" s="276">
        <f t="shared" si="64"/>
        <v>0</v>
      </c>
      <c r="H287" s="277">
        <f t="shared" si="64"/>
        <v>0</v>
      </c>
      <c r="I287" s="277">
        <f t="shared" si="64"/>
        <v>0</v>
      </c>
      <c r="J287" s="278">
        <f t="shared" si="64"/>
        <v>0</v>
      </c>
      <c r="K287" s="13" t="str">
        <f t="shared" si="52"/>
        <v/>
      </c>
      <c r="L287" s="270" t="s">
        <v>209</v>
      </c>
      <c r="M287" s="378"/>
      <c r="N287" s="378"/>
      <c r="O287" s="378"/>
      <c r="P287" s="378"/>
      <c r="Q287" s="378"/>
      <c r="R287" s="378"/>
      <c r="S287" s="378"/>
      <c r="T287" s="378"/>
      <c r="U287" s="378"/>
      <c r="V287" s="378"/>
      <c r="W287" s="378"/>
      <c r="X287" s="378"/>
      <c r="Y287" s="378"/>
      <c r="Z287" s="378"/>
    </row>
    <row r="288" spans="1:26" ht="18.75" hidden="1" customHeight="1">
      <c r="A288" s="271">
        <v>785</v>
      </c>
      <c r="B288" s="373"/>
      <c r="C288" s="288">
        <v>5502</v>
      </c>
      <c r="D288" s="289" t="s">
        <v>318</v>
      </c>
      <c r="E288" s="101">
        <f t="shared" si="64"/>
        <v>0</v>
      </c>
      <c r="F288" s="290">
        <f t="shared" si="64"/>
        <v>0</v>
      </c>
      <c r="G288" s="291">
        <f t="shared" si="64"/>
        <v>0</v>
      </c>
      <c r="H288" s="292">
        <f t="shared" si="64"/>
        <v>0</v>
      </c>
      <c r="I288" s="292">
        <f t="shared" si="64"/>
        <v>0</v>
      </c>
      <c r="J288" s="293">
        <f t="shared" si="64"/>
        <v>0</v>
      </c>
      <c r="K288" s="13" t="str">
        <f t="shared" si="52"/>
        <v/>
      </c>
      <c r="L288" s="270"/>
      <c r="M288" s="122"/>
      <c r="N288" s="122"/>
      <c r="O288" s="122"/>
      <c r="P288" s="122"/>
      <c r="Q288" s="122"/>
      <c r="R288" s="122"/>
      <c r="S288" s="122"/>
      <c r="T288" s="122"/>
      <c r="U288" s="122"/>
      <c r="V288" s="122"/>
      <c r="W288" s="122"/>
      <c r="X288" s="122"/>
      <c r="Y288" s="122"/>
      <c r="Z288" s="122"/>
    </row>
    <row r="289" spans="1:69" ht="18.75" hidden="1" customHeight="1">
      <c r="A289" s="271">
        <v>790</v>
      </c>
      <c r="B289" s="373"/>
      <c r="C289" s="288">
        <v>5503</v>
      </c>
      <c r="D289" s="374" t="s">
        <v>319</v>
      </c>
      <c r="E289" s="101">
        <f t="shared" si="64"/>
        <v>0</v>
      </c>
      <c r="F289" s="290">
        <f t="shared" si="64"/>
        <v>0</v>
      </c>
      <c r="G289" s="291">
        <f t="shared" si="64"/>
        <v>0</v>
      </c>
      <c r="H289" s="292">
        <f t="shared" si="64"/>
        <v>0</v>
      </c>
      <c r="I289" s="292">
        <f t="shared" si="64"/>
        <v>0</v>
      </c>
      <c r="J289" s="293">
        <f t="shared" si="64"/>
        <v>0</v>
      </c>
      <c r="K289" s="13" t="str">
        <f t="shared" si="52"/>
        <v/>
      </c>
      <c r="L289" s="270" t="s">
        <v>203</v>
      </c>
    </row>
    <row r="290" spans="1:69" ht="18.75" hidden="1" customHeight="1">
      <c r="A290" s="271">
        <v>795</v>
      </c>
      <c r="B290" s="373"/>
      <c r="C290" s="279">
        <v>5504</v>
      </c>
      <c r="D290" s="341" t="s">
        <v>320</v>
      </c>
      <c r="E290" s="126">
        <f t="shared" si="64"/>
        <v>0</v>
      </c>
      <c r="F290" s="281">
        <f t="shared" si="64"/>
        <v>0</v>
      </c>
      <c r="G290" s="282">
        <f t="shared" si="64"/>
        <v>0</v>
      </c>
      <c r="H290" s="283">
        <f t="shared" si="64"/>
        <v>0</v>
      </c>
      <c r="I290" s="283">
        <f t="shared" si="64"/>
        <v>0</v>
      </c>
      <c r="J290" s="284">
        <f t="shared" si="64"/>
        <v>0</v>
      </c>
      <c r="K290" s="13" t="str">
        <f t="shared" si="52"/>
        <v/>
      </c>
      <c r="L290" s="270" t="s">
        <v>209</v>
      </c>
    </row>
    <row r="291" spans="1:69" s="378" customFormat="1" ht="18.75" hidden="1" customHeight="1">
      <c r="A291" s="261">
        <v>805</v>
      </c>
      <c r="B291" s="376">
        <v>5700</v>
      </c>
      <c r="C291" s="387" t="s">
        <v>321</v>
      </c>
      <c r="D291" s="388"/>
      <c r="E291" s="308">
        <f t="shared" ref="E291:J291" si="65">SUMIF($B$601:$B$12270,$B291,E$601:E$12270)</f>
        <v>0</v>
      </c>
      <c r="F291" s="309">
        <f t="shared" si="65"/>
        <v>0</v>
      </c>
      <c r="G291" s="267">
        <f t="shared" si="65"/>
        <v>0</v>
      </c>
      <c r="H291" s="268">
        <f t="shared" si="65"/>
        <v>0</v>
      </c>
      <c r="I291" s="268">
        <f t="shared" si="65"/>
        <v>0</v>
      </c>
      <c r="J291" s="269">
        <f t="shared" si="65"/>
        <v>0</v>
      </c>
      <c r="K291" s="13" t="str">
        <f t="shared" si="52"/>
        <v/>
      </c>
      <c r="L291" s="270" t="s">
        <v>235</v>
      </c>
      <c r="M291" s="5"/>
      <c r="N291" s="5"/>
      <c r="O291" s="5"/>
      <c r="P291" s="5"/>
      <c r="Q291" s="5"/>
      <c r="R291" s="5"/>
      <c r="S291" s="5"/>
      <c r="T291" s="5"/>
      <c r="U291" s="5"/>
      <c r="V291" s="5"/>
      <c r="W291" s="5"/>
      <c r="X291" s="5"/>
      <c r="Y291" s="5"/>
      <c r="Z291" s="5"/>
    </row>
    <row r="292" spans="1:69" s="382" customFormat="1" ht="18.75" hidden="1" customHeight="1">
      <c r="A292" s="271">
        <v>810</v>
      </c>
      <c r="B292" s="379"/>
      <c r="C292" s="380">
        <v>5701</v>
      </c>
      <c r="D292" s="381" t="s">
        <v>322</v>
      </c>
      <c r="E292" s="94">
        <f t="shared" ref="E292:J294" si="66">SUMIF($C$601:$C$12270,$C292,E$601:E$12270)</f>
        <v>0</v>
      </c>
      <c r="F292" s="275">
        <f t="shared" si="66"/>
        <v>0</v>
      </c>
      <c r="G292" s="276">
        <f t="shared" si="66"/>
        <v>0</v>
      </c>
      <c r="H292" s="277">
        <f t="shared" si="66"/>
        <v>0</v>
      </c>
      <c r="I292" s="277">
        <f t="shared" si="66"/>
        <v>0</v>
      </c>
      <c r="J292" s="278">
        <f t="shared" si="66"/>
        <v>0</v>
      </c>
      <c r="K292" s="13" t="str">
        <f t="shared" si="52"/>
        <v/>
      </c>
      <c r="L292" s="270" t="s">
        <v>237</v>
      </c>
      <c r="M292" s="5"/>
      <c r="N292" s="5"/>
      <c r="O292" s="5"/>
      <c r="P292" s="5"/>
      <c r="Q292" s="5"/>
      <c r="R292" s="5"/>
      <c r="S292" s="5"/>
      <c r="T292" s="5"/>
      <c r="U292" s="5"/>
      <c r="V292" s="5"/>
      <c r="W292" s="5"/>
      <c r="X292" s="5"/>
      <c r="Y292" s="5"/>
      <c r="Z292" s="5"/>
    </row>
    <row r="293" spans="1:69" s="382" customFormat="1" ht="18.75" hidden="1" customHeight="1">
      <c r="A293" s="271">
        <v>815</v>
      </c>
      <c r="B293" s="379"/>
      <c r="C293" s="389">
        <v>5702</v>
      </c>
      <c r="D293" s="390" t="s">
        <v>323</v>
      </c>
      <c r="E293" s="109">
        <f t="shared" si="66"/>
        <v>0</v>
      </c>
      <c r="F293" s="313">
        <f t="shared" si="66"/>
        <v>0</v>
      </c>
      <c r="G293" s="314">
        <f t="shared" si="66"/>
        <v>0</v>
      </c>
      <c r="H293" s="315">
        <f t="shared" si="66"/>
        <v>0</v>
      </c>
      <c r="I293" s="315">
        <f t="shared" si="66"/>
        <v>0</v>
      </c>
      <c r="J293" s="316">
        <f t="shared" si="66"/>
        <v>0</v>
      </c>
      <c r="K293" s="13" t="str">
        <f t="shared" si="52"/>
        <v/>
      </c>
      <c r="L293" s="270" t="s">
        <v>239</v>
      </c>
      <c r="M293" s="378"/>
      <c r="N293" s="378"/>
      <c r="O293" s="378"/>
      <c r="P293" s="378"/>
      <c r="Q293" s="378"/>
      <c r="R293" s="378"/>
      <c r="S293" s="378"/>
      <c r="T293" s="378"/>
      <c r="U293" s="378"/>
      <c r="V293" s="378"/>
      <c r="W293" s="378"/>
      <c r="X293" s="378"/>
      <c r="Y293" s="378"/>
      <c r="Z293" s="378"/>
    </row>
    <row r="294" spans="1:69" s="171" customFormat="1" ht="18.75" hidden="1" customHeight="1">
      <c r="A294" s="391">
        <v>525</v>
      </c>
      <c r="B294" s="287"/>
      <c r="C294" s="392">
        <v>4071</v>
      </c>
      <c r="D294" s="393" t="s">
        <v>324</v>
      </c>
      <c r="E294" s="394">
        <f t="shared" si="66"/>
        <v>0</v>
      </c>
      <c r="F294" s="395">
        <f t="shared" si="66"/>
        <v>0</v>
      </c>
      <c r="G294" s="396">
        <f t="shared" si="66"/>
        <v>0</v>
      </c>
      <c r="H294" s="397">
        <f t="shared" si="66"/>
        <v>0</v>
      </c>
      <c r="I294" s="397">
        <f t="shared" si="66"/>
        <v>0</v>
      </c>
      <c r="J294" s="398">
        <f t="shared" si="66"/>
        <v>0</v>
      </c>
      <c r="K294" s="13" t="str">
        <f t="shared" si="52"/>
        <v/>
      </c>
      <c r="L294" s="270" t="s">
        <v>241</v>
      </c>
      <c r="M294" s="382"/>
      <c r="N294" s="382"/>
      <c r="O294" s="382"/>
      <c r="P294" s="382"/>
      <c r="Q294" s="382"/>
      <c r="R294" s="382"/>
      <c r="S294" s="382"/>
      <c r="T294" s="382"/>
      <c r="U294" s="382"/>
      <c r="V294" s="382"/>
      <c r="W294" s="382"/>
      <c r="X294" s="382"/>
      <c r="Y294" s="382"/>
      <c r="Z294" s="382"/>
      <c r="AA294" s="168"/>
      <c r="AB294" s="169"/>
      <c r="AC294" s="168"/>
      <c r="AD294" s="168"/>
      <c r="AE294" s="169"/>
      <c r="AF294" s="168"/>
      <c r="AG294" s="168"/>
      <c r="AH294" s="169"/>
      <c r="AI294" s="399"/>
      <c r="AJ294" s="399"/>
      <c r="AK294" s="400"/>
      <c r="AL294" s="168"/>
      <c r="AM294" s="168"/>
      <c r="AN294" s="169"/>
      <c r="AO294" s="168"/>
      <c r="AP294" s="168"/>
      <c r="AQ294" s="169"/>
      <c r="AR294" s="168"/>
      <c r="AS294" s="168"/>
      <c r="AT294" s="169"/>
      <c r="AU294" s="168"/>
      <c r="AV294" s="168"/>
      <c r="AW294" s="169"/>
      <c r="AX294" s="168"/>
      <c r="AY294" s="168"/>
      <c r="AZ294" s="170"/>
      <c r="BA294" s="168"/>
      <c r="BB294" s="168"/>
      <c r="BC294" s="169"/>
      <c r="BD294" s="168"/>
      <c r="BE294" s="168"/>
      <c r="BF294" s="169"/>
      <c r="BG294" s="168"/>
      <c r="BH294" s="169"/>
      <c r="BI294" s="170"/>
      <c r="BJ294" s="169"/>
      <c r="BK294" s="169"/>
      <c r="BL294" s="168"/>
      <c r="BM294" s="168"/>
      <c r="BN294" s="169"/>
      <c r="BO294" s="168"/>
      <c r="BQ294" s="168"/>
    </row>
    <row r="295" spans="1:69" s="122" customFormat="1" ht="18.75" hidden="1" customHeight="1">
      <c r="A295" s="261">
        <v>820</v>
      </c>
      <c r="B295" s="401">
        <v>98</v>
      </c>
      <c r="C295" s="402" t="s">
        <v>325</v>
      </c>
      <c r="D295" s="342"/>
      <c r="E295" s="308">
        <f t="shared" ref="E295:J295" si="67">SUMIF($B$601:$B$12270,$B295,E$601:E$12270)</f>
        <v>0</v>
      </c>
      <c r="F295" s="309">
        <f t="shared" si="67"/>
        <v>0</v>
      </c>
      <c r="G295" s="403">
        <f t="shared" si="67"/>
        <v>0</v>
      </c>
      <c r="H295" s="404">
        <f t="shared" si="67"/>
        <v>0</v>
      </c>
      <c r="I295" s="404">
        <f t="shared" si="67"/>
        <v>0</v>
      </c>
      <c r="J295" s="405">
        <f t="shared" si="67"/>
        <v>0</v>
      </c>
      <c r="K295" s="13" t="str">
        <f t="shared" si="52"/>
        <v/>
      </c>
      <c r="L295" s="270" t="s">
        <v>213</v>
      </c>
      <c r="M295" s="168"/>
      <c r="N295" s="168"/>
      <c r="O295" s="168"/>
      <c r="P295" s="168"/>
      <c r="Q295" s="168"/>
      <c r="R295" s="168"/>
      <c r="S295" s="168"/>
      <c r="T295" s="168"/>
      <c r="U295" s="168"/>
      <c r="V295" s="168"/>
      <c r="W295" s="168"/>
      <c r="X295" s="168"/>
      <c r="Y295" s="168"/>
      <c r="Z295" s="168"/>
    </row>
    <row r="296" spans="1:69" ht="8.25" hidden="1" customHeight="1">
      <c r="A296" s="271">
        <v>821</v>
      </c>
      <c r="B296" s="406"/>
      <c r="C296" s="407"/>
      <c r="D296" s="408"/>
      <c r="E296" s="190"/>
      <c r="F296" s="190"/>
      <c r="G296" s="191"/>
      <c r="H296" s="191"/>
      <c r="I296" s="191"/>
      <c r="J296" s="409"/>
      <c r="K296" s="13" t="str">
        <f t="shared" si="52"/>
        <v/>
      </c>
      <c r="L296" s="270"/>
      <c r="M296" s="382"/>
      <c r="N296" s="382"/>
      <c r="O296" s="382"/>
      <c r="P296" s="382"/>
      <c r="Q296" s="382"/>
      <c r="R296" s="382"/>
      <c r="S296" s="382"/>
      <c r="T296" s="382"/>
      <c r="U296" s="382"/>
      <c r="V296" s="382"/>
      <c r="W296" s="382"/>
      <c r="X296" s="382"/>
      <c r="Y296" s="382"/>
      <c r="Z296" s="382"/>
    </row>
    <row r="297" spans="1:69" ht="8.25" hidden="1" customHeight="1">
      <c r="A297" s="271">
        <v>822</v>
      </c>
      <c r="B297" s="410"/>
      <c r="C297" s="198"/>
      <c r="D297" s="408"/>
      <c r="E297" s="190"/>
      <c r="F297" s="190"/>
      <c r="G297" s="191"/>
      <c r="H297" s="191"/>
      <c r="I297" s="191"/>
      <c r="J297" s="409"/>
      <c r="K297" s="13" t="str">
        <f t="shared" si="52"/>
        <v/>
      </c>
      <c r="L297" s="331"/>
      <c r="M297" s="122"/>
      <c r="N297" s="122"/>
      <c r="O297" s="122"/>
      <c r="P297" s="122"/>
      <c r="Q297" s="122"/>
      <c r="R297" s="122"/>
      <c r="S297" s="122"/>
      <c r="T297" s="122"/>
      <c r="U297" s="122"/>
      <c r="V297" s="122"/>
      <c r="W297" s="122"/>
      <c r="X297" s="122"/>
      <c r="Y297" s="122"/>
      <c r="Z297" s="122"/>
    </row>
    <row r="298" spans="1:69" ht="8.25" hidden="1" customHeight="1">
      <c r="A298" s="271">
        <v>823</v>
      </c>
      <c r="B298" s="410"/>
      <c r="C298" s="198"/>
      <c r="D298" s="408"/>
      <c r="E298" s="190"/>
      <c r="F298" s="190"/>
      <c r="G298" s="191"/>
      <c r="H298" s="191"/>
      <c r="I298" s="191"/>
      <c r="J298" s="409"/>
      <c r="K298" s="13" t="str">
        <f t="shared" si="52"/>
        <v/>
      </c>
      <c r="L298" s="331"/>
    </row>
    <row r="299" spans="1:69" ht="20.25" customHeight="1" thickBot="1">
      <c r="A299" s="271">
        <v>825</v>
      </c>
      <c r="B299" s="411" t="s">
        <v>194</v>
      </c>
      <c r="C299" s="412" t="s">
        <v>195</v>
      </c>
      <c r="D299" s="413" t="s">
        <v>326</v>
      </c>
      <c r="E299" s="414">
        <f t="shared" ref="E299:J299" si="68">SUMIF($C$601:$C$12270,$C299,E$601:E$12270)</f>
        <v>0</v>
      </c>
      <c r="F299" s="415">
        <f t="shared" si="68"/>
        <v>0</v>
      </c>
      <c r="G299" s="416">
        <f t="shared" si="68"/>
        <v>0</v>
      </c>
      <c r="H299" s="417">
        <f t="shared" si="68"/>
        <v>0</v>
      </c>
      <c r="I299" s="417">
        <f t="shared" si="68"/>
        <v>0</v>
      </c>
      <c r="J299" s="418">
        <f t="shared" si="68"/>
        <v>0</v>
      </c>
      <c r="K299" s="13">
        <v>1</v>
      </c>
      <c r="L299" s="202"/>
    </row>
    <row r="300" spans="1:69" ht="16.5" customHeight="1" thickTop="1">
      <c r="A300" s="271"/>
      <c r="B300" s="187"/>
      <c r="C300" s="419"/>
      <c r="D300" s="212"/>
      <c r="E300" s="197"/>
      <c r="F300" s="197"/>
      <c r="G300" s="197"/>
      <c r="H300" s="197"/>
      <c r="I300" s="197"/>
      <c r="J300" s="197"/>
      <c r="K300" s="13">
        <v>1</v>
      </c>
      <c r="L300" s="202"/>
    </row>
    <row r="301" spans="1:69">
      <c r="A301" s="271"/>
      <c r="B301" s="197"/>
      <c r="C301" s="198"/>
      <c r="D301" s="199"/>
      <c r="E301" s="201"/>
      <c r="F301" s="201"/>
      <c r="G301" s="201"/>
      <c r="H301" s="201"/>
      <c r="I301" s="201"/>
      <c r="J301" s="201"/>
      <c r="K301" s="13">
        <v>1</v>
      </c>
      <c r="L301" s="202"/>
    </row>
    <row r="302" spans="1:69" hidden="1">
      <c r="A302" s="271"/>
      <c r="B302" s="420"/>
      <c r="C302" s="421"/>
      <c r="D302" s="422"/>
      <c r="E302" s="423"/>
      <c r="F302" s="423"/>
      <c r="G302" s="423"/>
      <c r="H302" s="423"/>
      <c r="I302" s="423"/>
      <c r="J302" s="423"/>
      <c r="K302" s="87" t="str">
        <f t="shared" ref="K302:K339" si="69">(IF($E$299&lt;&gt;0,$K$2,IF($F$299&lt;&gt;0,$K$2,"")))</f>
        <v/>
      </c>
      <c r="L302" s="202"/>
    </row>
    <row r="303" spans="1:69" hidden="1">
      <c r="A303" s="271"/>
      <c r="B303" s="197"/>
      <c r="C303" s="198"/>
      <c r="D303" s="199"/>
      <c r="E303" s="201"/>
      <c r="F303" s="201"/>
      <c r="G303" s="201"/>
      <c r="H303" s="201"/>
      <c r="I303" s="201"/>
      <c r="J303" s="201"/>
      <c r="K303" s="87" t="str">
        <f t="shared" si="69"/>
        <v/>
      </c>
      <c r="L303" s="202"/>
    </row>
    <row r="304" spans="1:69" ht="20.25" hidden="1" customHeight="1">
      <c r="A304" s="271"/>
      <c r="B304" s="203" t="str">
        <f>$B$7</f>
        <v>ОТЧЕТНИ ДАННИ ПО ЕБК ЗА СМЕТКИТЕ ЗА ЧУЖДИ СРЕДСТВА</v>
      </c>
      <c r="C304" s="204"/>
      <c r="D304" s="204"/>
      <c r="E304" s="201"/>
      <c r="F304" s="201"/>
      <c r="G304" s="201"/>
      <c r="H304" s="201"/>
      <c r="I304" s="201"/>
      <c r="J304" s="205"/>
      <c r="K304" s="87" t="str">
        <f t="shared" si="69"/>
        <v/>
      </c>
      <c r="L304" s="202"/>
    </row>
    <row r="305" spans="1:12" ht="18.75" hidden="1" customHeight="1">
      <c r="A305" s="271"/>
      <c r="B305" s="197"/>
      <c r="C305" s="198"/>
      <c r="D305" s="199"/>
      <c r="E305" s="206" t="s">
        <v>8</v>
      </c>
      <c r="F305" s="206" t="s">
        <v>9</v>
      </c>
      <c r="G305" s="201"/>
      <c r="H305" s="201"/>
      <c r="I305" s="201"/>
      <c r="J305" s="201"/>
      <c r="K305" s="87" t="str">
        <f t="shared" si="69"/>
        <v/>
      </c>
      <c r="L305" s="202"/>
    </row>
    <row r="306" spans="1:12" ht="27" hidden="1" customHeight="1">
      <c r="A306" s="271"/>
      <c r="B306" s="207" t="str">
        <f>$B$9</f>
        <v>КОМИСИЯ ЗА ФИНАНСОВ НАДЗОР</v>
      </c>
      <c r="C306" s="208"/>
      <c r="D306" s="209"/>
      <c r="E306" s="28">
        <f>$E$9</f>
        <v>42370</v>
      </c>
      <c r="F306" s="210">
        <f>$F$9</f>
        <v>42582</v>
      </c>
      <c r="G306" s="201"/>
      <c r="H306" s="201"/>
      <c r="I306" s="201"/>
      <c r="J306" s="201"/>
      <c r="K306" s="87" t="str">
        <f t="shared" si="69"/>
        <v/>
      </c>
      <c r="L306" s="202"/>
    </row>
    <row r="307" spans="1:12" hidden="1">
      <c r="A307" s="271"/>
      <c r="B307" s="211" t="str">
        <f>$B$10</f>
        <v xml:space="preserve">                                                            (наименование на разпоредителя с бюджет)</v>
      </c>
      <c r="C307" s="197"/>
      <c r="D307" s="212"/>
      <c r="E307" s="213"/>
      <c r="F307" s="213"/>
      <c r="G307" s="201"/>
      <c r="H307" s="201"/>
      <c r="I307" s="201"/>
      <c r="J307" s="201"/>
      <c r="K307" s="87" t="str">
        <f t="shared" si="69"/>
        <v/>
      </c>
      <c r="L307" s="202"/>
    </row>
    <row r="308" spans="1:12" ht="5.25" hidden="1" customHeight="1">
      <c r="A308" s="271"/>
      <c r="B308" s="211"/>
      <c r="C308" s="197"/>
      <c r="D308" s="212"/>
      <c r="E308" s="211"/>
      <c r="F308" s="197"/>
      <c r="G308" s="201"/>
      <c r="H308" s="201"/>
      <c r="I308" s="201"/>
      <c r="J308" s="201"/>
      <c r="K308" s="87" t="str">
        <f t="shared" si="69"/>
        <v/>
      </c>
      <c r="L308" s="202"/>
    </row>
    <row r="309" spans="1:12" ht="27" hidden="1" customHeight="1">
      <c r="A309" s="271"/>
      <c r="B309" s="36" t="str">
        <f>$B$12</f>
        <v>Комисия за финансов надзор</v>
      </c>
      <c r="C309" s="37"/>
      <c r="D309" s="38"/>
      <c r="E309" s="214" t="s">
        <v>197</v>
      </c>
      <c r="F309" s="215" t="str">
        <f>$F$12</f>
        <v>4700</v>
      </c>
      <c r="G309" s="201"/>
      <c r="H309" s="201"/>
      <c r="I309" s="201"/>
      <c r="J309" s="201"/>
      <c r="K309" s="87" t="str">
        <f t="shared" si="69"/>
        <v/>
      </c>
      <c r="L309" s="202"/>
    </row>
    <row r="310" spans="1:12" hidden="1">
      <c r="A310" s="271"/>
      <c r="B310" s="216" t="str">
        <f>$B$13</f>
        <v xml:space="preserve">                                             (наименование на първостепенния разпоредител с бюджет)</v>
      </c>
      <c r="C310" s="197"/>
      <c r="D310" s="212"/>
      <c r="E310" s="424"/>
      <c r="F310" s="201"/>
      <c r="G310" s="201"/>
      <c r="H310" s="201"/>
      <c r="I310" s="201"/>
      <c r="J310" s="201"/>
      <c r="K310" s="87" t="str">
        <f t="shared" si="69"/>
        <v/>
      </c>
      <c r="L310" s="237" t="s">
        <v>203</v>
      </c>
    </row>
    <row r="311" spans="1:12" ht="21.75" hidden="1" customHeight="1">
      <c r="A311" s="271"/>
      <c r="B311" s="211"/>
      <c r="C311" s="197"/>
      <c r="D311" s="425" t="s">
        <v>327</v>
      </c>
      <c r="E311" s="46">
        <f>$E$15</f>
        <v>33</v>
      </c>
      <c r="F311" s="426" t="str">
        <f>+$F$15</f>
        <v>Чужди средства</v>
      </c>
      <c r="G311" s="201"/>
      <c r="H311" s="191"/>
      <c r="I311" s="191"/>
      <c r="J311" s="191"/>
      <c r="K311" s="87" t="str">
        <f t="shared" si="69"/>
        <v/>
      </c>
      <c r="L311" s="270" t="s">
        <v>205</v>
      </c>
    </row>
    <row r="312" spans="1:12" hidden="1">
      <c r="A312" s="271"/>
      <c r="B312" s="197"/>
      <c r="C312" s="198"/>
      <c r="D312" s="199"/>
      <c r="E312" s="218"/>
      <c r="F312" s="201"/>
      <c r="G312" s="201"/>
      <c r="H312" s="201"/>
      <c r="I312" s="201"/>
      <c r="J312" s="201"/>
      <c r="K312" s="87" t="str">
        <f t="shared" si="69"/>
        <v/>
      </c>
      <c r="L312" s="270" t="s">
        <v>207</v>
      </c>
    </row>
    <row r="313" spans="1:12" ht="18.75" hidden="1" customHeight="1" thickBot="1">
      <c r="A313" s="271"/>
      <c r="B313" s="213"/>
      <c r="C313" s="198"/>
      <c r="D313" s="427" t="s">
        <v>328</v>
      </c>
      <c r="E313" s="201"/>
      <c r="F313" s="424"/>
      <c r="G313" s="191"/>
      <c r="H313" s="191"/>
      <c r="I313" s="191"/>
      <c r="J313" s="191"/>
      <c r="K313" s="87" t="str">
        <f t="shared" si="69"/>
        <v/>
      </c>
      <c r="L313" s="270" t="s">
        <v>209</v>
      </c>
    </row>
    <row r="314" spans="1:12" ht="20.25" hidden="1" customHeight="1">
      <c r="A314" s="428"/>
      <c r="B314" s="429" t="s">
        <v>329</v>
      </c>
      <c r="C314" s="430" t="s">
        <v>330</v>
      </c>
      <c r="D314" s="431" t="s">
        <v>331</v>
      </c>
      <c r="E314" s="432" t="s">
        <v>332</v>
      </c>
      <c r="F314" s="433" t="s">
        <v>333</v>
      </c>
      <c r="G314" s="191"/>
      <c r="H314" s="191"/>
      <c r="I314" s="191"/>
      <c r="J314" s="191"/>
      <c r="K314" s="87" t="str">
        <f t="shared" si="69"/>
        <v/>
      </c>
      <c r="L314" s="270" t="s">
        <v>211</v>
      </c>
    </row>
    <row r="315" spans="1:12" ht="18.75" hidden="1" customHeight="1">
      <c r="A315" s="428">
        <v>905</v>
      </c>
      <c r="B315" s="434"/>
      <c r="C315" s="435" t="s">
        <v>334</v>
      </c>
      <c r="D315" s="436" t="s">
        <v>335</v>
      </c>
      <c r="E315" s="437">
        <f t="shared" ref="E315:F320" si="70">SUMIF($C$601:$C$12270,$C315,E$601:E$12270)</f>
        <v>0</v>
      </c>
      <c r="F315" s="438">
        <f t="shared" si="70"/>
        <v>0</v>
      </c>
      <c r="G315" s="191"/>
      <c r="H315" s="191"/>
      <c r="I315" s="191"/>
      <c r="J315" s="191"/>
      <c r="K315" s="87" t="str">
        <f t="shared" si="69"/>
        <v/>
      </c>
      <c r="L315" s="270" t="s">
        <v>213</v>
      </c>
    </row>
    <row r="316" spans="1:12" ht="18.75" hidden="1" customHeight="1">
      <c r="A316" s="428">
        <v>906</v>
      </c>
      <c r="B316" s="439"/>
      <c r="C316" s="440" t="s">
        <v>336</v>
      </c>
      <c r="D316" s="441" t="s">
        <v>337</v>
      </c>
      <c r="E316" s="442">
        <f t="shared" si="70"/>
        <v>0</v>
      </c>
      <c r="F316" s="443">
        <f t="shared" si="70"/>
        <v>0</v>
      </c>
      <c r="G316" s="191"/>
      <c r="H316" s="191"/>
      <c r="I316" s="191"/>
      <c r="J316" s="191"/>
      <c r="K316" s="87" t="str">
        <f t="shared" si="69"/>
        <v/>
      </c>
      <c r="L316" s="270" t="s">
        <v>215</v>
      </c>
    </row>
    <row r="317" spans="1:12" ht="18.75" hidden="1" customHeight="1">
      <c r="A317" s="428">
        <v>907</v>
      </c>
      <c r="B317" s="444"/>
      <c r="C317" s="445" t="s">
        <v>338</v>
      </c>
      <c r="D317" s="446" t="s">
        <v>339</v>
      </c>
      <c r="E317" s="447">
        <f t="shared" si="70"/>
        <v>0</v>
      </c>
      <c r="F317" s="448">
        <f t="shared" si="70"/>
        <v>0</v>
      </c>
      <c r="G317" s="191"/>
      <c r="H317" s="191"/>
      <c r="I317" s="191"/>
      <c r="J317" s="191"/>
      <c r="K317" s="87" t="str">
        <f t="shared" si="69"/>
        <v/>
      </c>
      <c r="L317" s="270" t="s">
        <v>217</v>
      </c>
    </row>
    <row r="318" spans="1:12" ht="18.75" hidden="1" customHeight="1">
      <c r="A318" s="428">
        <v>910</v>
      </c>
      <c r="B318" s="434"/>
      <c r="C318" s="435" t="s">
        <v>340</v>
      </c>
      <c r="D318" s="436" t="s">
        <v>341</v>
      </c>
      <c r="E318" s="437">
        <f t="shared" si="70"/>
        <v>0</v>
      </c>
      <c r="F318" s="438">
        <f t="shared" si="70"/>
        <v>0</v>
      </c>
      <c r="G318" s="191"/>
      <c r="H318" s="191"/>
      <c r="I318" s="191"/>
      <c r="J318" s="191"/>
      <c r="K318" s="87" t="str">
        <f t="shared" si="69"/>
        <v/>
      </c>
      <c r="L318" s="270" t="s">
        <v>219</v>
      </c>
    </row>
    <row r="319" spans="1:12" ht="18.75" hidden="1" customHeight="1">
      <c r="A319" s="428">
        <v>911</v>
      </c>
      <c r="B319" s="439"/>
      <c r="C319" s="440" t="s">
        <v>342</v>
      </c>
      <c r="D319" s="441" t="s">
        <v>337</v>
      </c>
      <c r="E319" s="442">
        <f t="shared" si="70"/>
        <v>0</v>
      </c>
      <c r="F319" s="443">
        <f t="shared" si="70"/>
        <v>0</v>
      </c>
      <c r="G319" s="191"/>
      <c r="H319" s="191"/>
      <c r="I319" s="191"/>
      <c r="J319" s="191"/>
      <c r="K319" s="87" t="str">
        <f t="shared" si="69"/>
        <v/>
      </c>
      <c r="L319" s="270" t="s">
        <v>209</v>
      </c>
    </row>
    <row r="320" spans="1:12" ht="18.75" hidden="1" customHeight="1">
      <c r="A320" s="428">
        <v>912</v>
      </c>
      <c r="B320" s="449"/>
      <c r="C320" s="450" t="s">
        <v>343</v>
      </c>
      <c r="D320" s="451" t="s">
        <v>344</v>
      </c>
      <c r="E320" s="452">
        <f t="shared" si="70"/>
        <v>0</v>
      </c>
      <c r="F320" s="453">
        <f t="shared" si="70"/>
        <v>0</v>
      </c>
      <c r="G320" s="191"/>
      <c r="H320" s="191"/>
      <c r="I320" s="191"/>
      <c r="J320" s="191"/>
      <c r="K320" s="87" t="str">
        <f t="shared" si="69"/>
        <v/>
      </c>
      <c r="L320" s="270" t="s">
        <v>222</v>
      </c>
    </row>
    <row r="321" spans="1:12" ht="18.75" hidden="1" customHeight="1">
      <c r="A321" s="428">
        <v>920</v>
      </c>
      <c r="B321" s="434"/>
      <c r="C321" s="435" t="s">
        <v>345</v>
      </c>
      <c r="D321" s="436" t="s">
        <v>346</v>
      </c>
      <c r="E321" s="454">
        <f>IF(ISERROR(E186/(E318+E330)),0,E186/(E318+E330))</f>
        <v>0</v>
      </c>
      <c r="F321" s="455">
        <f>IF(ISERROR(J186/(F318+F330)),0,F186/(F318+F330))</f>
        <v>0</v>
      </c>
      <c r="G321" s="191"/>
      <c r="H321" s="191"/>
      <c r="I321" s="191"/>
      <c r="J321" s="191"/>
      <c r="K321" s="87" t="str">
        <f t="shared" si="69"/>
        <v/>
      </c>
      <c r="L321" s="270" t="s">
        <v>213</v>
      </c>
    </row>
    <row r="322" spans="1:12" ht="18.75" hidden="1" customHeight="1">
      <c r="A322" s="428">
        <v>921</v>
      </c>
      <c r="B322" s="439"/>
      <c r="C322" s="456" t="s">
        <v>347</v>
      </c>
      <c r="D322" s="457" t="s">
        <v>348</v>
      </c>
      <c r="E322" s="458">
        <f>IF(ISERROR(E187/(E319+E330)),0,E187/(E319+E330))</f>
        <v>0</v>
      </c>
      <c r="F322" s="459">
        <f>IF(ISERROR(J187/(F319+F330)),0,F187/(F319+F330))</f>
        <v>0</v>
      </c>
      <c r="G322" s="191"/>
      <c r="H322" s="191"/>
      <c r="I322" s="191"/>
      <c r="J322" s="191"/>
      <c r="K322" s="87" t="str">
        <f t="shared" si="69"/>
        <v/>
      </c>
      <c r="L322" s="270" t="s">
        <v>224</v>
      </c>
    </row>
    <row r="323" spans="1:12" ht="18.75" hidden="1" customHeight="1">
      <c r="A323" s="428">
        <v>922</v>
      </c>
      <c r="B323" s="449"/>
      <c r="C323" s="445" t="s">
        <v>349</v>
      </c>
      <c r="D323" s="446" t="s">
        <v>350</v>
      </c>
      <c r="E323" s="460">
        <f>IF(ISERROR(E188/(E320)),0,E188/(E320))</f>
        <v>0</v>
      </c>
      <c r="F323" s="461">
        <f>IF(ISERROR(J188/(F320)),0,F188/(F320))</f>
        <v>0</v>
      </c>
      <c r="G323" s="191"/>
      <c r="H323" s="191"/>
      <c r="I323" s="191"/>
      <c r="J323" s="191"/>
      <c r="K323" s="87" t="str">
        <f t="shared" si="69"/>
        <v/>
      </c>
      <c r="L323" s="270" t="s">
        <v>351</v>
      </c>
    </row>
    <row r="324" spans="1:12" ht="18.75" hidden="1" customHeight="1">
      <c r="A324" s="428">
        <v>930</v>
      </c>
      <c r="B324" s="434"/>
      <c r="C324" s="435" t="s">
        <v>352</v>
      </c>
      <c r="D324" s="436" t="s">
        <v>353</v>
      </c>
      <c r="E324" s="437">
        <f t="shared" ref="E324:F327" si="71">SUMIF($C$601:$C$12270,$C324,E$601:E$12270)</f>
        <v>0</v>
      </c>
      <c r="F324" s="438">
        <f t="shared" si="71"/>
        <v>0</v>
      </c>
      <c r="G324" s="191"/>
      <c r="H324" s="191"/>
      <c r="I324" s="191"/>
      <c r="J324" s="191"/>
      <c r="K324" s="87" t="str">
        <f t="shared" si="69"/>
        <v/>
      </c>
      <c r="L324" s="270" t="s">
        <v>229</v>
      </c>
    </row>
    <row r="325" spans="1:12" ht="18.75" hidden="1" customHeight="1">
      <c r="A325" s="428">
        <v>931</v>
      </c>
      <c r="B325" s="439"/>
      <c r="C325" s="456" t="s">
        <v>354</v>
      </c>
      <c r="D325" s="457" t="s">
        <v>355</v>
      </c>
      <c r="E325" s="462">
        <f t="shared" si="71"/>
        <v>0</v>
      </c>
      <c r="F325" s="463">
        <f t="shared" si="71"/>
        <v>0</v>
      </c>
      <c r="G325" s="191"/>
      <c r="H325" s="191"/>
      <c r="I325" s="191"/>
      <c r="J325" s="191"/>
      <c r="K325" s="87" t="str">
        <f t="shared" si="69"/>
        <v/>
      </c>
      <c r="L325" s="270" t="s">
        <v>209</v>
      </c>
    </row>
    <row r="326" spans="1:12" ht="18.75" hidden="1" customHeight="1">
      <c r="A326" s="428">
        <v>932</v>
      </c>
      <c r="B326" s="449"/>
      <c r="C326" s="445" t="s">
        <v>356</v>
      </c>
      <c r="D326" s="446" t="s">
        <v>357</v>
      </c>
      <c r="E326" s="447">
        <f t="shared" si="71"/>
        <v>0</v>
      </c>
      <c r="F326" s="448">
        <f t="shared" si="71"/>
        <v>0</v>
      </c>
      <c r="G326" s="191"/>
      <c r="H326" s="191"/>
      <c r="I326" s="191"/>
      <c r="J326" s="191"/>
      <c r="K326" s="87" t="str">
        <f t="shared" si="69"/>
        <v/>
      </c>
      <c r="L326" s="270" t="s">
        <v>215</v>
      </c>
    </row>
    <row r="327" spans="1:12" ht="18.75" hidden="1" customHeight="1">
      <c r="A327" s="464">
        <v>935</v>
      </c>
      <c r="B327" s="434"/>
      <c r="C327" s="435" t="s">
        <v>358</v>
      </c>
      <c r="D327" s="436" t="s">
        <v>359</v>
      </c>
      <c r="E327" s="437">
        <f t="shared" si="71"/>
        <v>0</v>
      </c>
      <c r="F327" s="438">
        <f t="shared" si="71"/>
        <v>0</v>
      </c>
      <c r="G327" s="191"/>
      <c r="H327" s="191"/>
      <c r="I327" s="191"/>
      <c r="J327" s="191"/>
      <c r="K327" s="87" t="str">
        <f t="shared" si="69"/>
        <v/>
      </c>
      <c r="L327" s="270" t="s">
        <v>217</v>
      </c>
    </row>
    <row r="328" spans="1:12" ht="18.75" hidden="1" customHeight="1">
      <c r="A328" s="464">
        <v>940</v>
      </c>
      <c r="B328" s="434"/>
      <c r="C328" s="435" t="s">
        <v>360</v>
      </c>
      <c r="D328" s="436" t="s">
        <v>361</v>
      </c>
      <c r="E328" s="465"/>
      <c r="F328" s="466"/>
      <c r="G328" s="191"/>
      <c r="H328" s="191"/>
      <c r="I328" s="191"/>
      <c r="J328" s="191"/>
      <c r="K328" s="87" t="str">
        <f t="shared" si="69"/>
        <v/>
      </c>
      <c r="L328" s="270" t="s">
        <v>203</v>
      </c>
    </row>
    <row r="329" spans="1:12" ht="18.75" hidden="1" customHeight="1">
      <c r="A329" s="464">
        <v>950</v>
      </c>
      <c r="B329" s="434"/>
      <c r="C329" s="435" t="s">
        <v>362</v>
      </c>
      <c r="D329" s="436" t="s">
        <v>363</v>
      </c>
      <c r="E329" s="437">
        <f t="shared" ref="E329:F336" si="72">SUMIF($C$601:$C$12270,$C329,E$601:E$12270)</f>
        <v>0</v>
      </c>
      <c r="F329" s="438">
        <f t="shared" si="72"/>
        <v>0</v>
      </c>
      <c r="G329" s="191"/>
      <c r="H329" s="191"/>
      <c r="I329" s="191"/>
      <c r="J329" s="191"/>
      <c r="K329" s="87" t="str">
        <f t="shared" si="69"/>
        <v/>
      </c>
      <c r="L329" s="270" t="s">
        <v>209</v>
      </c>
    </row>
    <row r="330" spans="1:12" ht="18.75" hidden="1" customHeight="1">
      <c r="A330" s="428">
        <v>953</v>
      </c>
      <c r="B330" s="434"/>
      <c r="C330" s="435" t="s">
        <v>364</v>
      </c>
      <c r="D330" s="436" t="s">
        <v>365</v>
      </c>
      <c r="E330" s="437">
        <f t="shared" si="72"/>
        <v>0</v>
      </c>
      <c r="F330" s="438">
        <f t="shared" si="72"/>
        <v>0</v>
      </c>
      <c r="G330" s="191"/>
      <c r="H330" s="191"/>
      <c r="I330" s="191"/>
      <c r="J330" s="191"/>
      <c r="K330" s="87" t="str">
        <f t="shared" si="69"/>
        <v/>
      </c>
      <c r="L330" s="270" t="s">
        <v>219</v>
      </c>
    </row>
    <row r="331" spans="1:12" ht="18.75" hidden="1" customHeight="1">
      <c r="A331" s="428">
        <v>954</v>
      </c>
      <c r="B331" s="434"/>
      <c r="C331" s="435" t="s">
        <v>366</v>
      </c>
      <c r="D331" s="436" t="s">
        <v>367</v>
      </c>
      <c r="E331" s="437">
        <f t="shared" si="72"/>
        <v>0</v>
      </c>
      <c r="F331" s="438">
        <f t="shared" si="72"/>
        <v>0</v>
      </c>
      <c r="G331" s="191"/>
      <c r="H331" s="191"/>
      <c r="I331" s="191"/>
      <c r="J331" s="191"/>
      <c r="K331" s="87" t="str">
        <f t="shared" si="69"/>
        <v/>
      </c>
      <c r="L331" s="270" t="s">
        <v>229</v>
      </c>
    </row>
    <row r="332" spans="1:12" ht="18.75" hidden="1" customHeight="1">
      <c r="A332" s="467">
        <v>955</v>
      </c>
      <c r="B332" s="434"/>
      <c r="C332" s="435" t="s">
        <v>368</v>
      </c>
      <c r="D332" s="436" t="s">
        <v>369</v>
      </c>
      <c r="E332" s="437">
        <f t="shared" si="72"/>
        <v>0</v>
      </c>
      <c r="F332" s="438">
        <f t="shared" si="72"/>
        <v>0</v>
      </c>
      <c r="G332" s="191"/>
      <c r="H332" s="191"/>
      <c r="I332" s="191"/>
      <c r="J332" s="191"/>
      <c r="K332" s="87" t="str">
        <f t="shared" si="69"/>
        <v/>
      </c>
      <c r="L332" s="270" t="s">
        <v>213</v>
      </c>
    </row>
    <row r="333" spans="1:12" ht="18.75" hidden="1" customHeight="1">
      <c r="A333" s="467">
        <v>956</v>
      </c>
      <c r="B333" s="434"/>
      <c r="C333" s="435" t="s">
        <v>370</v>
      </c>
      <c r="D333" s="436" t="s">
        <v>371</v>
      </c>
      <c r="E333" s="437">
        <f t="shared" si="72"/>
        <v>0</v>
      </c>
      <c r="F333" s="438">
        <f t="shared" si="72"/>
        <v>0</v>
      </c>
      <c r="G333" s="191"/>
      <c r="H333" s="191"/>
      <c r="I333" s="191"/>
      <c r="J333" s="191"/>
      <c r="K333" s="87" t="str">
        <f t="shared" si="69"/>
        <v/>
      </c>
      <c r="L333" s="237"/>
    </row>
    <row r="334" spans="1:12" ht="18.75" hidden="1" customHeight="1">
      <c r="A334" s="468">
        <v>958</v>
      </c>
      <c r="B334" s="434"/>
      <c r="C334" s="435" t="s">
        <v>372</v>
      </c>
      <c r="D334" s="436" t="s">
        <v>373</v>
      </c>
      <c r="E334" s="437">
        <f t="shared" si="72"/>
        <v>0</v>
      </c>
      <c r="F334" s="438">
        <f t="shared" si="72"/>
        <v>0</v>
      </c>
      <c r="G334" s="191"/>
      <c r="H334" s="191"/>
      <c r="I334" s="191"/>
      <c r="J334" s="191"/>
      <c r="K334" s="87" t="str">
        <f t="shared" si="69"/>
        <v/>
      </c>
      <c r="L334" s="270" t="s">
        <v>211</v>
      </c>
    </row>
    <row r="335" spans="1:12" ht="18.75" hidden="1" customHeight="1">
      <c r="A335" s="468">
        <v>959</v>
      </c>
      <c r="B335" s="434"/>
      <c r="C335" s="435" t="s">
        <v>374</v>
      </c>
      <c r="D335" s="436" t="s">
        <v>375</v>
      </c>
      <c r="E335" s="437">
        <f t="shared" si="72"/>
        <v>0</v>
      </c>
      <c r="F335" s="438">
        <f t="shared" si="72"/>
        <v>0</v>
      </c>
      <c r="G335" s="191"/>
      <c r="H335" s="191"/>
      <c r="I335" s="191"/>
      <c r="J335" s="191"/>
      <c r="K335" s="87" t="str">
        <f t="shared" si="69"/>
        <v/>
      </c>
      <c r="L335" s="270" t="s">
        <v>351</v>
      </c>
    </row>
    <row r="336" spans="1:12" ht="18.75" hidden="1" customHeight="1" thickBot="1">
      <c r="A336" s="468">
        <v>960</v>
      </c>
      <c r="B336" s="469"/>
      <c r="C336" s="470" t="s">
        <v>376</v>
      </c>
      <c r="D336" s="471" t="s">
        <v>377</v>
      </c>
      <c r="E336" s="472">
        <f t="shared" si="72"/>
        <v>0</v>
      </c>
      <c r="F336" s="473">
        <f t="shared" si="72"/>
        <v>0</v>
      </c>
      <c r="G336" s="191"/>
      <c r="H336" s="191"/>
      <c r="I336" s="191"/>
      <c r="J336" s="191"/>
      <c r="K336" s="87" t="str">
        <f t="shared" si="69"/>
        <v/>
      </c>
      <c r="L336" s="270" t="s">
        <v>219</v>
      </c>
    </row>
    <row r="337" spans="1:12" ht="31.5" hidden="1" customHeight="1" thickTop="1">
      <c r="A337" s="468"/>
      <c r="B337" s="474" t="s">
        <v>378</v>
      </c>
      <c r="C337" s="475"/>
      <c r="D337" s="476"/>
      <c r="E337" s="477"/>
      <c r="F337" s="477"/>
      <c r="G337" s="191"/>
      <c r="H337" s="191"/>
      <c r="I337" s="191"/>
      <c r="J337" s="191"/>
      <c r="K337" s="87" t="str">
        <f t="shared" si="69"/>
        <v/>
      </c>
      <c r="L337" s="270" t="s">
        <v>213</v>
      </c>
    </row>
    <row r="338" spans="1:12" ht="36" hidden="1" customHeight="1">
      <c r="A338" s="468"/>
      <c r="B338" s="478" t="s">
        <v>379</v>
      </c>
      <c r="C338" s="478"/>
      <c r="D338" s="478"/>
      <c r="E338" s="477"/>
      <c r="F338" s="477"/>
      <c r="G338" s="477"/>
      <c r="H338" s="477"/>
      <c r="I338" s="477"/>
      <c r="J338" s="477"/>
      <c r="K338" s="87" t="str">
        <f t="shared" si="69"/>
        <v/>
      </c>
      <c r="L338" s="202"/>
    </row>
    <row r="339" spans="1:12" ht="18.75" hidden="1" customHeight="1">
      <c r="A339" s="468"/>
      <c r="B339" s="197"/>
      <c r="C339" s="197"/>
      <c r="D339" s="212"/>
      <c r="E339" s="201"/>
      <c r="F339" s="201"/>
      <c r="G339" s="201"/>
      <c r="H339" s="201"/>
      <c r="I339" s="201"/>
      <c r="J339" s="201"/>
      <c r="K339" s="87" t="str">
        <f t="shared" si="69"/>
        <v/>
      </c>
      <c r="L339" s="202"/>
    </row>
    <row r="340" spans="1:12" ht="18.75" customHeight="1">
      <c r="A340" s="468"/>
      <c r="B340" s="420"/>
      <c r="C340" s="420"/>
      <c r="D340" s="479"/>
      <c r="E340" s="423"/>
      <c r="F340" s="423"/>
      <c r="G340" s="423"/>
      <c r="H340" s="423"/>
      <c r="I340" s="423"/>
      <c r="J340" s="423"/>
      <c r="K340" s="480">
        <v>1</v>
      </c>
      <c r="L340" s="202"/>
    </row>
    <row r="341" spans="1:12" ht="19.5" customHeight="1">
      <c r="A341" s="468"/>
      <c r="B341" s="197"/>
      <c r="C341" s="198"/>
      <c r="D341" s="199"/>
      <c r="E341" s="201"/>
      <c r="F341" s="201"/>
      <c r="G341" s="201"/>
      <c r="H341" s="201"/>
      <c r="I341" s="201"/>
      <c r="J341" s="201"/>
      <c r="K341" s="13">
        <v>1</v>
      </c>
      <c r="L341" s="481"/>
    </row>
    <row r="342" spans="1:12" ht="21" customHeight="1">
      <c r="A342" s="468"/>
      <c r="B342" s="203" t="str">
        <f>$B$7</f>
        <v>ОТЧЕТНИ ДАННИ ПО ЕБК ЗА СМЕТКИТЕ ЗА ЧУЖДИ СРЕДСТВА</v>
      </c>
      <c r="C342" s="204"/>
      <c r="D342" s="204"/>
      <c r="E342" s="201"/>
      <c r="F342" s="201"/>
      <c r="G342" s="201"/>
      <c r="H342" s="201"/>
      <c r="I342" s="201"/>
      <c r="J342" s="205"/>
      <c r="K342" s="13">
        <v>1</v>
      </c>
      <c r="L342" s="481"/>
    </row>
    <row r="343" spans="1:12" ht="18.75" customHeight="1">
      <c r="A343" s="468"/>
      <c r="B343" s="197"/>
      <c r="C343" s="198"/>
      <c r="D343" s="199"/>
      <c r="E343" s="206" t="s">
        <v>8</v>
      </c>
      <c r="F343" s="206" t="s">
        <v>9</v>
      </c>
      <c r="G343" s="201"/>
      <c r="H343" s="201"/>
      <c r="I343" s="201"/>
      <c r="J343" s="201"/>
      <c r="K343" s="13">
        <v>1</v>
      </c>
      <c r="L343" s="481"/>
    </row>
    <row r="344" spans="1:12" ht="27" customHeight="1">
      <c r="A344" s="468"/>
      <c r="B344" s="207" t="str">
        <f>$B$9</f>
        <v>КОМИСИЯ ЗА ФИНАНСОВ НАДЗОР</v>
      </c>
      <c r="C344" s="208"/>
      <c r="D344" s="209"/>
      <c r="E344" s="28">
        <f>$E$9</f>
        <v>42370</v>
      </c>
      <c r="F344" s="482">
        <f>$F$9</f>
        <v>42582</v>
      </c>
      <c r="G344" s="201"/>
      <c r="H344" s="201"/>
      <c r="I344" s="201"/>
      <c r="J344" s="201"/>
      <c r="K344" s="13">
        <v>1</v>
      </c>
      <c r="L344" s="481"/>
    </row>
    <row r="345" spans="1:12">
      <c r="A345" s="468"/>
      <c r="B345" s="211" t="str">
        <f>$B$10</f>
        <v xml:space="preserve">                                                            (наименование на разпоредителя с бюджет)</v>
      </c>
      <c r="C345" s="197"/>
      <c r="D345" s="212"/>
      <c r="E345" s="201"/>
      <c r="F345" s="201"/>
      <c r="G345" s="201"/>
      <c r="H345" s="201"/>
      <c r="I345" s="201"/>
      <c r="J345" s="201"/>
      <c r="K345" s="13">
        <v>1</v>
      </c>
      <c r="L345" s="481"/>
    </row>
    <row r="346" spans="1:12" ht="5.25" customHeight="1">
      <c r="A346" s="468"/>
      <c r="B346" s="211"/>
      <c r="C346" s="197"/>
      <c r="D346" s="212"/>
      <c r="E346" s="424"/>
      <c r="F346" s="201"/>
      <c r="G346" s="201"/>
      <c r="H346" s="201"/>
      <c r="I346" s="201"/>
      <c r="J346" s="201"/>
      <c r="K346" s="13">
        <v>1</v>
      </c>
      <c r="L346" s="481"/>
    </row>
    <row r="347" spans="1:12" ht="27.75" customHeight="1">
      <c r="A347" s="468"/>
      <c r="B347" s="36" t="str">
        <f>$B$12</f>
        <v>Комисия за финансов надзор</v>
      </c>
      <c r="C347" s="37"/>
      <c r="D347" s="38"/>
      <c r="E347" s="483" t="s">
        <v>197</v>
      </c>
      <c r="F347" s="215" t="str">
        <f>$F$12</f>
        <v>4700</v>
      </c>
      <c r="G347" s="201"/>
      <c r="H347" s="201"/>
      <c r="I347" s="201"/>
      <c r="J347" s="201"/>
      <c r="K347" s="13">
        <v>1</v>
      </c>
      <c r="L347" s="481"/>
    </row>
    <row r="348" spans="1:12">
      <c r="A348" s="468"/>
      <c r="B348" s="484" t="str">
        <f>$B$13</f>
        <v xml:space="preserve">                                             (наименование на първостепенния разпоредител с бюджет)</v>
      </c>
      <c r="C348" s="485"/>
      <c r="D348" s="201"/>
      <c r="E348" s="424"/>
      <c r="F348" s="201"/>
      <c r="G348" s="201"/>
      <c r="H348" s="201"/>
      <c r="I348" s="201"/>
      <c r="J348" s="201"/>
      <c r="K348" s="13">
        <v>1</v>
      </c>
      <c r="L348" s="481"/>
    </row>
    <row r="349" spans="1:12" ht="21.75" customHeight="1">
      <c r="A349" s="468"/>
      <c r="B349" s="486"/>
      <c r="C349" s="486"/>
      <c r="D349" s="487" t="s">
        <v>17</v>
      </c>
      <c r="E349" s="221">
        <f>$E$15</f>
        <v>33</v>
      </c>
      <c r="F349" s="426" t="str">
        <f>+$F$15</f>
        <v>Чужди средства</v>
      </c>
      <c r="G349" s="201"/>
      <c r="H349" s="222"/>
      <c r="I349" s="201"/>
      <c r="J349" s="222"/>
      <c r="K349" s="13">
        <v>1</v>
      </c>
      <c r="L349" s="481"/>
    </row>
    <row r="350" spans="1:12" ht="16.5" thickBot="1">
      <c r="A350" s="468"/>
      <c r="B350" s="197"/>
      <c r="C350" s="198"/>
      <c r="D350" s="199"/>
      <c r="E350" s="488"/>
      <c r="F350" s="226"/>
      <c r="G350" s="226"/>
      <c r="H350" s="226"/>
      <c r="I350" s="226"/>
      <c r="J350" s="227" t="s">
        <v>18</v>
      </c>
      <c r="K350" s="13">
        <v>1</v>
      </c>
      <c r="L350" s="481"/>
    </row>
    <row r="351" spans="1:12" ht="22.5" customHeight="1">
      <c r="A351" s="468"/>
      <c r="B351" s="489"/>
      <c r="C351" s="490"/>
      <c r="D351" s="491" t="s">
        <v>380</v>
      </c>
      <c r="E351" s="492" t="s">
        <v>20</v>
      </c>
      <c r="F351" s="493" t="s">
        <v>21</v>
      </c>
      <c r="G351" s="494"/>
      <c r="H351" s="495"/>
      <c r="I351" s="494"/>
      <c r="J351" s="496"/>
      <c r="K351" s="13">
        <v>1</v>
      </c>
      <c r="L351" s="481"/>
    </row>
    <row r="352" spans="1:12" ht="48" customHeight="1">
      <c r="A352" s="468"/>
      <c r="B352" s="497" t="s">
        <v>22</v>
      </c>
      <c r="C352" s="498" t="s">
        <v>23</v>
      </c>
      <c r="D352" s="499" t="s">
        <v>199</v>
      </c>
      <c r="E352" s="500">
        <v>2016</v>
      </c>
      <c r="F352" s="501" t="s">
        <v>25</v>
      </c>
      <c r="G352" s="502" t="s">
        <v>26</v>
      </c>
      <c r="H352" s="503" t="s">
        <v>27</v>
      </c>
      <c r="I352" s="504" t="s">
        <v>28</v>
      </c>
      <c r="J352" s="505" t="s">
        <v>29</v>
      </c>
      <c r="K352" s="13">
        <v>1</v>
      </c>
      <c r="L352" s="481"/>
    </row>
    <row r="353" spans="1:26" ht="18.75">
      <c r="A353" s="468">
        <v>1</v>
      </c>
      <c r="B353" s="506" t="s">
        <v>381</v>
      </c>
      <c r="C353" s="507"/>
      <c r="D353" s="508" t="s">
        <v>382</v>
      </c>
      <c r="E353" s="509" t="s">
        <v>31</v>
      </c>
      <c r="F353" s="509" t="s">
        <v>32</v>
      </c>
      <c r="G353" s="252" t="s">
        <v>33</v>
      </c>
      <c r="H353" s="253" t="s">
        <v>34</v>
      </c>
      <c r="I353" s="253" t="s">
        <v>35</v>
      </c>
      <c r="J353" s="254" t="s">
        <v>36</v>
      </c>
      <c r="K353" s="13">
        <v>1</v>
      </c>
      <c r="L353" s="481"/>
    </row>
    <row r="354" spans="1:26">
      <c r="A354" s="510">
        <v>2</v>
      </c>
      <c r="B354" s="511"/>
      <c r="C354" s="512"/>
      <c r="D354" s="513"/>
      <c r="E354" s="191"/>
      <c r="F354" s="191"/>
      <c r="G354" s="191"/>
      <c r="H354" s="409"/>
      <c r="I354" s="191"/>
      <c r="J354" s="409"/>
      <c r="K354" s="13">
        <v>1</v>
      </c>
      <c r="L354" s="481"/>
    </row>
    <row r="355" spans="1:26" s="122" customFormat="1" ht="18.75" hidden="1" customHeight="1">
      <c r="A355" s="351">
        <v>5</v>
      </c>
      <c r="B355" s="514">
        <v>3000</v>
      </c>
      <c r="C355" s="515" t="s">
        <v>383</v>
      </c>
      <c r="D355" s="516"/>
      <c r="E355" s="517">
        <f t="shared" ref="E355:J355" si="73">SUM(E356:E368)</f>
        <v>0</v>
      </c>
      <c r="F355" s="518">
        <f t="shared" si="73"/>
        <v>0</v>
      </c>
      <c r="G355" s="519">
        <f t="shared" si="73"/>
        <v>0</v>
      </c>
      <c r="H355" s="520">
        <f t="shared" si="73"/>
        <v>0</v>
      </c>
      <c r="I355" s="520">
        <f t="shared" si="73"/>
        <v>0</v>
      </c>
      <c r="J355" s="521">
        <f t="shared" si="73"/>
        <v>0</v>
      </c>
      <c r="K355" s="13" t="str">
        <f t="shared" ref="K355:K418" si="74">(IF($E355&lt;&gt;0,$K$2,IF($F355&lt;&gt;0,$K$2,IF($G355&lt;&gt;0,$K$2,IF($H355&lt;&gt;0,$K$2,IF($I355&lt;&gt;0,$K$2,IF($J355&lt;&gt;0,$K$2,"")))))))</f>
        <v/>
      </c>
      <c r="L355" s="522"/>
      <c r="M355" s="5"/>
      <c r="N355" s="5"/>
      <c r="O355" s="5"/>
      <c r="P355" s="5"/>
      <c r="Q355" s="5"/>
      <c r="R355" s="5"/>
      <c r="S355" s="5"/>
      <c r="T355" s="5"/>
      <c r="U355" s="5"/>
      <c r="V355" s="5"/>
      <c r="W355" s="5"/>
      <c r="X355" s="5"/>
      <c r="Y355" s="5"/>
      <c r="Z355" s="5"/>
    </row>
    <row r="356" spans="1:26" ht="18.75" hidden="1" customHeight="1">
      <c r="A356" s="468">
        <v>10</v>
      </c>
      <c r="B356" s="135"/>
      <c r="C356" s="91">
        <v>3020</v>
      </c>
      <c r="D356" s="92" t="s">
        <v>384</v>
      </c>
      <c r="E356" s="523"/>
      <c r="F356" s="524">
        <f t="shared" ref="F356:F368" si="75">G356+H356+I356+J356</f>
        <v>0</v>
      </c>
      <c r="G356" s="95"/>
      <c r="H356" s="96"/>
      <c r="I356" s="96"/>
      <c r="J356" s="97"/>
      <c r="K356" s="13" t="str">
        <f t="shared" si="74"/>
        <v/>
      </c>
      <c r="L356" s="522"/>
    </row>
    <row r="357" spans="1:26" ht="18.75" hidden="1" customHeight="1">
      <c r="A357" s="525">
        <v>20</v>
      </c>
      <c r="B357" s="135"/>
      <c r="C357" s="98">
        <v>3040</v>
      </c>
      <c r="D357" s="526" t="s">
        <v>385</v>
      </c>
      <c r="E357" s="527"/>
      <c r="F357" s="528">
        <f t="shared" si="75"/>
        <v>0</v>
      </c>
      <c r="G357" s="102"/>
      <c r="H357" s="103"/>
      <c r="I357" s="103"/>
      <c r="J357" s="104"/>
      <c r="K357" s="13" t="str">
        <f t="shared" si="74"/>
        <v/>
      </c>
      <c r="L357" s="522"/>
    </row>
    <row r="358" spans="1:26" ht="18.75" hidden="1" customHeight="1">
      <c r="A358" s="468">
        <v>25</v>
      </c>
      <c r="B358" s="135"/>
      <c r="C358" s="98">
        <v>3041</v>
      </c>
      <c r="D358" s="99" t="s">
        <v>386</v>
      </c>
      <c r="E358" s="527"/>
      <c r="F358" s="528">
        <f t="shared" si="75"/>
        <v>0</v>
      </c>
      <c r="G358" s="102"/>
      <c r="H358" s="103"/>
      <c r="I358" s="103"/>
      <c r="J358" s="104"/>
      <c r="K358" s="13" t="str">
        <f t="shared" si="74"/>
        <v/>
      </c>
      <c r="L358" s="522"/>
    </row>
    <row r="359" spans="1:26" ht="18.75" hidden="1" customHeight="1">
      <c r="A359" s="468">
        <v>30</v>
      </c>
      <c r="B359" s="90"/>
      <c r="C359" s="98">
        <v>3042</v>
      </c>
      <c r="D359" s="99" t="s">
        <v>387</v>
      </c>
      <c r="E359" s="527"/>
      <c r="F359" s="528">
        <f t="shared" si="75"/>
        <v>0</v>
      </c>
      <c r="G359" s="102"/>
      <c r="H359" s="103"/>
      <c r="I359" s="103"/>
      <c r="J359" s="104"/>
      <c r="K359" s="13" t="str">
        <f t="shared" si="74"/>
        <v/>
      </c>
      <c r="L359" s="522"/>
    </row>
    <row r="360" spans="1:26" ht="18.75" hidden="1" customHeight="1">
      <c r="A360" s="468">
        <v>35</v>
      </c>
      <c r="B360" s="90"/>
      <c r="C360" s="98">
        <v>3043</v>
      </c>
      <c r="D360" s="99" t="s">
        <v>388</v>
      </c>
      <c r="E360" s="527"/>
      <c r="F360" s="528">
        <f t="shared" si="75"/>
        <v>0</v>
      </c>
      <c r="G360" s="102"/>
      <c r="H360" s="103"/>
      <c r="I360" s="103"/>
      <c r="J360" s="104"/>
      <c r="K360" s="13" t="str">
        <f t="shared" si="74"/>
        <v/>
      </c>
      <c r="L360" s="522"/>
    </row>
    <row r="361" spans="1:26" ht="18.75" hidden="1" customHeight="1">
      <c r="A361" s="468">
        <v>36</v>
      </c>
      <c r="B361" s="90"/>
      <c r="C361" s="529">
        <v>3048</v>
      </c>
      <c r="D361" s="530" t="s">
        <v>389</v>
      </c>
      <c r="E361" s="531"/>
      <c r="F361" s="532">
        <f t="shared" si="75"/>
        <v>0</v>
      </c>
      <c r="G361" s="533"/>
      <c r="H361" s="534"/>
      <c r="I361" s="534"/>
      <c r="J361" s="535"/>
      <c r="K361" s="13" t="str">
        <f t="shared" si="74"/>
        <v/>
      </c>
      <c r="L361" s="522"/>
    </row>
    <row r="362" spans="1:26" ht="18.75" hidden="1" customHeight="1">
      <c r="A362" s="468">
        <v>45</v>
      </c>
      <c r="B362" s="90"/>
      <c r="C362" s="536">
        <v>3050</v>
      </c>
      <c r="D362" s="537" t="s">
        <v>390</v>
      </c>
      <c r="E362" s="538"/>
      <c r="F362" s="539">
        <f t="shared" si="75"/>
        <v>0</v>
      </c>
      <c r="G362" s="540"/>
      <c r="H362" s="541"/>
      <c r="I362" s="541"/>
      <c r="J362" s="542"/>
      <c r="K362" s="13" t="str">
        <f t="shared" si="74"/>
        <v/>
      </c>
      <c r="L362" s="522"/>
    </row>
    <row r="363" spans="1:26" ht="18.75" hidden="1" customHeight="1">
      <c r="A363" s="468">
        <v>50</v>
      </c>
      <c r="B363" s="90"/>
      <c r="C363" s="529">
        <v>3061</v>
      </c>
      <c r="D363" s="530" t="s">
        <v>391</v>
      </c>
      <c r="E363" s="531"/>
      <c r="F363" s="532">
        <f t="shared" si="75"/>
        <v>0</v>
      </c>
      <c r="G363" s="533"/>
      <c r="H363" s="534"/>
      <c r="I363" s="534"/>
      <c r="J363" s="535"/>
      <c r="K363" s="13" t="str">
        <f t="shared" si="74"/>
        <v/>
      </c>
      <c r="L363" s="522"/>
    </row>
    <row r="364" spans="1:26" ht="18.75" hidden="1" customHeight="1">
      <c r="A364" s="468">
        <v>60</v>
      </c>
      <c r="B364" s="90"/>
      <c r="C364" s="536">
        <v>3081</v>
      </c>
      <c r="D364" s="537" t="s">
        <v>392</v>
      </c>
      <c r="E364" s="538"/>
      <c r="F364" s="539">
        <f t="shared" si="75"/>
        <v>0</v>
      </c>
      <c r="G364" s="540"/>
      <c r="H364" s="541"/>
      <c r="I364" s="541"/>
      <c r="J364" s="542"/>
      <c r="K364" s="13" t="str">
        <f t="shared" si="74"/>
        <v/>
      </c>
      <c r="L364" s="522"/>
    </row>
    <row r="365" spans="1:26" ht="18.75" hidden="1" customHeight="1">
      <c r="A365" s="468"/>
      <c r="B365" s="90"/>
      <c r="C365" s="98" t="s">
        <v>393</v>
      </c>
      <c r="D365" s="99" t="s">
        <v>394</v>
      </c>
      <c r="E365" s="527"/>
      <c r="F365" s="528">
        <f t="shared" si="75"/>
        <v>0</v>
      </c>
      <c r="G365" s="102"/>
      <c r="H365" s="103"/>
      <c r="I365" s="103"/>
      <c r="J365" s="104"/>
      <c r="K365" s="13" t="str">
        <f t="shared" si="74"/>
        <v/>
      </c>
      <c r="L365" s="522"/>
    </row>
    <row r="366" spans="1:26" ht="18.75" hidden="1" customHeight="1">
      <c r="A366" s="468">
        <v>65</v>
      </c>
      <c r="B366" s="90"/>
      <c r="C366" s="98">
        <v>3083</v>
      </c>
      <c r="D366" s="99" t="s">
        <v>395</v>
      </c>
      <c r="E366" s="527"/>
      <c r="F366" s="528">
        <f t="shared" si="75"/>
        <v>0</v>
      </c>
      <c r="G366" s="102"/>
      <c r="H366" s="103"/>
      <c r="I366" s="103"/>
      <c r="J366" s="104"/>
      <c r="K366" s="13" t="str">
        <f t="shared" si="74"/>
        <v/>
      </c>
      <c r="L366" s="522"/>
    </row>
    <row r="367" spans="1:26" ht="18.75" hidden="1" customHeight="1">
      <c r="A367" s="468">
        <v>65</v>
      </c>
      <c r="B367" s="90"/>
      <c r="C367" s="98">
        <v>3089</v>
      </c>
      <c r="D367" s="543" t="s">
        <v>396</v>
      </c>
      <c r="E367" s="527"/>
      <c r="F367" s="528">
        <f t="shared" si="75"/>
        <v>0</v>
      </c>
      <c r="G367" s="102"/>
      <c r="H367" s="103"/>
      <c r="I367" s="103"/>
      <c r="J367" s="104"/>
      <c r="K367" s="13" t="str">
        <f t="shared" si="74"/>
        <v/>
      </c>
      <c r="L367" s="522"/>
    </row>
    <row r="368" spans="1:26" ht="18.75" hidden="1" customHeight="1">
      <c r="A368" s="468">
        <v>65</v>
      </c>
      <c r="B368" s="90"/>
      <c r="C368" s="133">
        <v>3090</v>
      </c>
      <c r="D368" s="124" t="s">
        <v>397</v>
      </c>
      <c r="E368" s="544"/>
      <c r="F368" s="545">
        <f t="shared" si="75"/>
        <v>0</v>
      </c>
      <c r="G368" s="127"/>
      <c r="H368" s="128"/>
      <c r="I368" s="128"/>
      <c r="J368" s="129"/>
      <c r="K368" s="13" t="str">
        <f t="shared" si="74"/>
        <v/>
      </c>
      <c r="L368" s="522"/>
    </row>
    <row r="369" spans="1:26" s="122" customFormat="1" ht="18.75" hidden="1" customHeight="1">
      <c r="A369" s="351">
        <v>70</v>
      </c>
      <c r="B369" s="546">
        <v>3100</v>
      </c>
      <c r="C369" s="547" t="s">
        <v>398</v>
      </c>
      <c r="D369" s="548"/>
      <c r="E369" s="517">
        <f t="shared" ref="E369:J369" si="76">SUM(E370:E376)</f>
        <v>0</v>
      </c>
      <c r="F369" s="518">
        <f t="shared" si="76"/>
        <v>0</v>
      </c>
      <c r="G369" s="549">
        <f t="shared" si="76"/>
        <v>0</v>
      </c>
      <c r="H369" s="520">
        <f t="shared" si="76"/>
        <v>0</v>
      </c>
      <c r="I369" s="550">
        <f t="shared" si="76"/>
        <v>0</v>
      </c>
      <c r="J369" s="521">
        <f t="shared" si="76"/>
        <v>0</v>
      </c>
      <c r="K369" s="13" t="str">
        <f t="shared" si="74"/>
        <v/>
      </c>
      <c r="L369" s="522"/>
      <c r="M369" s="5"/>
      <c r="N369" s="5"/>
      <c r="O369" s="5"/>
      <c r="P369" s="5"/>
      <c r="Q369" s="5"/>
      <c r="R369" s="5"/>
      <c r="S369" s="5"/>
      <c r="T369" s="5"/>
      <c r="U369" s="5"/>
      <c r="V369" s="5"/>
      <c r="W369" s="5"/>
      <c r="X369" s="5"/>
      <c r="Y369" s="5"/>
      <c r="Z369" s="5"/>
    </row>
    <row r="370" spans="1:26" ht="18.75" hidden="1" customHeight="1">
      <c r="A370" s="510">
        <v>75</v>
      </c>
      <c r="B370" s="90"/>
      <c r="C370" s="551">
        <v>3110</v>
      </c>
      <c r="D370" s="552" t="s">
        <v>399</v>
      </c>
      <c r="E370" s="553"/>
      <c r="F370" s="554">
        <f t="shared" ref="F370:F376" si="77">G370+H370+I370+J370</f>
        <v>0</v>
      </c>
      <c r="G370" s="555"/>
      <c r="H370" s="556"/>
      <c r="I370" s="556"/>
      <c r="J370" s="557"/>
      <c r="K370" s="13" t="str">
        <f t="shared" si="74"/>
        <v/>
      </c>
      <c r="L370" s="522"/>
    </row>
    <row r="371" spans="1:26" ht="18.75" hidden="1" customHeight="1">
      <c r="A371" s="271">
        <v>80</v>
      </c>
      <c r="B371" s="558"/>
      <c r="C371" s="536">
        <v>3111</v>
      </c>
      <c r="D371" s="559" t="s">
        <v>400</v>
      </c>
      <c r="E371" s="538"/>
      <c r="F371" s="539">
        <f t="shared" si="77"/>
        <v>0</v>
      </c>
      <c r="G371" s="540"/>
      <c r="H371" s="541"/>
      <c r="I371" s="541"/>
      <c r="J371" s="542"/>
      <c r="K371" s="13" t="str">
        <f t="shared" si="74"/>
        <v/>
      </c>
      <c r="L371" s="522"/>
      <c r="M371" s="122"/>
      <c r="N371" s="122"/>
      <c r="O371" s="122"/>
      <c r="P371" s="122"/>
      <c r="Q371" s="122"/>
      <c r="R371" s="122"/>
      <c r="S371" s="122"/>
      <c r="T371" s="122"/>
      <c r="U371" s="122"/>
      <c r="V371" s="122"/>
      <c r="W371" s="122"/>
      <c r="X371" s="122"/>
      <c r="Y371" s="122"/>
      <c r="Z371" s="122"/>
    </row>
    <row r="372" spans="1:26" ht="24" hidden="1" customHeight="1">
      <c r="A372" s="271">
        <v>85</v>
      </c>
      <c r="B372" s="558"/>
      <c r="C372" s="98">
        <v>3112</v>
      </c>
      <c r="D372" s="159" t="s">
        <v>401</v>
      </c>
      <c r="E372" s="527"/>
      <c r="F372" s="528">
        <f t="shared" si="77"/>
        <v>0</v>
      </c>
      <c r="G372" s="102"/>
      <c r="H372" s="103"/>
      <c r="I372" s="103"/>
      <c r="J372" s="104"/>
      <c r="K372" s="13" t="str">
        <f t="shared" si="74"/>
        <v/>
      </c>
      <c r="L372" s="522"/>
    </row>
    <row r="373" spans="1:26" ht="18.75" hidden="1" customHeight="1">
      <c r="A373" s="271">
        <v>90</v>
      </c>
      <c r="B373" s="558"/>
      <c r="C373" s="98">
        <v>3113</v>
      </c>
      <c r="D373" s="159" t="s">
        <v>402</v>
      </c>
      <c r="E373" s="527"/>
      <c r="F373" s="528">
        <f t="shared" si="77"/>
        <v>0</v>
      </c>
      <c r="G373" s="102"/>
      <c r="H373" s="103"/>
      <c r="I373" s="103"/>
      <c r="J373" s="104"/>
      <c r="K373" s="13" t="str">
        <f t="shared" si="74"/>
        <v/>
      </c>
      <c r="L373" s="522"/>
    </row>
    <row r="374" spans="1:26" ht="18.75" hidden="1" customHeight="1">
      <c r="A374" s="271">
        <v>91</v>
      </c>
      <c r="B374" s="558"/>
      <c r="C374" s="98">
        <v>3118</v>
      </c>
      <c r="D374" s="159" t="s">
        <v>403</v>
      </c>
      <c r="E374" s="527"/>
      <c r="F374" s="528">
        <f t="shared" si="77"/>
        <v>0</v>
      </c>
      <c r="G374" s="102"/>
      <c r="H374" s="103"/>
      <c r="I374" s="103"/>
      <c r="J374" s="104"/>
      <c r="K374" s="13" t="str">
        <f t="shared" si="74"/>
        <v/>
      </c>
      <c r="L374" s="522"/>
    </row>
    <row r="375" spans="1:26" ht="18.75" hidden="1" customHeight="1">
      <c r="A375" s="271"/>
      <c r="B375" s="558"/>
      <c r="C375" s="529">
        <v>3128</v>
      </c>
      <c r="D375" s="560" t="s">
        <v>404</v>
      </c>
      <c r="E375" s="561"/>
      <c r="F375" s="532">
        <f t="shared" si="77"/>
        <v>0</v>
      </c>
      <c r="G375" s="533"/>
      <c r="H375" s="534"/>
      <c r="I375" s="534"/>
      <c r="J375" s="535"/>
      <c r="K375" s="13" t="str">
        <f t="shared" si="74"/>
        <v/>
      </c>
      <c r="L375" s="522"/>
    </row>
    <row r="376" spans="1:26" ht="18.75" hidden="1" customHeight="1">
      <c r="A376" s="271">
        <v>100</v>
      </c>
      <c r="B376" s="90"/>
      <c r="C376" s="562">
        <v>3120</v>
      </c>
      <c r="D376" s="563" t="s">
        <v>405</v>
      </c>
      <c r="E376" s="564"/>
      <c r="F376" s="565">
        <f t="shared" si="77"/>
        <v>0</v>
      </c>
      <c r="G376" s="566"/>
      <c r="H376" s="567"/>
      <c r="I376" s="567"/>
      <c r="J376" s="568"/>
      <c r="K376" s="13" t="str">
        <f t="shared" si="74"/>
        <v/>
      </c>
      <c r="L376" s="522"/>
    </row>
    <row r="377" spans="1:26" s="122" customFormat="1" ht="18.75" hidden="1" customHeight="1">
      <c r="A377" s="261">
        <v>115</v>
      </c>
      <c r="B377" s="546">
        <v>3200</v>
      </c>
      <c r="C377" s="547" t="s">
        <v>406</v>
      </c>
      <c r="D377" s="548"/>
      <c r="E377" s="517">
        <f t="shared" ref="E377:J377" si="78">SUM(E378:E381)</f>
        <v>0</v>
      </c>
      <c r="F377" s="518">
        <f t="shared" si="78"/>
        <v>0</v>
      </c>
      <c r="G377" s="549">
        <f t="shared" si="78"/>
        <v>0</v>
      </c>
      <c r="H377" s="520">
        <f t="shared" si="78"/>
        <v>0</v>
      </c>
      <c r="I377" s="569">
        <f t="shared" si="78"/>
        <v>0</v>
      </c>
      <c r="J377" s="521">
        <f t="shared" si="78"/>
        <v>0</v>
      </c>
      <c r="K377" s="13" t="str">
        <f t="shared" si="74"/>
        <v/>
      </c>
      <c r="L377" s="522"/>
      <c r="M377" s="5"/>
      <c r="N377" s="5"/>
      <c r="O377" s="5"/>
      <c r="P377" s="5"/>
      <c r="Q377" s="5"/>
      <c r="R377" s="5"/>
      <c r="S377" s="5"/>
      <c r="T377" s="5"/>
      <c r="U377" s="5"/>
      <c r="V377" s="5"/>
      <c r="W377" s="5"/>
      <c r="X377" s="5"/>
      <c r="Y377" s="5"/>
      <c r="Z377" s="5"/>
    </row>
    <row r="378" spans="1:26" ht="18.75" hidden="1" customHeight="1">
      <c r="A378" s="261">
        <v>120</v>
      </c>
      <c r="B378" s="90"/>
      <c r="C378" s="91">
        <v>3210</v>
      </c>
      <c r="D378" s="175" t="s">
        <v>407</v>
      </c>
      <c r="E378" s="523"/>
      <c r="F378" s="524">
        <f>G378+H378+I378+J378</f>
        <v>0</v>
      </c>
      <c r="G378" s="95"/>
      <c r="H378" s="96"/>
      <c r="I378" s="96"/>
      <c r="J378" s="97"/>
      <c r="K378" s="13" t="str">
        <f t="shared" si="74"/>
        <v/>
      </c>
      <c r="L378" s="522"/>
    </row>
    <row r="379" spans="1:26" ht="18.75" hidden="1" customHeight="1">
      <c r="A379" s="271">
        <v>125</v>
      </c>
      <c r="B379" s="135"/>
      <c r="C379" s="529">
        <v>3220</v>
      </c>
      <c r="D379" s="560" t="s">
        <v>408</v>
      </c>
      <c r="E379" s="531"/>
      <c r="F379" s="532">
        <f>G379+H379+I379+J379</f>
        <v>0</v>
      </c>
      <c r="G379" s="533"/>
      <c r="H379" s="534"/>
      <c r="I379" s="534"/>
      <c r="J379" s="535"/>
      <c r="K379" s="13" t="str">
        <f t="shared" si="74"/>
        <v/>
      </c>
      <c r="L379" s="522"/>
      <c r="M379" s="122"/>
      <c r="N379" s="122"/>
      <c r="O379" s="122"/>
      <c r="P379" s="122"/>
      <c r="Q379" s="122"/>
      <c r="R379" s="122"/>
      <c r="S379" s="122"/>
      <c r="T379" s="122"/>
      <c r="U379" s="122"/>
      <c r="V379" s="122"/>
      <c r="W379" s="122"/>
      <c r="X379" s="122"/>
      <c r="Y379" s="122"/>
      <c r="Z379" s="122"/>
    </row>
    <row r="380" spans="1:26" ht="18.75" hidden="1" customHeight="1">
      <c r="A380" s="271">
        <v>130</v>
      </c>
      <c r="B380" s="90"/>
      <c r="C380" s="536">
        <v>3230</v>
      </c>
      <c r="D380" s="559" t="s">
        <v>409</v>
      </c>
      <c r="E380" s="538"/>
      <c r="F380" s="539">
        <f>G380+H380+I380+J380</f>
        <v>0</v>
      </c>
      <c r="G380" s="540"/>
      <c r="H380" s="541"/>
      <c r="I380" s="541"/>
      <c r="J380" s="542"/>
      <c r="K380" s="13" t="str">
        <f t="shared" si="74"/>
        <v/>
      </c>
      <c r="L380" s="522"/>
    </row>
    <row r="381" spans="1:26" ht="18.75" hidden="1" customHeight="1">
      <c r="A381" s="468">
        <v>135</v>
      </c>
      <c r="B381" s="90"/>
      <c r="C381" s="133">
        <v>3240</v>
      </c>
      <c r="D381" s="570" t="s">
        <v>410</v>
      </c>
      <c r="E381" s="544"/>
      <c r="F381" s="545">
        <f>G381+H381+I381+J381</f>
        <v>0</v>
      </c>
      <c r="G381" s="127"/>
      <c r="H381" s="128"/>
      <c r="I381" s="128"/>
      <c r="J381" s="129"/>
      <c r="K381" s="13" t="str">
        <f t="shared" si="74"/>
        <v/>
      </c>
      <c r="L381" s="522"/>
    </row>
    <row r="382" spans="1:26" s="122" customFormat="1" ht="18.75" hidden="1" customHeight="1">
      <c r="A382" s="351">
        <v>145</v>
      </c>
      <c r="B382" s="546">
        <v>6000</v>
      </c>
      <c r="C382" s="547" t="s">
        <v>411</v>
      </c>
      <c r="D382" s="548"/>
      <c r="E382" s="517">
        <f t="shared" ref="E382:J382" si="79">+E383+E384</f>
        <v>0</v>
      </c>
      <c r="F382" s="518">
        <f t="shared" si="79"/>
        <v>0</v>
      </c>
      <c r="G382" s="549">
        <f t="shared" si="79"/>
        <v>0</v>
      </c>
      <c r="H382" s="520">
        <f t="shared" si="79"/>
        <v>0</v>
      </c>
      <c r="I382" s="569">
        <f t="shared" si="79"/>
        <v>0</v>
      </c>
      <c r="J382" s="521">
        <f t="shared" si="79"/>
        <v>0</v>
      </c>
      <c r="K382" s="13" t="str">
        <f t="shared" si="74"/>
        <v/>
      </c>
      <c r="L382" s="522"/>
      <c r="M382" s="5"/>
      <c r="N382" s="5"/>
      <c r="O382" s="5"/>
      <c r="P382" s="5"/>
      <c r="Q382" s="5"/>
      <c r="R382" s="5"/>
      <c r="S382" s="5"/>
      <c r="T382" s="5"/>
      <c r="U382" s="5"/>
      <c r="V382" s="5"/>
      <c r="W382" s="5"/>
      <c r="X382" s="5"/>
      <c r="Y382" s="5"/>
      <c r="Z382" s="5"/>
    </row>
    <row r="383" spans="1:26" ht="18.75" hidden="1" customHeight="1">
      <c r="A383" s="468">
        <v>150</v>
      </c>
      <c r="B383" s="123"/>
      <c r="C383" s="91">
        <v>6001</v>
      </c>
      <c r="D383" s="92" t="s">
        <v>412</v>
      </c>
      <c r="E383" s="523"/>
      <c r="F383" s="524">
        <f>G383+H383+I383+J383</f>
        <v>0</v>
      </c>
      <c r="G383" s="95"/>
      <c r="H383" s="96"/>
      <c r="I383" s="96"/>
      <c r="J383" s="97"/>
      <c r="K383" s="13" t="str">
        <f t="shared" si="74"/>
        <v/>
      </c>
      <c r="L383" s="522"/>
    </row>
    <row r="384" spans="1:26" ht="18.75" hidden="1" customHeight="1">
      <c r="A384" s="468">
        <v>155</v>
      </c>
      <c r="B384" s="123"/>
      <c r="C384" s="133">
        <v>6002</v>
      </c>
      <c r="D384" s="141" t="s">
        <v>413</v>
      </c>
      <c r="E384" s="544"/>
      <c r="F384" s="545">
        <f>G384+H384+I384+J384</f>
        <v>0</v>
      </c>
      <c r="G384" s="127"/>
      <c r="H384" s="128"/>
      <c r="I384" s="128"/>
      <c r="J384" s="129"/>
      <c r="K384" s="13" t="str">
        <f t="shared" si="74"/>
        <v/>
      </c>
      <c r="L384" s="522"/>
      <c r="M384" s="122"/>
      <c r="N384" s="122"/>
      <c r="O384" s="122"/>
      <c r="P384" s="122"/>
      <c r="Q384" s="122"/>
      <c r="R384" s="122"/>
      <c r="S384" s="122"/>
      <c r="T384" s="122"/>
      <c r="U384" s="122"/>
      <c r="V384" s="122"/>
      <c r="W384" s="122"/>
      <c r="X384" s="122"/>
      <c r="Y384" s="122"/>
      <c r="Z384" s="122"/>
    </row>
    <row r="385" spans="1:26" s="122" customFormat="1" ht="18.75" hidden="1" customHeight="1">
      <c r="A385" s="351">
        <v>160</v>
      </c>
      <c r="B385" s="546">
        <v>6100</v>
      </c>
      <c r="C385" s="547" t="s">
        <v>414</v>
      </c>
      <c r="D385" s="548"/>
      <c r="E385" s="517">
        <f t="shared" ref="E385:J385" si="80">SUM(E386:E389)</f>
        <v>0</v>
      </c>
      <c r="F385" s="518">
        <f t="shared" si="80"/>
        <v>0</v>
      </c>
      <c r="G385" s="549">
        <f t="shared" si="80"/>
        <v>0</v>
      </c>
      <c r="H385" s="520">
        <f t="shared" si="80"/>
        <v>0</v>
      </c>
      <c r="I385" s="569">
        <f t="shared" si="80"/>
        <v>0</v>
      </c>
      <c r="J385" s="521">
        <f t="shared" si="80"/>
        <v>0</v>
      </c>
      <c r="K385" s="13" t="str">
        <f t="shared" si="74"/>
        <v/>
      </c>
      <c r="L385" s="522"/>
      <c r="M385" s="5"/>
      <c r="N385" s="5"/>
      <c r="O385" s="5"/>
      <c r="P385" s="5"/>
      <c r="Q385" s="5"/>
      <c r="R385" s="5"/>
      <c r="S385" s="5"/>
      <c r="T385" s="5"/>
      <c r="U385" s="5"/>
      <c r="V385" s="5"/>
      <c r="W385" s="5"/>
      <c r="X385" s="5"/>
      <c r="Y385" s="5"/>
      <c r="Z385" s="5"/>
    </row>
    <row r="386" spans="1:26" ht="18.75" hidden="1" customHeight="1">
      <c r="A386" s="468">
        <v>165</v>
      </c>
      <c r="B386" s="123"/>
      <c r="C386" s="91">
        <v>6101</v>
      </c>
      <c r="D386" s="92" t="s">
        <v>415</v>
      </c>
      <c r="E386" s="523"/>
      <c r="F386" s="524">
        <f>G386+H386+I386+J386</f>
        <v>0</v>
      </c>
      <c r="G386" s="95"/>
      <c r="H386" s="96"/>
      <c r="I386" s="96"/>
      <c r="J386" s="97"/>
      <c r="K386" s="13" t="str">
        <f t="shared" si="74"/>
        <v/>
      </c>
      <c r="L386" s="522"/>
    </row>
    <row r="387" spans="1:26" ht="18.75" hidden="1" customHeight="1">
      <c r="A387" s="468">
        <v>170</v>
      </c>
      <c r="B387" s="123"/>
      <c r="C387" s="98">
        <v>6102</v>
      </c>
      <c r="D387" s="139" t="s">
        <v>416</v>
      </c>
      <c r="E387" s="527"/>
      <c r="F387" s="528">
        <f>G387+H387+I387+J387</f>
        <v>0</v>
      </c>
      <c r="G387" s="102"/>
      <c r="H387" s="103"/>
      <c r="I387" s="103"/>
      <c r="J387" s="104"/>
      <c r="K387" s="13" t="str">
        <f t="shared" si="74"/>
        <v/>
      </c>
      <c r="L387" s="522"/>
      <c r="M387" s="122"/>
      <c r="N387" s="122"/>
      <c r="O387" s="122"/>
      <c r="P387" s="122"/>
      <c r="Q387" s="122"/>
      <c r="R387" s="122"/>
      <c r="S387" s="122"/>
      <c r="T387" s="122"/>
      <c r="U387" s="122"/>
      <c r="V387" s="122"/>
      <c r="W387" s="122"/>
      <c r="X387" s="122"/>
      <c r="Y387" s="122"/>
      <c r="Z387" s="122"/>
    </row>
    <row r="388" spans="1:26" ht="18.75" hidden="1" customHeight="1">
      <c r="A388" s="468">
        <v>180</v>
      </c>
      <c r="B388" s="135"/>
      <c r="C388" s="98">
        <v>6105</v>
      </c>
      <c r="D388" s="139" t="s">
        <v>417</v>
      </c>
      <c r="E388" s="571"/>
      <c r="F388" s="528">
        <f>G388+H388+I388+J388</f>
        <v>0</v>
      </c>
      <c r="G388" s="102"/>
      <c r="H388" s="103"/>
      <c r="I388" s="103"/>
      <c r="J388" s="104"/>
      <c r="K388" s="13" t="str">
        <f t="shared" si="74"/>
        <v/>
      </c>
      <c r="L388" s="522"/>
    </row>
    <row r="389" spans="1:26" ht="18.75" hidden="1" customHeight="1">
      <c r="A389" s="468">
        <v>180</v>
      </c>
      <c r="B389" s="135"/>
      <c r="C389" s="133">
        <v>6109</v>
      </c>
      <c r="D389" s="572" t="s">
        <v>418</v>
      </c>
      <c r="E389" s="573"/>
      <c r="F389" s="545">
        <f>G389+H389+I389+J389</f>
        <v>0</v>
      </c>
      <c r="G389" s="127"/>
      <c r="H389" s="128"/>
      <c r="I389" s="128"/>
      <c r="J389" s="129"/>
      <c r="K389" s="13" t="str">
        <f t="shared" si="74"/>
        <v/>
      </c>
      <c r="L389" s="522"/>
    </row>
    <row r="390" spans="1:26" s="122" customFormat="1" ht="18.75" hidden="1" customHeight="1">
      <c r="A390" s="261">
        <v>185</v>
      </c>
      <c r="B390" s="546">
        <v>6200</v>
      </c>
      <c r="C390" s="547" t="s">
        <v>419</v>
      </c>
      <c r="D390" s="548"/>
      <c r="E390" s="517">
        <f t="shared" ref="E390:J390" si="81">+E391+E392</f>
        <v>0</v>
      </c>
      <c r="F390" s="518">
        <f t="shared" si="81"/>
        <v>0</v>
      </c>
      <c r="G390" s="549">
        <f t="shared" si="81"/>
        <v>0</v>
      </c>
      <c r="H390" s="520">
        <f t="shared" si="81"/>
        <v>0</v>
      </c>
      <c r="I390" s="569">
        <f t="shared" si="81"/>
        <v>0</v>
      </c>
      <c r="J390" s="521">
        <f t="shared" si="81"/>
        <v>0</v>
      </c>
      <c r="K390" s="13" t="str">
        <f t="shared" si="74"/>
        <v/>
      </c>
      <c r="L390" s="522"/>
      <c r="M390" s="5"/>
      <c r="N390" s="5"/>
      <c r="O390" s="5"/>
      <c r="P390" s="5"/>
      <c r="Q390" s="5"/>
      <c r="R390" s="5"/>
      <c r="S390" s="5"/>
      <c r="T390" s="5"/>
      <c r="U390" s="5"/>
      <c r="V390" s="5"/>
      <c r="W390" s="5"/>
      <c r="X390" s="5"/>
      <c r="Y390" s="5"/>
      <c r="Z390" s="5"/>
    </row>
    <row r="391" spans="1:26" ht="18.75" hidden="1" customHeight="1">
      <c r="A391" s="271">
        <v>190</v>
      </c>
      <c r="B391" s="574"/>
      <c r="C391" s="91">
        <v>6201</v>
      </c>
      <c r="D391" s="575" t="s">
        <v>420</v>
      </c>
      <c r="E391" s="523"/>
      <c r="F391" s="524">
        <f>G391+H391+I391+J391</f>
        <v>0</v>
      </c>
      <c r="G391" s="95"/>
      <c r="H391" s="96"/>
      <c r="I391" s="96"/>
      <c r="J391" s="97"/>
      <c r="K391" s="13" t="str">
        <f t="shared" si="74"/>
        <v/>
      </c>
      <c r="L391" s="522"/>
    </row>
    <row r="392" spans="1:26" ht="18.75" hidden="1" customHeight="1">
      <c r="A392" s="271">
        <v>195</v>
      </c>
      <c r="B392" s="90"/>
      <c r="C392" s="133">
        <v>6202</v>
      </c>
      <c r="D392" s="576" t="s">
        <v>421</v>
      </c>
      <c r="E392" s="544"/>
      <c r="F392" s="545">
        <f>G392+H392+I392+J392</f>
        <v>0</v>
      </c>
      <c r="G392" s="127"/>
      <c r="H392" s="128"/>
      <c r="I392" s="128"/>
      <c r="J392" s="129"/>
      <c r="K392" s="13" t="str">
        <f t="shared" si="74"/>
        <v/>
      </c>
      <c r="L392" s="522"/>
      <c r="M392" s="122"/>
      <c r="N392" s="122"/>
      <c r="O392" s="122"/>
      <c r="P392" s="122"/>
      <c r="Q392" s="122"/>
      <c r="R392" s="122"/>
      <c r="S392" s="122"/>
      <c r="T392" s="122"/>
      <c r="U392" s="122"/>
      <c r="V392" s="122"/>
      <c r="W392" s="122"/>
      <c r="X392" s="122"/>
      <c r="Y392" s="122"/>
      <c r="Z392" s="122"/>
    </row>
    <row r="393" spans="1:26" s="122" customFormat="1" ht="18.75" hidden="1" customHeight="1">
      <c r="A393" s="261">
        <v>200</v>
      </c>
      <c r="B393" s="546">
        <v>6300</v>
      </c>
      <c r="C393" s="547" t="s">
        <v>422</v>
      </c>
      <c r="D393" s="548"/>
      <c r="E393" s="517">
        <f t="shared" ref="E393:J393" si="82">+E394+E395</f>
        <v>0</v>
      </c>
      <c r="F393" s="518">
        <f t="shared" si="82"/>
        <v>0</v>
      </c>
      <c r="G393" s="549">
        <f t="shared" si="82"/>
        <v>0</v>
      </c>
      <c r="H393" s="520">
        <f t="shared" si="82"/>
        <v>0</v>
      </c>
      <c r="I393" s="569">
        <f t="shared" si="82"/>
        <v>0</v>
      </c>
      <c r="J393" s="521">
        <f t="shared" si="82"/>
        <v>0</v>
      </c>
      <c r="K393" s="13" t="str">
        <f t="shared" si="74"/>
        <v/>
      </c>
      <c r="L393" s="522"/>
      <c r="M393" s="5"/>
      <c r="N393" s="5"/>
      <c r="O393" s="5"/>
      <c r="P393" s="5"/>
      <c r="Q393" s="5"/>
      <c r="R393" s="5"/>
      <c r="S393" s="5"/>
      <c r="T393" s="5"/>
      <c r="U393" s="5"/>
      <c r="V393" s="5"/>
      <c r="W393" s="5"/>
      <c r="X393" s="5"/>
      <c r="Y393" s="5"/>
      <c r="Z393" s="5"/>
    </row>
    <row r="394" spans="1:26" ht="18.75" hidden="1" customHeight="1">
      <c r="A394" s="271">
        <v>205</v>
      </c>
      <c r="B394" s="90"/>
      <c r="C394" s="91">
        <v>6301</v>
      </c>
      <c r="D394" s="575" t="s">
        <v>420</v>
      </c>
      <c r="E394" s="523"/>
      <c r="F394" s="524">
        <f>G394+H394+I394+J394</f>
        <v>0</v>
      </c>
      <c r="G394" s="95"/>
      <c r="H394" s="96"/>
      <c r="I394" s="96"/>
      <c r="J394" s="97"/>
      <c r="K394" s="13" t="str">
        <f t="shared" si="74"/>
        <v/>
      </c>
      <c r="L394" s="522"/>
    </row>
    <row r="395" spans="1:26" ht="18.75" hidden="1" customHeight="1">
      <c r="A395" s="468">
        <v>206</v>
      </c>
      <c r="B395" s="90"/>
      <c r="C395" s="133">
        <v>6302</v>
      </c>
      <c r="D395" s="576" t="s">
        <v>421</v>
      </c>
      <c r="E395" s="544"/>
      <c r="F395" s="545">
        <f>G395+H395+I395+J395</f>
        <v>0</v>
      </c>
      <c r="G395" s="127"/>
      <c r="H395" s="128"/>
      <c r="I395" s="128"/>
      <c r="J395" s="129"/>
      <c r="K395" s="13" t="str">
        <f t="shared" si="74"/>
        <v/>
      </c>
      <c r="L395" s="522"/>
      <c r="M395" s="122"/>
      <c r="N395" s="122"/>
      <c r="O395" s="122"/>
      <c r="P395" s="122"/>
      <c r="Q395" s="122"/>
      <c r="R395" s="122"/>
      <c r="S395" s="122"/>
      <c r="T395" s="122"/>
      <c r="U395" s="122"/>
      <c r="V395" s="122"/>
      <c r="W395" s="122"/>
      <c r="X395" s="122"/>
      <c r="Y395" s="122"/>
      <c r="Z395" s="122"/>
    </row>
    <row r="396" spans="1:26" s="578" customFormat="1" ht="18.75" hidden="1" customHeight="1">
      <c r="A396" s="577">
        <v>210</v>
      </c>
      <c r="B396" s="546">
        <v>6400</v>
      </c>
      <c r="C396" s="547" t="s">
        <v>423</v>
      </c>
      <c r="D396" s="548"/>
      <c r="E396" s="517">
        <f t="shared" ref="E396:J396" si="83">+E397+E398</f>
        <v>0</v>
      </c>
      <c r="F396" s="518">
        <f t="shared" si="83"/>
        <v>0</v>
      </c>
      <c r="G396" s="549">
        <f t="shared" si="83"/>
        <v>0</v>
      </c>
      <c r="H396" s="520">
        <f t="shared" si="83"/>
        <v>0</v>
      </c>
      <c r="I396" s="569">
        <f t="shared" si="83"/>
        <v>0</v>
      </c>
      <c r="J396" s="521">
        <f t="shared" si="83"/>
        <v>0</v>
      </c>
      <c r="K396" s="13" t="str">
        <f t="shared" si="74"/>
        <v/>
      </c>
      <c r="L396" s="522"/>
      <c r="M396" s="5"/>
      <c r="N396" s="5"/>
      <c r="O396" s="5"/>
      <c r="P396" s="5"/>
      <c r="Q396" s="5"/>
      <c r="R396" s="5"/>
      <c r="S396" s="5"/>
      <c r="T396" s="5"/>
      <c r="U396" s="5"/>
      <c r="V396" s="5"/>
      <c r="W396" s="5"/>
      <c r="X396" s="5"/>
      <c r="Y396" s="5"/>
      <c r="Z396" s="5"/>
    </row>
    <row r="397" spans="1:26" s="171" customFormat="1" ht="18.75" hidden="1" customHeight="1">
      <c r="A397" s="391">
        <v>211</v>
      </c>
      <c r="B397" s="135"/>
      <c r="C397" s="579">
        <v>6401</v>
      </c>
      <c r="D397" s="580" t="s">
        <v>420</v>
      </c>
      <c r="E397" s="523"/>
      <c r="F397" s="524">
        <f>G397+H397+I397+J397</f>
        <v>0</v>
      </c>
      <c r="G397" s="95"/>
      <c r="H397" s="96"/>
      <c r="I397" s="96"/>
      <c r="J397" s="97"/>
      <c r="K397" s="13" t="str">
        <f t="shared" si="74"/>
        <v/>
      </c>
      <c r="L397" s="522"/>
      <c r="M397" s="5"/>
      <c r="N397" s="5"/>
      <c r="O397" s="5"/>
      <c r="P397" s="5"/>
      <c r="Q397" s="5"/>
      <c r="R397" s="5"/>
      <c r="S397" s="5"/>
      <c r="T397" s="5"/>
      <c r="U397" s="5"/>
      <c r="V397" s="5"/>
      <c r="W397" s="5"/>
      <c r="X397" s="5"/>
      <c r="Y397" s="5"/>
      <c r="Z397" s="5"/>
    </row>
    <row r="398" spans="1:26" s="171" customFormat="1" ht="18.75" hidden="1" customHeight="1">
      <c r="A398" s="391">
        <v>212</v>
      </c>
      <c r="B398" s="135"/>
      <c r="C398" s="581">
        <v>6402</v>
      </c>
      <c r="D398" s="582" t="s">
        <v>421</v>
      </c>
      <c r="E398" s="544"/>
      <c r="F398" s="545">
        <f>G398+H398+I398+J398</f>
        <v>0</v>
      </c>
      <c r="G398" s="127"/>
      <c r="H398" s="128"/>
      <c r="I398" s="128"/>
      <c r="J398" s="129"/>
      <c r="K398" s="13" t="str">
        <f t="shared" si="74"/>
        <v/>
      </c>
      <c r="L398" s="522"/>
      <c r="M398" s="578"/>
      <c r="N398" s="578"/>
      <c r="O398" s="578"/>
      <c r="P398" s="578"/>
      <c r="Q398" s="578"/>
      <c r="R398" s="578"/>
      <c r="S398" s="578"/>
      <c r="T398" s="578"/>
      <c r="U398" s="578"/>
      <c r="V398" s="578"/>
      <c r="W398" s="578"/>
      <c r="X398" s="578"/>
      <c r="Y398" s="578"/>
      <c r="Z398" s="578"/>
    </row>
    <row r="399" spans="1:26" s="578" customFormat="1" ht="18.75" hidden="1" customHeight="1">
      <c r="A399" s="583">
        <v>213</v>
      </c>
      <c r="B399" s="546">
        <v>6500</v>
      </c>
      <c r="C399" s="547" t="s">
        <v>424</v>
      </c>
      <c r="D399" s="548"/>
      <c r="E399" s="584"/>
      <c r="F399" s="518">
        <f>G399+H399+I399+J399</f>
        <v>0</v>
      </c>
      <c r="G399" s="585"/>
      <c r="H399" s="586"/>
      <c r="I399" s="586"/>
      <c r="J399" s="587"/>
      <c r="K399" s="13" t="str">
        <f t="shared" si="74"/>
        <v/>
      </c>
      <c r="L399" s="522"/>
      <c r="M399" s="171"/>
      <c r="N399" s="171"/>
      <c r="O399" s="171"/>
      <c r="P399" s="171"/>
      <c r="Q399" s="171"/>
      <c r="R399" s="171"/>
      <c r="S399" s="171"/>
      <c r="T399" s="171"/>
      <c r="U399" s="171"/>
      <c r="V399" s="171"/>
      <c r="W399" s="171"/>
      <c r="X399" s="171"/>
      <c r="Y399" s="171"/>
      <c r="Z399" s="171"/>
    </row>
    <row r="400" spans="1:26" s="122" customFormat="1" ht="18.75" hidden="1" customHeight="1">
      <c r="A400" s="261">
        <v>215</v>
      </c>
      <c r="B400" s="546">
        <v>6600</v>
      </c>
      <c r="C400" s="547" t="s">
        <v>425</v>
      </c>
      <c r="D400" s="548"/>
      <c r="E400" s="517">
        <f t="shared" ref="E400:J400" si="84">+E401+E402</f>
        <v>0</v>
      </c>
      <c r="F400" s="518">
        <f t="shared" si="84"/>
        <v>0</v>
      </c>
      <c r="G400" s="549">
        <f t="shared" si="84"/>
        <v>0</v>
      </c>
      <c r="H400" s="520">
        <f t="shared" si="84"/>
        <v>0</v>
      </c>
      <c r="I400" s="569">
        <f t="shared" si="84"/>
        <v>0</v>
      </c>
      <c r="J400" s="521">
        <f t="shared" si="84"/>
        <v>0</v>
      </c>
      <c r="K400" s="588" t="str">
        <f>(IF($E400&lt;&gt;0,$K$2,IF($F400&lt;&gt;0,$K$2,IF($F401&lt;&gt;0,$K$2,IF($F402&lt;&gt;0,$K$2,"")))))</f>
        <v/>
      </c>
      <c r="L400" s="522"/>
      <c r="M400" s="171"/>
      <c r="N400" s="171"/>
      <c r="O400" s="171"/>
      <c r="P400" s="171"/>
      <c r="Q400" s="171"/>
      <c r="R400" s="171"/>
      <c r="S400" s="171"/>
      <c r="T400" s="171"/>
      <c r="U400" s="171"/>
      <c r="V400" s="171"/>
      <c r="W400" s="171"/>
      <c r="X400" s="171"/>
      <c r="Y400" s="171"/>
      <c r="Z400" s="171"/>
    </row>
    <row r="401" spans="1:26" ht="18.75" hidden="1" customHeight="1">
      <c r="A401" s="428">
        <v>220</v>
      </c>
      <c r="B401" s="90"/>
      <c r="C401" s="91">
        <v>6601</v>
      </c>
      <c r="D401" s="92" t="s">
        <v>426</v>
      </c>
      <c r="E401" s="523"/>
      <c r="F401" s="524">
        <f>G401+H401+I401+J401</f>
        <v>0</v>
      </c>
      <c r="G401" s="95"/>
      <c r="H401" s="96"/>
      <c r="I401" s="96"/>
      <c r="J401" s="97"/>
      <c r="K401" s="13" t="str">
        <f t="shared" si="74"/>
        <v/>
      </c>
      <c r="L401" s="522"/>
      <c r="M401" s="578"/>
      <c r="N401" s="578"/>
      <c r="O401" s="578"/>
      <c r="P401" s="578"/>
      <c r="Q401" s="578"/>
      <c r="R401" s="578"/>
      <c r="S401" s="578"/>
      <c r="T401" s="578"/>
      <c r="U401" s="578"/>
      <c r="V401" s="578"/>
      <c r="W401" s="578"/>
      <c r="X401" s="578"/>
      <c r="Y401" s="578"/>
      <c r="Z401" s="578"/>
    </row>
    <row r="402" spans="1:26" ht="18.75" hidden="1" customHeight="1">
      <c r="A402" s="271">
        <v>225</v>
      </c>
      <c r="B402" s="90"/>
      <c r="C402" s="133">
        <v>6602</v>
      </c>
      <c r="D402" s="141" t="s">
        <v>427</v>
      </c>
      <c r="E402" s="544"/>
      <c r="F402" s="545">
        <f>G402+H402+I402+J402</f>
        <v>0</v>
      </c>
      <c r="G402" s="127"/>
      <c r="H402" s="128"/>
      <c r="I402" s="128"/>
      <c r="J402" s="129"/>
      <c r="K402" s="13" t="str">
        <f t="shared" si="74"/>
        <v/>
      </c>
      <c r="L402" s="522"/>
      <c r="M402" s="122"/>
      <c r="N402" s="122"/>
      <c r="O402" s="122"/>
      <c r="P402" s="122"/>
      <c r="Q402" s="122"/>
      <c r="R402" s="122"/>
      <c r="S402" s="122"/>
      <c r="T402" s="122"/>
      <c r="U402" s="122"/>
      <c r="V402" s="122"/>
      <c r="W402" s="122"/>
      <c r="X402" s="122"/>
      <c r="Y402" s="122"/>
      <c r="Z402" s="122"/>
    </row>
    <row r="403" spans="1:26" s="122" customFormat="1" ht="18.75" hidden="1" customHeight="1">
      <c r="A403" s="261">
        <v>215</v>
      </c>
      <c r="B403" s="546">
        <v>6700</v>
      </c>
      <c r="C403" s="547" t="s">
        <v>428</v>
      </c>
      <c r="D403" s="548"/>
      <c r="E403" s="517">
        <f t="shared" ref="E403:J403" si="85">+E404+E405</f>
        <v>0</v>
      </c>
      <c r="F403" s="518">
        <f t="shared" si="85"/>
        <v>0</v>
      </c>
      <c r="G403" s="549">
        <f t="shared" si="85"/>
        <v>0</v>
      </c>
      <c r="H403" s="520">
        <f t="shared" si="85"/>
        <v>0</v>
      </c>
      <c r="I403" s="569">
        <f t="shared" si="85"/>
        <v>0</v>
      </c>
      <c r="J403" s="521">
        <f t="shared" si="85"/>
        <v>0</v>
      </c>
      <c r="K403" s="13" t="str">
        <f t="shared" si="74"/>
        <v/>
      </c>
      <c r="L403" s="522"/>
      <c r="M403" s="5"/>
      <c r="N403" s="5"/>
      <c r="O403" s="5"/>
      <c r="P403" s="5"/>
      <c r="Q403" s="5"/>
      <c r="R403" s="5"/>
      <c r="S403" s="5"/>
      <c r="T403" s="5"/>
      <c r="U403" s="5"/>
      <c r="V403" s="5"/>
      <c r="W403" s="5"/>
      <c r="X403" s="5"/>
      <c r="Y403" s="5"/>
      <c r="Z403" s="5"/>
    </row>
    <row r="404" spans="1:26" ht="18.75" hidden="1" customHeight="1">
      <c r="A404" s="428">
        <v>220</v>
      </c>
      <c r="B404" s="90"/>
      <c r="C404" s="91">
        <v>6701</v>
      </c>
      <c r="D404" s="92" t="s">
        <v>429</v>
      </c>
      <c r="E404" s="523"/>
      <c r="F404" s="524">
        <f>G404+H404+I404+J404</f>
        <v>0</v>
      </c>
      <c r="G404" s="95"/>
      <c r="H404" s="96"/>
      <c r="I404" s="96"/>
      <c r="J404" s="97"/>
      <c r="K404" s="13" t="str">
        <f t="shared" si="74"/>
        <v/>
      </c>
      <c r="L404" s="522"/>
    </row>
    <row r="405" spans="1:26" ht="18.75" hidden="1" customHeight="1">
      <c r="A405" s="271">
        <v>225</v>
      </c>
      <c r="B405" s="90"/>
      <c r="C405" s="133">
        <v>6702</v>
      </c>
      <c r="D405" s="141" t="s">
        <v>430</v>
      </c>
      <c r="E405" s="544"/>
      <c r="F405" s="545">
        <f>G405+H405+I405+J405</f>
        <v>0</v>
      </c>
      <c r="G405" s="127"/>
      <c r="H405" s="128"/>
      <c r="I405" s="128"/>
      <c r="J405" s="129"/>
      <c r="K405" s="13" t="str">
        <f t="shared" si="74"/>
        <v/>
      </c>
      <c r="L405" s="522"/>
      <c r="M405" s="122"/>
      <c r="N405" s="122"/>
      <c r="O405" s="122"/>
      <c r="P405" s="122"/>
      <c r="Q405" s="122"/>
      <c r="R405" s="122"/>
      <c r="S405" s="122"/>
      <c r="T405" s="122"/>
      <c r="U405" s="122"/>
      <c r="V405" s="122"/>
      <c r="W405" s="122"/>
      <c r="X405" s="122"/>
      <c r="Y405" s="122"/>
      <c r="Z405" s="122"/>
    </row>
    <row r="406" spans="1:26" s="122" customFormat="1" ht="18.75" hidden="1" customHeight="1">
      <c r="A406" s="261">
        <v>230</v>
      </c>
      <c r="B406" s="546">
        <v>6900</v>
      </c>
      <c r="C406" s="547" t="s">
        <v>431</v>
      </c>
      <c r="D406" s="548"/>
      <c r="E406" s="517">
        <f t="shared" ref="E406:J406" si="86">SUM(E407:E412)</f>
        <v>0</v>
      </c>
      <c r="F406" s="518">
        <f t="shared" si="86"/>
        <v>0</v>
      </c>
      <c r="G406" s="549">
        <f t="shared" si="86"/>
        <v>0</v>
      </c>
      <c r="H406" s="520">
        <f t="shared" si="86"/>
        <v>0</v>
      </c>
      <c r="I406" s="569">
        <f t="shared" si="86"/>
        <v>0</v>
      </c>
      <c r="J406" s="521">
        <f t="shared" si="86"/>
        <v>0</v>
      </c>
      <c r="K406" s="588" t="str">
        <f>(IF($E406&lt;&gt;0,$K$2,IF($F406&lt;&gt;0,$K$2,IF($F407&lt;&gt;0,$K$2,IF($F408&lt;&gt;0,$K$2,IF($F409&lt;&gt;0,$K$2,IF($F410&lt;&gt;0,$K$2,IF($F411&lt;&gt;0,$K$2,IF($F412&lt;&gt;0,$K$2,"")))))))))</f>
        <v/>
      </c>
      <c r="L406" s="522"/>
      <c r="M406" s="5"/>
      <c r="N406" s="5"/>
      <c r="O406" s="5"/>
      <c r="P406" s="5"/>
      <c r="Q406" s="5"/>
      <c r="R406" s="5"/>
      <c r="S406" s="5"/>
      <c r="T406" s="5"/>
      <c r="U406" s="5"/>
      <c r="V406" s="5"/>
      <c r="W406" s="5"/>
      <c r="X406" s="5"/>
      <c r="Y406" s="5"/>
      <c r="Z406" s="5"/>
    </row>
    <row r="407" spans="1:26" ht="18.75" hidden="1" customHeight="1">
      <c r="A407" s="271">
        <v>235</v>
      </c>
      <c r="B407" s="158"/>
      <c r="C407" s="589">
        <v>6901</v>
      </c>
      <c r="D407" s="92" t="s">
        <v>432</v>
      </c>
      <c r="E407" s="590"/>
      <c r="F407" s="524">
        <f t="shared" ref="F407:F412" si="87">G407+H407+I407+J407</f>
        <v>0</v>
      </c>
      <c r="G407" s="591">
        <v>0</v>
      </c>
      <c r="H407" s="592">
        <v>0</v>
      </c>
      <c r="I407" s="592">
        <v>0</v>
      </c>
      <c r="J407" s="97"/>
      <c r="K407" s="13" t="str">
        <f t="shared" si="74"/>
        <v/>
      </c>
      <c r="L407" s="522"/>
    </row>
    <row r="408" spans="1:26" ht="18.75" hidden="1" customHeight="1">
      <c r="A408" s="271">
        <v>240</v>
      </c>
      <c r="B408" s="158"/>
      <c r="C408" s="98">
        <v>6905</v>
      </c>
      <c r="D408" s="139" t="s">
        <v>433</v>
      </c>
      <c r="E408" s="571"/>
      <c r="F408" s="528">
        <f t="shared" si="87"/>
        <v>0</v>
      </c>
      <c r="G408" s="593">
        <v>0</v>
      </c>
      <c r="H408" s="594">
        <v>0</v>
      </c>
      <c r="I408" s="594">
        <v>0</v>
      </c>
      <c r="J408" s="104"/>
      <c r="K408" s="13" t="str">
        <f t="shared" si="74"/>
        <v/>
      </c>
      <c r="L408" s="522"/>
      <c r="M408" s="122"/>
      <c r="N408" s="122"/>
      <c r="O408" s="122"/>
      <c r="P408" s="122"/>
      <c r="Q408" s="122"/>
      <c r="R408" s="122"/>
      <c r="S408" s="122"/>
      <c r="T408" s="122"/>
      <c r="U408" s="122"/>
      <c r="V408" s="122"/>
      <c r="W408" s="122"/>
      <c r="X408" s="122"/>
      <c r="Y408" s="122"/>
      <c r="Z408" s="122"/>
    </row>
    <row r="409" spans="1:26" ht="18.75" hidden="1" customHeight="1">
      <c r="A409" s="271">
        <v>240</v>
      </c>
      <c r="B409" s="158"/>
      <c r="C409" s="98">
        <v>6906</v>
      </c>
      <c r="D409" s="139" t="s">
        <v>434</v>
      </c>
      <c r="E409" s="571"/>
      <c r="F409" s="528">
        <f t="shared" si="87"/>
        <v>0</v>
      </c>
      <c r="G409" s="593">
        <v>0</v>
      </c>
      <c r="H409" s="594">
        <v>0</v>
      </c>
      <c r="I409" s="594">
        <v>0</v>
      </c>
      <c r="J409" s="104"/>
      <c r="K409" s="13" t="str">
        <f t="shared" si="74"/>
        <v/>
      </c>
      <c r="L409" s="522"/>
    </row>
    <row r="410" spans="1:26" ht="18.75" hidden="1" customHeight="1">
      <c r="A410" s="271">
        <v>245</v>
      </c>
      <c r="B410" s="158"/>
      <c r="C410" s="98">
        <v>6907</v>
      </c>
      <c r="D410" s="139" t="s">
        <v>435</v>
      </c>
      <c r="E410" s="571"/>
      <c r="F410" s="528">
        <f t="shared" si="87"/>
        <v>0</v>
      </c>
      <c r="G410" s="593">
        <v>0</v>
      </c>
      <c r="H410" s="594">
        <v>0</v>
      </c>
      <c r="I410" s="594">
        <v>0</v>
      </c>
      <c r="J410" s="104"/>
      <c r="K410" s="13" t="str">
        <f t="shared" si="74"/>
        <v/>
      </c>
      <c r="L410" s="522"/>
    </row>
    <row r="411" spans="1:26" ht="18.75" hidden="1" customHeight="1">
      <c r="A411" s="271">
        <v>250</v>
      </c>
      <c r="B411" s="158"/>
      <c r="C411" s="98">
        <v>6908</v>
      </c>
      <c r="D411" s="139" t="s">
        <v>436</v>
      </c>
      <c r="E411" s="571"/>
      <c r="F411" s="528">
        <f t="shared" si="87"/>
        <v>0</v>
      </c>
      <c r="G411" s="593">
        <v>0</v>
      </c>
      <c r="H411" s="594">
        <v>0</v>
      </c>
      <c r="I411" s="594">
        <v>0</v>
      </c>
      <c r="J411" s="104"/>
      <c r="K411" s="13" t="str">
        <f t="shared" si="74"/>
        <v/>
      </c>
      <c r="L411" s="522"/>
    </row>
    <row r="412" spans="1:26" ht="18.75" hidden="1" customHeight="1">
      <c r="A412" s="271">
        <v>255</v>
      </c>
      <c r="B412" s="158"/>
      <c r="C412" s="133">
        <v>6909</v>
      </c>
      <c r="D412" s="141" t="s">
        <v>437</v>
      </c>
      <c r="E412" s="544"/>
      <c r="F412" s="545">
        <f t="shared" si="87"/>
        <v>0</v>
      </c>
      <c r="G412" s="595">
        <v>0</v>
      </c>
      <c r="H412" s="596">
        <v>0</v>
      </c>
      <c r="I412" s="596">
        <v>0</v>
      </c>
      <c r="J412" s="129"/>
      <c r="K412" s="13" t="str">
        <f t="shared" si="74"/>
        <v/>
      </c>
      <c r="L412" s="522"/>
    </row>
    <row r="413" spans="1:26" ht="20.25" customHeight="1" thickBot="1">
      <c r="A413" s="468">
        <v>260</v>
      </c>
      <c r="B413" s="597" t="s">
        <v>194</v>
      </c>
      <c r="C413" s="598" t="s">
        <v>195</v>
      </c>
      <c r="D413" s="599" t="s">
        <v>438</v>
      </c>
      <c r="E413" s="600">
        <f t="shared" ref="E413:J413" si="88">SUM(E355,E369,E377,E382,E385,E390,E393,E396,E399,E400,E403,E406)</f>
        <v>0</v>
      </c>
      <c r="F413" s="600">
        <f t="shared" si="88"/>
        <v>0</v>
      </c>
      <c r="G413" s="601">
        <f t="shared" si="88"/>
        <v>0</v>
      </c>
      <c r="H413" s="602">
        <f t="shared" si="88"/>
        <v>0</v>
      </c>
      <c r="I413" s="602">
        <f t="shared" si="88"/>
        <v>0</v>
      </c>
      <c r="J413" s="603">
        <f t="shared" si="88"/>
        <v>0</v>
      </c>
      <c r="K413" s="13">
        <v>1</v>
      </c>
      <c r="L413" s="481"/>
    </row>
    <row r="414" spans="1:26" ht="16.5" hidden="1" thickTop="1">
      <c r="A414" s="468">
        <v>261</v>
      </c>
      <c r="B414" s="604" t="s">
        <v>439</v>
      </c>
      <c r="C414" s="605"/>
      <c r="D414" s="606" t="s">
        <v>440</v>
      </c>
      <c r="E414" s="607"/>
      <c r="F414" s="608"/>
      <c r="G414" s="609"/>
      <c r="H414" s="610"/>
      <c r="I414" s="609"/>
      <c r="J414" s="611"/>
      <c r="K414" s="13" t="str">
        <f t="shared" si="74"/>
        <v/>
      </c>
      <c r="L414" s="481"/>
    </row>
    <row r="415" spans="1:26" ht="16.5" hidden="1" thickTop="1">
      <c r="A415" s="468">
        <v>262</v>
      </c>
      <c r="B415" s="612"/>
      <c r="C415" s="613"/>
      <c r="D415" s="614"/>
      <c r="E415" s="615"/>
      <c r="F415" s="616"/>
      <c r="G415" s="617"/>
      <c r="H415" s="618"/>
      <c r="I415" s="617"/>
      <c r="J415" s="619"/>
      <c r="K415" s="13" t="str">
        <f t="shared" si="74"/>
        <v/>
      </c>
      <c r="L415" s="620"/>
    </row>
    <row r="416" spans="1:26" s="122" customFormat="1" ht="18" hidden="1" customHeight="1">
      <c r="A416" s="351">
        <v>265</v>
      </c>
      <c r="B416" s="546">
        <v>7400</v>
      </c>
      <c r="C416" s="547" t="s">
        <v>441</v>
      </c>
      <c r="D416" s="548"/>
      <c r="E416" s="584"/>
      <c r="F416" s="518">
        <f>G416+H416+I416+J416</f>
        <v>0</v>
      </c>
      <c r="G416" s="585"/>
      <c r="H416" s="586"/>
      <c r="I416" s="586"/>
      <c r="J416" s="587"/>
      <c r="K416" s="13" t="str">
        <f t="shared" si="74"/>
        <v/>
      </c>
      <c r="L416" s="522"/>
      <c r="M416" s="5"/>
      <c r="N416" s="5"/>
      <c r="O416" s="5"/>
      <c r="P416" s="5"/>
      <c r="Q416" s="5"/>
      <c r="R416" s="5"/>
      <c r="S416" s="5"/>
      <c r="T416" s="5"/>
      <c r="U416" s="5"/>
      <c r="V416" s="5"/>
      <c r="W416" s="5"/>
      <c r="X416" s="5"/>
      <c r="Y416" s="5"/>
      <c r="Z416" s="5"/>
    </row>
    <row r="417" spans="1:26" s="122" customFormat="1" ht="18" hidden="1" customHeight="1">
      <c r="A417" s="351">
        <v>275</v>
      </c>
      <c r="B417" s="546">
        <v>7500</v>
      </c>
      <c r="C417" s="547" t="s">
        <v>442</v>
      </c>
      <c r="D417" s="548"/>
      <c r="E417" s="584"/>
      <c r="F417" s="518">
        <f>G417+H417+I417+J417</f>
        <v>0</v>
      </c>
      <c r="G417" s="585"/>
      <c r="H417" s="586"/>
      <c r="I417" s="586"/>
      <c r="J417" s="587"/>
      <c r="K417" s="13" t="str">
        <f t="shared" si="74"/>
        <v/>
      </c>
      <c r="L417" s="522"/>
      <c r="M417" s="5"/>
      <c r="N417" s="5"/>
      <c r="O417" s="5"/>
      <c r="P417" s="5"/>
      <c r="Q417" s="5"/>
      <c r="R417" s="5"/>
      <c r="S417" s="5"/>
      <c r="T417" s="5"/>
      <c r="U417" s="5"/>
      <c r="V417" s="5"/>
      <c r="W417" s="5"/>
      <c r="X417" s="5"/>
      <c r="Y417" s="5"/>
      <c r="Z417" s="5"/>
    </row>
    <row r="418" spans="1:26" s="122" customFormat="1" ht="18" hidden="1" customHeight="1">
      <c r="A418" s="261">
        <v>285</v>
      </c>
      <c r="B418" s="546">
        <v>7600</v>
      </c>
      <c r="C418" s="547" t="s">
        <v>443</v>
      </c>
      <c r="D418" s="548"/>
      <c r="E418" s="584"/>
      <c r="F418" s="518">
        <f>G418+H418+I418+J418</f>
        <v>0</v>
      </c>
      <c r="G418" s="585"/>
      <c r="H418" s="586"/>
      <c r="I418" s="586"/>
      <c r="J418" s="587"/>
      <c r="K418" s="13" t="str">
        <f t="shared" si="74"/>
        <v/>
      </c>
      <c r="L418" s="522"/>
    </row>
    <row r="419" spans="1:26" s="122" customFormat="1" ht="18" hidden="1" customHeight="1">
      <c r="A419" s="261">
        <v>295</v>
      </c>
      <c r="B419" s="546">
        <v>7700</v>
      </c>
      <c r="C419" s="547" t="s">
        <v>444</v>
      </c>
      <c r="D419" s="548"/>
      <c r="E419" s="584"/>
      <c r="F419" s="518">
        <f>G419+H419+I419+J419</f>
        <v>0</v>
      </c>
      <c r="G419" s="585"/>
      <c r="H419" s="586"/>
      <c r="I419" s="586"/>
      <c r="J419" s="587"/>
      <c r="K419" s="13" t="str">
        <f>(IF($E419&lt;&gt;0,$K$2,IF($F419&lt;&gt;0,$K$2,IF($G419&lt;&gt;0,$K$2,IF($H419&lt;&gt;0,$K$2,IF($I419&lt;&gt;0,$K$2,IF($J419&lt;&gt;0,$K$2,"")))))))</f>
        <v/>
      </c>
      <c r="L419" s="522"/>
    </row>
    <row r="420" spans="1:26" s="122" customFormat="1" ht="18.75" hidden="1" customHeight="1">
      <c r="A420" s="261">
        <v>215</v>
      </c>
      <c r="B420" s="546">
        <v>7800</v>
      </c>
      <c r="C420" s="547" t="s">
        <v>445</v>
      </c>
      <c r="D420" s="548"/>
      <c r="E420" s="517">
        <f t="shared" ref="E420:J420" si="89">+E421+E422</f>
        <v>0</v>
      </c>
      <c r="F420" s="518">
        <f t="shared" si="89"/>
        <v>0</v>
      </c>
      <c r="G420" s="549">
        <f t="shared" si="89"/>
        <v>0</v>
      </c>
      <c r="H420" s="520">
        <f t="shared" si="89"/>
        <v>0</v>
      </c>
      <c r="I420" s="569">
        <f t="shared" si="89"/>
        <v>0</v>
      </c>
      <c r="J420" s="521">
        <f t="shared" si="89"/>
        <v>0</v>
      </c>
      <c r="K420" s="13" t="str">
        <f>(IF($E420&lt;&gt;0,$K$2,IF($F420&lt;&gt;0,$K$2,IF($G420&lt;&gt;0,$K$2,IF($H420&lt;&gt;0,$K$2,IF($I420&lt;&gt;0,$K$2,IF($J420&lt;&gt;0,$K$2,"")))))))</f>
        <v/>
      </c>
      <c r="L420" s="522"/>
    </row>
    <row r="421" spans="1:26" ht="18" hidden="1" customHeight="1">
      <c r="A421" s="428">
        <v>220</v>
      </c>
      <c r="B421" s="90"/>
      <c r="C421" s="91">
        <v>7833</v>
      </c>
      <c r="D421" s="92" t="s">
        <v>446</v>
      </c>
      <c r="E421" s="523"/>
      <c r="F421" s="524">
        <f>G421+H421+I421+J421</f>
        <v>0</v>
      </c>
      <c r="G421" s="95"/>
      <c r="H421" s="96"/>
      <c r="I421" s="96"/>
      <c r="J421" s="97"/>
      <c r="K421" s="13" t="str">
        <f>(IF($E421&lt;&gt;0,$K$2,IF($F421&lt;&gt;0,$K$2,IF($G421&lt;&gt;0,$K$2,IF($H421&lt;&gt;0,$K$2,IF($I421&lt;&gt;0,$K$2,IF($J421&lt;&gt;0,$K$2,"")))))))</f>
        <v/>
      </c>
      <c r="L421" s="522"/>
      <c r="M421" s="122"/>
      <c r="N421" s="122"/>
      <c r="O421" s="122"/>
      <c r="P421" s="122"/>
      <c r="Q421" s="122"/>
      <c r="R421" s="122"/>
      <c r="S421" s="122"/>
      <c r="T421" s="122"/>
      <c r="U421" s="122"/>
      <c r="V421" s="122"/>
      <c r="W421" s="122"/>
      <c r="X421" s="122"/>
      <c r="Y421" s="122"/>
      <c r="Z421" s="122"/>
    </row>
    <row r="422" spans="1:26" ht="16.5" hidden="1" thickTop="1">
      <c r="A422" s="271">
        <v>225</v>
      </c>
      <c r="B422" s="90"/>
      <c r="C422" s="106">
        <v>7888</v>
      </c>
      <c r="D422" s="140" t="s">
        <v>447</v>
      </c>
      <c r="E422" s="621"/>
      <c r="F422" s="622">
        <f>G422+H422+I422+J422</f>
        <v>0</v>
      </c>
      <c r="G422" s="127"/>
      <c r="H422" s="128"/>
      <c r="I422" s="128"/>
      <c r="J422" s="129"/>
      <c r="K422" s="13" t="str">
        <f>(IF($E422&lt;&gt;0,$K$2,IF($F422&lt;&gt;0,$K$2,IF($G422&lt;&gt;0,$K$2,IF($H422&lt;&gt;0,$K$2,IF($I422&lt;&gt;0,$K$2,IF($J422&lt;&gt;0,$K$2,"")))))))</f>
        <v/>
      </c>
      <c r="L422" s="522"/>
      <c r="M422" s="122"/>
      <c r="N422" s="122"/>
      <c r="O422" s="122"/>
      <c r="P422" s="122"/>
      <c r="Q422" s="122"/>
      <c r="R422" s="122"/>
      <c r="S422" s="122"/>
      <c r="T422" s="122"/>
      <c r="U422" s="122"/>
      <c r="V422" s="122"/>
      <c r="W422" s="122"/>
      <c r="X422" s="122"/>
      <c r="Y422" s="122"/>
      <c r="Z422" s="122"/>
    </row>
    <row r="423" spans="1:26" ht="20.25" customHeight="1" thickTop="1" thickBot="1">
      <c r="A423" s="271">
        <v>315</v>
      </c>
      <c r="B423" s="623" t="s">
        <v>194</v>
      </c>
      <c r="C423" s="624" t="s">
        <v>195</v>
      </c>
      <c r="D423" s="625" t="s">
        <v>448</v>
      </c>
      <c r="E423" s="600">
        <f t="shared" ref="E423:J423" si="90">SUM(E416,E417,E418,E419,E420)</f>
        <v>0</v>
      </c>
      <c r="F423" s="600">
        <f t="shared" si="90"/>
        <v>0</v>
      </c>
      <c r="G423" s="626">
        <f t="shared" si="90"/>
        <v>0</v>
      </c>
      <c r="H423" s="627">
        <f t="shared" si="90"/>
        <v>0</v>
      </c>
      <c r="I423" s="627">
        <f t="shared" si="90"/>
        <v>0</v>
      </c>
      <c r="J423" s="628">
        <f t="shared" si="90"/>
        <v>0</v>
      </c>
      <c r="K423" s="13">
        <v>1</v>
      </c>
      <c r="L423" s="481"/>
    </row>
    <row r="424" spans="1:26" ht="15" customHeight="1" thickTop="1">
      <c r="A424" s="271"/>
      <c r="B424" s="197"/>
      <c r="C424" s="197"/>
      <c r="D424" s="212"/>
      <c r="E424" s="197"/>
      <c r="F424" s="197"/>
      <c r="G424" s="197"/>
      <c r="H424" s="197"/>
      <c r="I424" s="197"/>
      <c r="J424" s="197"/>
      <c r="K424" s="13">
        <v>1</v>
      </c>
      <c r="L424" s="481"/>
    </row>
    <row r="425" spans="1:26">
      <c r="A425" s="271"/>
      <c r="B425" s="629"/>
      <c r="C425" s="629"/>
      <c r="D425" s="630"/>
      <c r="E425" s="631"/>
      <c r="F425" s="631"/>
      <c r="G425" s="631"/>
      <c r="H425" s="631"/>
      <c r="I425" s="631"/>
      <c r="J425" s="631"/>
      <c r="K425" s="13">
        <v>1</v>
      </c>
      <c r="L425" s="481"/>
    </row>
    <row r="426" spans="1:26">
      <c r="A426" s="271"/>
      <c r="B426" s="197"/>
      <c r="C426" s="198"/>
      <c r="D426" s="199"/>
      <c r="E426" s="201"/>
      <c r="F426" s="201"/>
      <c r="G426" s="201"/>
      <c r="H426" s="201"/>
      <c r="I426" s="201"/>
      <c r="J426" s="201"/>
      <c r="K426" s="13">
        <v>1</v>
      </c>
      <c r="L426" s="632"/>
    </row>
    <row r="427" spans="1:26" ht="21" customHeight="1">
      <c r="A427" s="271"/>
      <c r="B427" s="633" t="str">
        <f>$B$7</f>
        <v>ОТЧЕТНИ ДАННИ ПО ЕБК ЗА СМЕТКИТЕ ЗА ЧУЖДИ СРЕДСТВА</v>
      </c>
      <c r="C427" s="634"/>
      <c r="D427" s="634"/>
      <c r="E427" s="201"/>
      <c r="F427" s="201"/>
      <c r="G427" s="201"/>
      <c r="H427" s="201"/>
      <c r="I427" s="201"/>
      <c r="J427" s="222"/>
      <c r="K427" s="13">
        <v>1</v>
      </c>
      <c r="L427" s="632"/>
    </row>
    <row r="428" spans="1:26" ht="18.75" customHeight="1">
      <c r="A428" s="271"/>
      <c r="B428" s="197"/>
      <c r="C428" s="198"/>
      <c r="D428" s="199"/>
      <c r="E428" s="206" t="s">
        <v>8</v>
      </c>
      <c r="F428" s="206" t="s">
        <v>9</v>
      </c>
      <c r="G428" s="201"/>
      <c r="H428" s="201"/>
      <c r="I428" s="201"/>
      <c r="J428" s="201"/>
      <c r="K428" s="13">
        <v>1</v>
      </c>
      <c r="L428" s="632"/>
    </row>
    <row r="429" spans="1:26" ht="27" customHeight="1">
      <c r="A429" s="271"/>
      <c r="B429" s="207" t="str">
        <f>$B$9</f>
        <v>КОМИСИЯ ЗА ФИНАНСОВ НАДЗОР</v>
      </c>
      <c r="C429" s="208"/>
      <c r="D429" s="209"/>
      <c r="E429" s="28">
        <f>$E$9</f>
        <v>42370</v>
      </c>
      <c r="F429" s="482">
        <f>$F$9</f>
        <v>42582</v>
      </c>
      <c r="G429" s="201"/>
      <c r="H429" s="201"/>
      <c r="I429" s="201"/>
      <c r="J429" s="201"/>
      <c r="K429" s="13">
        <v>1</v>
      </c>
      <c r="L429" s="632"/>
    </row>
    <row r="430" spans="1:26">
      <c r="A430" s="271"/>
      <c r="B430" s="211" t="str">
        <f>$B$10</f>
        <v xml:space="preserve">                                                            (наименование на разпоредителя с бюджет)</v>
      </c>
      <c r="C430" s="197"/>
      <c r="D430" s="212"/>
      <c r="E430" s="201"/>
      <c r="F430" s="201"/>
      <c r="G430" s="201"/>
      <c r="H430" s="201"/>
      <c r="I430" s="201"/>
      <c r="J430" s="201"/>
      <c r="K430" s="13">
        <v>1</v>
      </c>
      <c r="L430" s="632"/>
    </row>
    <row r="431" spans="1:26" ht="5.25" customHeight="1">
      <c r="A431" s="271"/>
      <c r="B431" s="211"/>
      <c r="C431" s="197"/>
      <c r="D431" s="212"/>
      <c r="E431" s="424"/>
      <c r="F431" s="201"/>
      <c r="G431" s="201"/>
      <c r="H431" s="201"/>
      <c r="I431" s="201"/>
      <c r="J431" s="201"/>
      <c r="K431" s="13">
        <v>1</v>
      </c>
      <c r="L431" s="632"/>
    </row>
    <row r="432" spans="1:26" ht="27.75" customHeight="1">
      <c r="A432" s="271"/>
      <c r="B432" s="36" t="str">
        <f>$B$12</f>
        <v>Комисия за финансов надзор</v>
      </c>
      <c r="C432" s="37"/>
      <c r="D432" s="38"/>
      <c r="E432" s="483" t="s">
        <v>197</v>
      </c>
      <c r="F432" s="215" t="str">
        <f>$F$12</f>
        <v>4700</v>
      </c>
      <c r="G432" s="201"/>
      <c r="H432" s="201"/>
      <c r="I432" s="201"/>
      <c r="J432" s="201"/>
      <c r="K432" s="13">
        <v>1</v>
      </c>
      <c r="L432" s="632"/>
    </row>
    <row r="433" spans="1:12">
      <c r="A433" s="271"/>
      <c r="B433" s="484" t="str">
        <f>$B$13</f>
        <v xml:space="preserve">                                             (наименование на първостепенния разпоредител с бюджет)</v>
      </c>
      <c r="C433" s="485"/>
      <c r="D433" s="201"/>
      <c r="E433" s="424"/>
      <c r="F433" s="201"/>
      <c r="G433" s="201"/>
      <c r="H433" s="201"/>
      <c r="I433" s="201"/>
      <c r="J433" s="201"/>
      <c r="K433" s="13">
        <v>1</v>
      </c>
      <c r="L433" s="632"/>
    </row>
    <row r="434" spans="1:12" ht="19.5">
      <c r="A434" s="271"/>
      <c r="B434" s="201"/>
      <c r="C434" s="201"/>
      <c r="D434" s="635" t="s">
        <v>17</v>
      </c>
      <c r="E434" s="221">
        <f>$E$15</f>
        <v>33</v>
      </c>
      <c r="F434" s="47" t="str">
        <f>+$F$15</f>
        <v>Чужди средства</v>
      </c>
      <c r="G434" s="201"/>
      <c r="H434" s="201"/>
      <c r="I434" s="201"/>
      <c r="J434" s="201"/>
      <c r="K434" s="13">
        <v>1</v>
      </c>
      <c r="L434" s="632"/>
    </row>
    <row r="435" spans="1:12" ht="21" customHeight="1">
      <c r="A435" s="271"/>
      <c r="B435" s="201"/>
      <c r="C435" s="201"/>
      <c r="D435" s="201"/>
      <c r="E435" s="201"/>
      <c r="F435" s="201"/>
      <c r="G435" s="201"/>
      <c r="H435" s="201"/>
      <c r="I435" s="201"/>
      <c r="J435" s="201"/>
      <c r="K435" s="13">
        <v>1</v>
      </c>
      <c r="L435" s="632"/>
    </row>
    <row r="436" spans="1:12" ht="22.5" customHeight="1" thickBot="1">
      <c r="A436" s="271"/>
      <c r="B436" s="636"/>
      <c r="C436" s="198"/>
      <c r="D436" s="637"/>
      <c r="E436" s="201"/>
      <c r="F436" s="226"/>
      <c r="G436" s="226"/>
      <c r="H436" s="226"/>
      <c r="I436" s="226"/>
      <c r="J436" s="227" t="s">
        <v>18</v>
      </c>
      <c r="K436" s="13">
        <v>1</v>
      </c>
      <c r="L436" s="632"/>
    </row>
    <row r="437" spans="1:12" ht="48" customHeight="1">
      <c r="A437" s="271"/>
      <c r="B437" s="638"/>
      <c r="C437" s="638"/>
      <c r="D437" s="639" t="s">
        <v>449</v>
      </c>
      <c r="E437" s="640" t="s">
        <v>450</v>
      </c>
      <c r="F437" s="641" t="s">
        <v>451</v>
      </c>
      <c r="G437" s="642" t="s">
        <v>26</v>
      </c>
      <c r="H437" s="643" t="s">
        <v>27</v>
      </c>
      <c r="I437" s="644" t="s">
        <v>28</v>
      </c>
      <c r="J437" s="645" t="s">
        <v>29</v>
      </c>
      <c r="K437" s="13">
        <v>1</v>
      </c>
      <c r="L437" s="632"/>
    </row>
    <row r="438" spans="1:12" ht="19.5" thickBot="1">
      <c r="A438" s="271"/>
      <c r="B438" s="646"/>
      <c r="C438" s="647"/>
      <c r="D438" s="648" t="s">
        <v>452</v>
      </c>
      <c r="E438" s="649" t="s">
        <v>31</v>
      </c>
      <c r="F438" s="650" t="s">
        <v>453</v>
      </c>
      <c r="G438" s="651" t="s">
        <v>33</v>
      </c>
      <c r="H438" s="652" t="s">
        <v>34</v>
      </c>
      <c r="I438" s="652" t="s">
        <v>35</v>
      </c>
      <c r="J438" s="653" t="s">
        <v>36</v>
      </c>
      <c r="K438" s="13">
        <v>1</v>
      </c>
      <c r="L438" s="632"/>
    </row>
    <row r="439" spans="1:12" ht="21" customHeight="1" thickTop="1">
      <c r="A439" s="271"/>
      <c r="B439" s="198"/>
      <c r="C439" s="654"/>
      <c r="D439" s="655" t="s">
        <v>454</v>
      </c>
      <c r="E439" s="656">
        <f t="shared" ref="E439:J439" si="91">+E168-E299+E413+E423</f>
        <v>0</v>
      </c>
      <c r="F439" s="656">
        <f t="shared" si="91"/>
        <v>0</v>
      </c>
      <c r="G439" s="657">
        <f t="shared" si="91"/>
        <v>0</v>
      </c>
      <c r="H439" s="658">
        <f t="shared" si="91"/>
        <v>0</v>
      </c>
      <c r="I439" s="658">
        <f t="shared" si="91"/>
        <v>0</v>
      </c>
      <c r="J439" s="659">
        <f t="shared" si="91"/>
        <v>0</v>
      </c>
      <c r="K439" s="13">
        <v>1</v>
      </c>
      <c r="L439" s="632"/>
    </row>
    <row r="440" spans="1:12" ht="16.5" thickBot="1">
      <c r="A440" s="271"/>
      <c r="B440" s="198"/>
      <c r="C440" s="660"/>
      <c r="D440" s="661" t="s">
        <v>455</v>
      </c>
      <c r="E440" s="662">
        <f t="shared" ref="E440:J441" si="92">+E591</f>
        <v>0</v>
      </c>
      <c r="F440" s="662">
        <f t="shared" si="92"/>
        <v>0</v>
      </c>
      <c r="G440" s="663">
        <f t="shared" si="92"/>
        <v>0</v>
      </c>
      <c r="H440" s="664">
        <f t="shared" si="92"/>
        <v>0</v>
      </c>
      <c r="I440" s="664">
        <f t="shared" si="92"/>
        <v>0</v>
      </c>
      <c r="J440" s="665">
        <f t="shared" si="92"/>
        <v>0</v>
      </c>
      <c r="K440" s="13">
        <v>1</v>
      </c>
      <c r="L440" s="632"/>
    </row>
    <row r="441" spans="1:12" ht="18.75" customHeight="1" thickTop="1">
      <c r="A441" s="271"/>
      <c r="B441" s="198"/>
      <c r="C441" s="660"/>
      <c r="D441" s="666">
        <f>+IF(+SUM(E441:J441)=0,0,"Контрола: дефицит/излишък = финансиране с обратен знак (V. + VІ. = 0)")</f>
        <v>0</v>
      </c>
      <c r="E441" s="667">
        <f t="shared" si="92"/>
        <v>0</v>
      </c>
      <c r="F441" s="668">
        <f t="shared" si="92"/>
        <v>0</v>
      </c>
      <c r="G441" s="669">
        <f t="shared" si="92"/>
        <v>0</v>
      </c>
      <c r="H441" s="669">
        <f t="shared" si="92"/>
        <v>0</v>
      </c>
      <c r="I441" s="669">
        <f t="shared" si="92"/>
        <v>0</v>
      </c>
      <c r="J441" s="669">
        <f t="shared" si="92"/>
        <v>0</v>
      </c>
      <c r="K441" s="13">
        <v>1</v>
      </c>
      <c r="L441" s="632"/>
    </row>
    <row r="442" spans="1:12">
      <c r="A442" s="271"/>
      <c r="B442" s="670"/>
      <c r="C442" s="670"/>
      <c r="D442" s="671"/>
      <c r="E442" s="672"/>
      <c r="F442" s="672"/>
      <c r="G442" s="672"/>
      <c r="H442" s="672"/>
      <c r="I442" s="672"/>
      <c r="J442" s="672"/>
      <c r="K442" s="13">
        <v>1</v>
      </c>
      <c r="L442" s="632"/>
    </row>
    <row r="443" spans="1:12" ht="20.25" customHeight="1">
      <c r="A443" s="271"/>
      <c r="B443" s="203" t="str">
        <f>$B$7</f>
        <v>ОТЧЕТНИ ДАННИ ПО ЕБК ЗА СМЕТКИТЕ ЗА ЧУЖДИ СРЕДСТВА</v>
      </c>
      <c r="C443" s="204"/>
      <c r="D443" s="204"/>
      <c r="E443" s="201"/>
      <c r="F443" s="201"/>
      <c r="G443" s="201"/>
      <c r="H443" s="201"/>
      <c r="I443" s="201"/>
      <c r="J443" s="205"/>
      <c r="K443" s="13">
        <v>1</v>
      </c>
      <c r="L443" s="632"/>
    </row>
    <row r="444" spans="1:12" ht="18.75" customHeight="1">
      <c r="A444" s="271"/>
      <c r="B444" s="197"/>
      <c r="C444" s="198"/>
      <c r="D444" s="199"/>
      <c r="E444" s="206" t="s">
        <v>8</v>
      </c>
      <c r="F444" s="206" t="s">
        <v>9</v>
      </c>
      <c r="G444" s="201"/>
      <c r="H444" s="201"/>
      <c r="I444" s="201"/>
      <c r="J444" s="201"/>
      <c r="K444" s="13">
        <v>1</v>
      </c>
      <c r="L444" s="632"/>
    </row>
    <row r="445" spans="1:12" ht="27" customHeight="1">
      <c r="A445" s="271"/>
      <c r="B445" s="207" t="str">
        <f>$B$9</f>
        <v>КОМИСИЯ ЗА ФИНАНСОВ НАДЗОР</v>
      </c>
      <c r="C445" s="208"/>
      <c r="D445" s="209"/>
      <c r="E445" s="28">
        <f>$E$9</f>
        <v>42370</v>
      </c>
      <c r="F445" s="482">
        <f>$F$9</f>
        <v>42582</v>
      </c>
      <c r="G445" s="201"/>
      <c r="H445" s="201"/>
      <c r="I445" s="201"/>
      <c r="J445" s="201"/>
      <c r="K445" s="13">
        <v>1</v>
      </c>
      <c r="L445" s="632"/>
    </row>
    <row r="446" spans="1:12">
      <c r="A446" s="271"/>
      <c r="B446" s="211" t="str">
        <f>$B$10</f>
        <v xml:space="preserve">                                                            (наименование на разпоредителя с бюджет)</v>
      </c>
      <c r="C446" s="197"/>
      <c r="D446" s="212"/>
      <c r="E446" s="201"/>
      <c r="F446" s="201"/>
      <c r="G446" s="201"/>
      <c r="H446" s="201"/>
      <c r="I446" s="201"/>
      <c r="J446" s="201"/>
      <c r="K446" s="13">
        <v>1</v>
      </c>
      <c r="L446" s="632"/>
    </row>
    <row r="447" spans="1:12" ht="5.25" customHeight="1">
      <c r="A447" s="271"/>
      <c r="B447" s="211"/>
      <c r="C447" s="197"/>
      <c r="D447" s="212"/>
      <c r="E447" s="424"/>
      <c r="F447" s="201"/>
      <c r="G447" s="201"/>
      <c r="H447" s="201"/>
      <c r="I447" s="201"/>
      <c r="J447" s="201"/>
      <c r="K447" s="13">
        <v>1</v>
      </c>
      <c r="L447" s="632"/>
    </row>
    <row r="448" spans="1:12" ht="27" customHeight="1">
      <c r="A448" s="271"/>
      <c r="B448" s="36" t="str">
        <f>$B$12</f>
        <v>Комисия за финансов надзор</v>
      </c>
      <c r="C448" s="37"/>
      <c r="D448" s="38"/>
      <c r="E448" s="483" t="s">
        <v>197</v>
      </c>
      <c r="F448" s="215" t="str">
        <f>$F$12</f>
        <v>4700</v>
      </c>
      <c r="G448" s="201"/>
      <c r="H448" s="201"/>
      <c r="I448" s="201"/>
      <c r="J448" s="201"/>
      <c r="K448" s="13">
        <v>1</v>
      </c>
      <c r="L448" s="632"/>
    </row>
    <row r="449" spans="1:26">
      <c r="A449" s="271"/>
      <c r="B449" s="201"/>
      <c r="C449" s="485"/>
      <c r="D449" s="201"/>
      <c r="E449" s="424"/>
      <c r="F449" s="201"/>
      <c r="G449" s="201"/>
      <c r="H449" s="201"/>
      <c r="I449" s="201"/>
      <c r="J449" s="201"/>
      <c r="K449" s="13">
        <v>1</v>
      </c>
      <c r="L449" s="632"/>
    </row>
    <row r="450" spans="1:26" ht="19.5">
      <c r="A450" s="271"/>
      <c r="B450" s="219"/>
      <c r="C450" s="201"/>
      <c r="D450" s="635" t="s">
        <v>17</v>
      </c>
      <c r="E450" s="221">
        <f>$E$15</f>
        <v>33</v>
      </c>
      <c r="F450" s="47" t="str">
        <f>+$F$15</f>
        <v>Чужди средства</v>
      </c>
      <c r="G450" s="201"/>
      <c r="H450" s="222"/>
      <c r="I450" s="201"/>
      <c r="J450" s="222"/>
      <c r="K450" s="13">
        <v>1</v>
      </c>
      <c r="L450" s="632"/>
    </row>
    <row r="451" spans="1:26" ht="14.25" customHeight="1" thickBot="1">
      <c r="A451" s="271"/>
      <c r="B451" s="197"/>
      <c r="C451" s="198"/>
      <c r="D451" s="199"/>
      <c r="E451" s="201"/>
      <c r="F451" s="226"/>
      <c r="G451" s="226"/>
      <c r="H451" s="226"/>
      <c r="I451" s="226"/>
      <c r="J451" s="227" t="s">
        <v>18</v>
      </c>
      <c r="K451" s="13">
        <v>1</v>
      </c>
      <c r="L451" s="632"/>
    </row>
    <row r="452" spans="1:26" ht="22.5" customHeight="1">
      <c r="A452" s="271"/>
      <c r="B452" s="673" t="s">
        <v>456</v>
      </c>
      <c r="C452" s="674"/>
      <c r="D452" s="675"/>
      <c r="E452" s="676" t="s">
        <v>20</v>
      </c>
      <c r="F452" s="677" t="s">
        <v>21</v>
      </c>
      <c r="G452" s="678"/>
      <c r="H452" s="679"/>
      <c r="I452" s="678"/>
      <c r="J452" s="680"/>
      <c r="K452" s="13">
        <v>1</v>
      </c>
      <c r="L452" s="632"/>
    </row>
    <row r="453" spans="1:26" ht="60" customHeight="1">
      <c r="A453" s="271"/>
      <c r="B453" s="681" t="s">
        <v>22</v>
      </c>
      <c r="C453" s="682" t="s">
        <v>23</v>
      </c>
      <c r="D453" s="683" t="s">
        <v>199</v>
      </c>
      <c r="E453" s="684">
        <v>2016</v>
      </c>
      <c r="F453" s="685" t="s">
        <v>25</v>
      </c>
      <c r="G453" s="686" t="s">
        <v>26</v>
      </c>
      <c r="H453" s="687" t="s">
        <v>27</v>
      </c>
      <c r="I453" s="688" t="s">
        <v>28</v>
      </c>
      <c r="J453" s="689" t="s">
        <v>29</v>
      </c>
      <c r="K453" s="13">
        <v>1</v>
      </c>
      <c r="L453" s="632"/>
    </row>
    <row r="454" spans="1:26" ht="18.75">
      <c r="A454" s="271">
        <v>1</v>
      </c>
      <c r="B454" s="690"/>
      <c r="C454" s="691"/>
      <c r="D454" s="692" t="s">
        <v>457</v>
      </c>
      <c r="E454" s="649" t="s">
        <v>31</v>
      </c>
      <c r="F454" s="649" t="s">
        <v>32</v>
      </c>
      <c r="G454" s="651" t="s">
        <v>33</v>
      </c>
      <c r="H454" s="652" t="s">
        <v>34</v>
      </c>
      <c r="I454" s="652" t="s">
        <v>35</v>
      </c>
      <c r="J454" s="653" t="s">
        <v>36</v>
      </c>
      <c r="K454" s="13">
        <v>1</v>
      </c>
      <c r="L454" s="632"/>
    </row>
    <row r="455" spans="1:26" s="122" customFormat="1" ht="18.75" hidden="1" customHeight="1">
      <c r="A455" s="261">
        <v>5</v>
      </c>
      <c r="B455" s="693">
        <v>7000</v>
      </c>
      <c r="C455" s="694" t="s">
        <v>458</v>
      </c>
      <c r="D455" s="695"/>
      <c r="E455" s="696">
        <f t="shared" ref="E455:J455" si="93">SUM(E456:E458)</f>
        <v>0</v>
      </c>
      <c r="F455" s="697">
        <f t="shared" si="93"/>
        <v>0</v>
      </c>
      <c r="G455" s="698">
        <f t="shared" si="93"/>
        <v>0</v>
      </c>
      <c r="H455" s="699">
        <f t="shared" si="93"/>
        <v>0</v>
      </c>
      <c r="I455" s="700">
        <f t="shared" si="93"/>
        <v>0</v>
      </c>
      <c r="J455" s="701">
        <f t="shared" si="93"/>
        <v>0</v>
      </c>
      <c r="K455" s="13" t="str">
        <f t="shared" ref="K455:K518" si="94">(IF($E455&lt;&gt;0,$K$2,IF($F455&lt;&gt;0,$K$2,IF($G455&lt;&gt;0,$K$2,IF($H455&lt;&gt;0,$K$2,IF($I455&lt;&gt;0,$K$2,IF($J455&lt;&gt;0,$K$2,"")))))))</f>
        <v/>
      </c>
      <c r="L455" s="702"/>
      <c r="M455" s="5"/>
      <c r="N455" s="5"/>
      <c r="O455" s="5"/>
      <c r="P455" s="5"/>
      <c r="Q455" s="5"/>
      <c r="R455" s="5"/>
      <c r="S455" s="5"/>
      <c r="T455" s="5"/>
      <c r="U455" s="5"/>
      <c r="V455" s="5"/>
      <c r="W455" s="5"/>
      <c r="X455" s="5"/>
      <c r="Y455" s="5"/>
      <c r="Z455" s="5"/>
    </row>
    <row r="456" spans="1:26" ht="18.75" hidden="1" customHeight="1">
      <c r="A456" s="271">
        <v>10</v>
      </c>
      <c r="B456" s="703"/>
      <c r="C456" s="91">
        <v>7001</v>
      </c>
      <c r="D456" s="704" t="s">
        <v>459</v>
      </c>
      <c r="E456" s="523"/>
      <c r="F456" s="524">
        <f>G456+H456+I456+J456</f>
        <v>0</v>
      </c>
      <c r="G456" s="95"/>
      <c r="H456" s="96"/>
      <c r="I456" s="96"/>
      <c r="J456" s="97"/>
      <c r="K456" s="13" t="str">
        <f t="shared" si="94"/>
        <v/>
      </c>
      <c r="L456" s="702"/>
    </row>
    <row r="457" spans="1:26" ht="18.75" hidden="1" customHeight="1">
      <c r="A457" s="464">
        <v>20</v>
      </c>
      <c r="B457" s="703"/>
      <c r="C457" s="98">
        <v>7003</v>
      </c>
      <c r="D457" s="139" t="s">
        <v>460</v>
      </c>
      <c r="E457" s="527"/>
      <c r="F457" s="528">
        <f>G457+H457+I457+J457</f>
        <v>0</v>
      </c>
      <c r="G457" s="102"/>
      <c r="H457" s="103"/>
      <c r="I457" s="103"/>
      <c r="J457" s="104"/>
      <c r="K457" s="13" t="str">
        <f t="shared" si="94"/>
        <v/>
      </c>
      <c r="L457" s="702"/>
      <c r="M457" s="122"/>
      <c r="N457" s="122"/>
      <c r="O457" s="122"/>
      <c r="P457" s="122"/>
      <c r="Q457" s="122"/>
      <c r="R457" s="122"/>
      <c r="S457" s="122"/>
      <c r="T457" s="122"/>
      <c r="U457" s="122"/>
      <c r="V457" s="122"/>
      <c r="W457" s="122"/>
      <c r="X457" s="122"/>
      <c r="Y457" s="122"/>
      <c r="Z457" s="122"/>
    </row>
    <row r="458" spans="1:26" ht="18.75" hidden="1" customHeight="1">
      <c r="A458" s="464">
        <v>25</v>
      </c>
      <c r="B458" s="703"/>
      <c r="C458" s="133">
        <v>7010</v>
      </c>
      <c r="D458" s="143" t="s">
        <v>461</v>
      </c>
      <c r="E458" s="544"/>
      <c r="F458" s="545">
        <f>G458+H458+I458+J458</f>
        <v>0</v>
      </c>
      <c r="G458" s="127"/>
      <c r="H458" s="128"/>
      <c r="I458" s="128"/>
      <c r="J458" s="129"/>
      <c r="K458" s="13" t="str">
        <f t="shared" si="94"/>
        <v/>
      </c>
      <c r="L458" s="702"/>
    </row>
    <row r="459" spans="1:26" s="122" customFormat="1" ht="18.75" hidden="1" customHeight="1">
      <c r="A459" s="261">
        <v>30</v>
      </c>
      <c r="B459" s="693">
        <v>7100</v>
      </c>
      <c r="C459" s="705" t="s">
        <v>462</v>
      </c>
      <c r="D459" s="705"/>
      <c r="E459" s="696">
        <f t="shared" ref="E459:J459" si="95">+E460+E461</f>
        <v>0</v>
      </c>
      <c r="F459" s="697">
        <f t="shared" si="95"/>
        <v>0</v>
      </c>
      <c r="G459" s="706">
        <f t="shared" si="95"/>
        <v>0</v>
      </c>
      <c r="H459" s="699">
        <f t="shared" si="95"/>
        <v>0</v>
      </c>
      <c r="I459" s="699">
        <f t="shared" si="95"/>
        <v>0</v>
      </c>
      <c r="J459" s="701">
        <f t="shared" si="95"/>
        <v>0</v>
      </c>
      <c r="K459" s="13" t="str">
        <f t="shared" si="94"/>
        <v/>
      </c>
      <c r="L459" s="702"/>
      <c r="M459" s="5"/>
      <c r="N459" s="5"/>
      <c r="O459" s="5"/>
      <c r="P459" s="5"/>
      <c r="Q459" s="5"/>
      <c r="R459" s="5"/>
      <c r="S459" s="5"/>
      <c r="T459" s="5"/>
      <c r="U459" s="5"/>
      <c r="V459" s="5"/>
      <c r="W459" s="5"/>
      <c r="X459" s="5"/>
      <c r="Y459" s="5"/>
      <c r="Z459" s="5"/>
    </row>
    <row r="460" spans="1:26" ht="18.75" hidden="1" customHeight="1">
      <c r="A460" s="271">
        <v>35</v>
      </c>
      <c r="B460" s="703"/>
      <c r="C460" s="91">
        <v>7101</v>
      </c>
      <c r="D460" s="707" t="s">
        <v>463</v>
      </c>
      <c r="E460" s="523"/>
      <c r="F460" s="524">
        <f>G460+H460+I460+J460</f>
        <v>0</v>
      </c>
      <c r="G460" s="95"/>
      <c r="H460" s="96"/>
      <c r="I460" s="96"/>
      <c r="J460" s="97"/>
      <c r="K460" s="13" t="str">
        <f t="shared" si="94"/>
        <v/>
      </c>
      <c r="L460" s="702"/>
    </row>
    <row r="461" spans="1:26" ht="18.75" hidden="1" customHeight="1">
      <c r="A461" s="271">
        <v>40</v>
      </c>
      <c r="B461" s="703"/>
      <c r="C461" s="133">
        <v>7102</v>
      </c>
      <c r="D461" s="143" t="s">
        <v>464</v>
      </c>
      <c r="E461" s="544"/>
      <c r="F461" s="545">
        <f>G461+H461+I461+J461</f>
        <v>0</v>
      </c>
      <c r="G461" s="127"/>
      <c r="H461" s="128"/>
      <c r="I461" s="128"/>
      <c r="J461" s="129"/>
      <c r="K461" s="13" t="str">
        <f t="shared" si="94"/>
        <v/>
      </c>
      <c r="L461" s="702"/>
      <c r="M461" s="122"/>
      <c r="N461" s="122"/>
      <c r="O461" s="122"/>
      <c r="P461" s="122"/>
      <c r="Q461" s="122"/>
      <c r="R461" s="122"/>
      <c r="S461" s="122"/>
      <c r="T461" s="122"/>
      <c r="U461" s="122"/>
      <c r="V461" s="122"/>
      <c r="W461" s="122"/>
      <c r="X461" s="122"/>
      <c r="Y461" s="122"/>
      <c r="Z461" s="122"/>
    </row>
    <row r="462" spans="1:26" s="122" customFormat="1" ht="18.75" hidden="1" customHeight="1">
      <c r="A462" s="261">
        <v>45</v>
      </c>
      <c r="B462" s="693">
        <v>7200</v>
      </c>
      <c r="C462" s="705" t="s">
        <v>465</v>
      </c>
      <c r="D462" s="705"/>
      <c r="E462" s="696">
        <f t="shared" ref="E462:J462" si="96">+E463+E464</f>
        <v>0</v>
      </c>
      <c r="F462" s="697">
        <f t="shared" si="96"/>
        <v>0</v>
      </c>
      <c r="G462" s="706">
        <f t="shared" si="96"/>
        <v>0</v>
      </c>
      <c r="H462" s="699">
        <f t="shared" si="96"/>
        <v>0</v>
      </c>
      <c r="I462" s="699">
        <f t="shared" si="96"/>
        <v>0</v>
      </c>
      <c r="J462" s="701">
        <f t="shared" si="96"/>
        <v>0</v>
      </c>
      <c r="K462" s="13" t="str">
        <f t="shared" si="94"/>
        <v/>
      </c>
      <c r="L462" s="702"/>
      <c r="M462" s="5"/>
      <c r="N462" s="5"/>
      <c r="O462" s="5"/>
      <c r="P462" s="5"/>
      <c r="Q462" s="5"/>
      <c r="R462" s="5"/>
      <c r="S462" s="5"/>
      <c r="T462" s="5"/>
      <c r="U462" s="5"/>
      <c r="V462" s="5"/>
      <c r="W462" s="5"/>
      <c r="X462" s="5"/>
      <c r="Y462" s="5"/>
      <c r="Z462" s="5"/>
    </row>
    <row r="463" spans="1:26" ht="18.75" hidden="1" customHeight="1">
      <c r="A463" s="271">
        <v>50</v>
      </c>
      <c r="B463" s="703"/>
      <c r="C463" s="708">
        <v>7201</v>
      </c>
      <c r="D463" s="709" t="s">
        <v>466</v>
      </c>
      <c r="E463" s="710"/>
      <c r="F463" s="711">
        <f>G463+H463+I463+J463</f>
        <v>0</v>
      </c>
      <c r="G463" s="712"/>
      <c r="H463" s="713"/>
      <c r="I463" s="713"/>
      <c r="J463" s="714"/>
      <c r="K463" s="13" t="str">
        <f t="shared" si="94"/>
        <v/>
      </c>
      <c r="L463" s="702"/>
    </row>
    <row r="464" spans="1:26" ht="18.75" hidden="1" customHeight="1">
      <c r="A464" s="271">
        <v>55</v>
      </c>
      <c r="B464" s="703"/>
      <c r="C464" s="106">
        <v>7202</v>
      </c>
      <c r="D464" s="715" t="s">
        <v>467</v>
      </c>
      <c r="E464" s="621"/>
      <c r="F464" s="622">
        <f>G464+H464+I464+J464</f>
        <v>0</v>
      </c>
      <c r="G464" s="110"/>
      <c r="H464" s="111"/>
      <c r="I464" s="111"/>
      <c r="J464" s="112"/>
      <c r="K464" s="13" t="str">
        <f t="shared" si="94"/>
        <v/>
      </c>
      <c r="L464" s="702"/>
      <c r="M464" s="122"/>
      <c r="N464" s="122"/>
      <c r="O464" s="122"/>
      <c r="P464" s="122"/>
      <c r="Q464" s="122"/>
      <c r="R464" s="122"/>
      <c r="S464" s="122"/>
      <c r="T464" s="122"/>
      <c r="U464" s="122"/>
      <c r="V464" s="122"/>
      <c r="W464" s="122"/>
      <c r="X464" s="122"/>
      <c r="Y464" s="122"/>
      <c r="Z464" s="122"/>
    </row>
    <row r="465" spans="1:245" s="122" customFormat="1" ht="18.75" hidden="1" customHeight="1">
      <c r="A465" s="261">
        <v>60</v>
      </c>
      <c r="B465" s="693">
        <v>7300</v>
      </c>
      <c r="C465" s="694" t="s">
        <v>468</v>
      </c>
      <c r="D465" s="695"/>
      <c r="E465" s="696">
        <f t="shared" ref="E465:J465" si="97">SUM(E466:E471)</f>
        <v>0</v>
      </c>
      <c r="F465" s="697">
        <f t="shared" si="97"/>
        <v>0</v>
      </c>
      <c r="G465" s="706">
        <f t="shared" si="97"/>
        <v>0</v>
      </c>
      <c r="H465" s="716">
        <f t="shared" si="97"/>
        <v>0</v>
      </c>
      <c r="I465" s="699">
        <f t="shared" si="97"/>
        <v>0</v>
      </c>
      <c r="J465" s="717">
        <f t="shared" si="97"/>
        <v>0</v>
      </c>
      <c r="K465" s="13" t="str">
        <f t="shared" si="94"/>
        <v/>
      </c>
      <c r="L465" s="702"/>
      <c r="M465" s="5"/>
      <c r="N465" s="5"/>
      <c r="O465" s="5"/>
      <c r="P465" s="5"/>
      <c r="Q465" s="5"/>
      <c r="R465" s="5"/>
      <c r="S465" s="5"/>
      <c r="T465" s="5"/>
      <c r="U465" s="5"/>
      <c r="V465" s="5"/>
      <c r="W465" s="5"/>
      <c r="X465" s="5"/>
      <c r="Y465" s="5"/>
      <c r="Z465" s="5"/>
    </row>
    <row r="466" spans="1:245" ht="18.75" hidden="1" customHeight="1">
      <c r="A466" s="271">
        <v>65</v>
      </c>
      <c r="B466" s="90"/>
      <c r="C466" s="708">
        <v>7320</v>
      </c>
      <c r="D466" s="718" t="s">
        <v>469</v>
      </c>
      <c r="E466" s="719"/>
      <c r="F466" s="711">
        <f t="shared" ref="F466:F471" si="98">G466+H466+I466+J466</f>
        <v>0</v>
      </c>
      <c r="G466" s="712"/>
      <c r="H466" s="96"/>
      <c r="I466" s="96"/>
      <c r="J466" s="97"/>
      <c r="K466" s="13" t="str">
        <f t="shared" si="94"/>
        <v/>
      </c>
      <c r="L466" s="702"/>
    </row>
    <row r="467" spans="1:245" ht="31.5" hidden="1">
      <c r="A467" s="271">
        <v>85</v>
      </c>
      <c r="B467" s="90"/>
      <c r="C467" s="106">
        <v>7369</v>
      </c>
      <c r="D467" s="720" t="s">
        <v>470</v>
      </c>
      <c r="E467" s="721"/>
      <c r="F467" s="622">
        <f t="shared" si="98"/>
        <v>0</v>
      </c>
      <c r="G467" s="110"/>
      <c r="H467" s="534"/>
      <c r="I467" s="534"/>
      <c r="J467" s="535"/>
      <c r="K467" s="13" t="str">
        <f t="shared" si="94"/>
        <v/>
      </c>
      <c r="L467" s="702"/>
      <c r="M467" s="122"/>
      <c r="N467" s="122"/>
      <c r="O467" s="122"/>
      <c r="P467" s="122"/>
      <c r="Q467" s="122"/>
      <c r="R467" s="122"/>
      <c r="S467" s="122"/>
      <c r="T467" s="122"/>
      <c r="U467" s="122"/>
      <c r="V467" s="122"/>
      <c r="W467" s="122"/>
      <c r="X467" s="122"/>
      <c r="Y467" s="122"/>
      <c r="Z467" s="122"/>
    </row>
    <row r="468" spans="1:245" ht="31.5" hidden="1">
      <c r="A468" s="271">
        <v>90</v>
      </c>
      <c r="B468" s="90"/>
      <c r="C468" s="722">
        <v>7370</v>
      </c>
      <c r="D468" s="723" t="s">
        <v>471</v>
      </c>
      <c r="E468" s="724"/>
      <c r="F468" s="725">
        <f t="shared" si="98"/>
        <v>0</v>
      </c>
      <c r="G468" s="726"/>
      <c r="H468" s="727"/>
      <c r="I468" s="727"/>
      <c r="J468" s="728"/>
      <c r="K468" s="13" t="str">
        <f t="shared" si="94"/>
        <v/>
      </c>
      <c r="L468" s="702"/>
    </row>
    <row r="469" spans="1:245" ht="18.75" hidden="1" customHeight="1">
      <c r="A469" s="271">
        <v>95</v>
      </c>
      <c r="B469" s="90"/>
      <c r="C469" s="708">
        <v>7391</v>
      </c>
      <c r="D469" s="729" t="s">
        <v>472</v>
      </c>
      <c r="E469" s="710"/>
      <c r="F469" s="711">
        <f t="shared" si="98"/>
        <v>0</v>
      </c>
      <c r="G469" s="712"/>
      <c r="H469" s="541"/>
      <c r="I469" s="541"/>
      <c r="J469" s="542"/>
      <c r="K469" s="13" t="str">
        <f t="shared" si="94"/>
        <v/>
      </c>
      <c r="L469" s="702"/>
    </row>
    <row r="470" spans="1:245" ht="18.75" hidden="1" customHeight="1">
      <c r="A470" s="271">
        <v>100</v>
      </c>
      <c r="B470" s="90"/>
      <c r="C470" s="98">
        <v>7392</v>
      </c>
      <c r="D470" s="730" t="s">
        <v>473</v>
      </c>
      <c r="E470" s="527"/>
      <c r="F470" s="528">
        <f t="shared" si="98"/>
        <v>0</v>
      </c>
      <c r="G470" s="102"/>
      <c r="H470" s="103"/>
      <c r="I470" s="103"/>
      <c r="J470" s="104"/>
      <c r="K470" s="13" t="str">
        <f t="shared" si="94"/>
        <v/>
      </c>
      <c r="L470" s="702"/>
    </row>
    <row r="471" spans="1:245" ht="18.75" hidden="1" customHeight="1">
      <c r="A471" s="271">
        <v>105</v>
      </c>
      <c r="B471" s="90"/>
      <c r="C471" s="106">
        <v>7393</v>
      </c>
      <c r="D471" s="136" t="s">
        <v>474</v>
      </c>
      <c r="E471" s="621"/>
      <c r="F471" s="622">
        <f t="shared" si="98"/>
        <v>0</v>
      </c>
      <c r="G471" s="110"/>
      <c r="H471" s="128"/>
      <c r="I471" s="128"/>
      <c r="J471" s="129"/>
      <c r="K471" s="13" t="str">
        <f t="shared" si="94"/>
        <v/>
      </c>
      <c r="L471" s="702"/>
    </row>
    <row r="472" spans="1:245" s="578" customFormat="1" ht="18.75" hidden="1" customHeight="1">
      <c r="A472" s="577">
        <v>110</v>
      </c>
      <c r="B472" s="693">
        <v>7900</v>
      </c>
      <c r="C472" s="731" t="s">
        <v>475</v>
      </c>
      <c r="D472" s="732"/>
      <c r="E472" s="733">
        <f t="shared" ref="E472:J472" si="99">+E473+E474</f>
        <v>0</v>
      </c>
      <c r="F472" s="734">
        <f t="shared" si="99"/>
        <v>0</v>
      </c>
      <c r="G472" s="735">
        <f t="shared" si="99"/>
        <v>0</v>
      </c>
      <c r="H472" s="736">
        <f t="shared" si="99"/>
        <v>0</v>
      </c>
      <c r="I472" s="736">
        <f t="shared" si="99"/>
        <v>0</v>
      </c>
      <c r="J472" s="737">
        <f t="shared" si="99"/>
        <v>0</v>
      </c>
      <c r="K472" s="13" t="str">
        <f t="shared" si="94"/>
        <v/>
      </c>
      <c r="L472" s="702"/>
      <c r="M472" s="5"/>
      <c r="N472" s="5"/>
      <c r="O472" s="5"/>
      <c r="P472" s="5"/>
      <c r="Q472" s="5"/>
      <c r="R472" s="5"/>
      <c r="S472" s="5"/>
      <c r="T472" s="5"/>
      <c r="U472" s="5"/>
      <c r="V472" s="5"/>
      <c r="W472" s="5"/>
      <c r="X472" s="5"/>
      <c r="Y472" s="5"/>
      <c r="Z472" s="5"/>
      <c r="AA472" s="738"/>
      <c r="AB472" s="739"/>
      <c r="AC472" s="739"/>
      <c r="AD472" s="740"/>
      <c r="AE472" s="739"/>
      <c r="AF472" s="739"/>
      <c r="AG472" s="740"/>
      <c r="AH472" s="741"/>
      <c r="AI472" s="741"/>
      <c r="AJ472" s="742"/>
      <c r="AK472" s="741"/>
      <c r="AL472" s="741"/>
      <c r="AM472" s="742"/>
      <c r="AN472" s="741"/>
      <c r="AO472" s="741"/>
      <c r="AP472" s="743"/>
      <c r="AQ472" s="741"/>
      <c r="AR472" s="741"/>
      <c r="AS472" s="742"/>
      <c r="AT472" s="741"/>
      <c r="AU472" s="741"/>
      <c r="AV472" s="742"/>
      <c r="AW472" s="741"/>
      <c r="AX472" s="742"/>
      <c r="AY472" s="743"/>
      <c r="AZ472" s="742"/>
      <c r="BA472" s="742"/>
      <c r="BB472" s="741"/>
      <c r="BC472" s="741"/>
      <c r="BD472" s="742"/>
      <c r="BE472" s="741"/>
      <c r="BG472" s="741"/>
    </row>
    <row r="473" spans="1:245" s="751" customFormat="1" ht="18.75" hidden="1" customHeight="1">
      <c r="A473" s="744">
        <v>115</v>
      </c>
      <c r="B473" s="90"/>
      <c r="C473" s="745">
        <v>7901</v>
      </c>
      <c r="D473" s="746" t="s">
        <v>476</v>
      </c>
      <c r="E473" s="710"/>
      <c r="F473" s="711">
        <f>G473+H473+I473+J473</f>
        <v>0</v>
      </c>
      <c r="G473" s="712"/>
      <c r="H473" s="96"/>
      <c r="I473" s="96"/>
      <c r="J473" s="97"/>
      <c r="K473" s="13" t="str">
        <f t="shared" si="94"/>
        <v/>
      </c>
      <c r="L473" s="702"/>
      <c r="M473" s="5"/>
      <c r="N473" s="5"/>
      <c r="O473" s="5"/>
      <c r="P473" s="5"/>
      <c r="Q473" s="5"/>
      <c r="R473" s="5"/>
      <c r="S473" s="5"/>
      <c r="T473" s="5"/>
      <c r="U473" s="5"/>
      <c r="V473" s="5"/>
      <c r="W473" s="5"/>
      <c r="X473" s="5"/>
      <c r="Y473" s="5"/>
      <c r="Z473" s="5"/>
      <c r="AA473" s="747"/>
      <c r="AB473" s="747"/>
      <c r="AC473" s="748"/>
      <c r="AD473" s="747"/>
      <c r="AE473" s="747"/>
      <c r="AF473" s="748"/>
      <c r="AG473" s="747"/>
      <c r="AH473" s="747"/>
      <c r="AI473" s="748"/>
      <c r="AJ473" s="747"/>
      <c r="AK473" s="747"/>
      <c r="AL473" s="748"/>
      <c r="AM473" s="747"/>
      <c r="AN473" s="747"/>
      <c r="AO473" s="749"/>
      <c r="AP473" s="747"/>
      <c r="AQ473" s="747"/>
      <c r="AR473" s="748"/>
      <c r="AS473" s="747"/>
      <c r="AT473" s="747"/>
      <c r="AU473" s="748"/>
      <c r="AV473" s="747"/>
      <c r="AW473" s="748"/>
      <c r="AX473" s="749"/>
      <c r="AY473" s="748"/>
      <c r="AZ473" s="748"/>
      <c r="BA473" s="747"/>
      <c r="BB473" s="747"/>
      <c r="BC473" s="748"/>
      <c r="BD473" s="747"/>
      <c r="BE473" s="750"/>
      <c r="BF473" s="747"/>
      <c r="BG473" s="750"/>
      <c r="BH473" s="750"/>
      <c r="BI473" s="750"/>
      <c r="BJ473" s="750"/>
      <c r="BK473" s="750"/>
      <c r="BL473" s="750"/>
      <c r="BM473" s="750"/>
      <c r="BN473" s="750"/>
      <c r="BO473" s="750"/>
      <c r="BP473" s="750"/>
      <c r="BQ473" s="750"/>
      <c r="BR473" s="750"/>
      <c r="BS473" s="750"/>
      <c r="BT473" s="750"/>
      <c r="BU473" s="750"/>
      <c r="BV473" s="750"/>
      <c r="BW473" s="750"/>
      <c r="BX473" s="750"/>
      <c r="BY473" s="750"/>
      <c r="BZ473" s="750"/>
      <c r="CA473" s="750"/>
      <c r="CB473" s="750"/>
      <c r="CC473" s="750"/>
      <c r="CD473" s="750"/>
      <c r="CE473" s="750"/>
      <c r="CF473" s="750"/>
      <c r="CG473" s="750"/>
      <c r="CH473" s="750"/>
      <c r="CI473" s="750"/>
      <c r="CJ473" s="750"/>
      <c r="CK473" s="750"/>
      <c r="CL473" s="750"/>
      <c r="CM473" s="750"/>
      <c r="CN473" s="750"/>
      <c r="CO473" s="750"/>
      <c r="CP473" s="750"/>
      <c r="CQ473" s="750"/>
      <c r="CR473" s="750"/>
      <c r="CS473" s="750"/>
      <c r="CT473" s="750"/>
      <c r="CU473" s="750"/>
      <c r="CV473" s="750"/>
      <c r="CW473" s="750"/>
      <c r="CX473" s="750"/>
      <c r="CY473" s="750"/>
      <c r="CZ473" s="750"/>
      <c r="DA473" s="750"/>
      <c r="DB473" s="750"/>
      <c r="DC473" s="750"/>
      <c r="DD473" s="750"/>
      <c r="DE473" s="750"/>
      <c r="DF473" s="750"/>
      <c r="DG473" s="750"/>
      <c r="DH473" s="750"/>
      <c r="DI473" s="750"/>
      <c r="DJ473" s="750"/>
      <c r="DK473" s="750"/>
      <c r="DL473" s="750"/>
      <c r="DM473" s="750"/>
      <c r="DN473" s="750"/>
      <c r="DO473" s="750"/>
      <c r="DP473" s="750"/>
      <c r="DQ473" s="750"/>
      <c r="DR473" s="750"/>
      <c r="DS473" s="750"/>
      <c r="DT473" s="750"/>
      <c r="DU473" s="750"/>
      <c r="DV473" s="750"/>
      <c r="DW473" s="750"/>
      <c r="DX473" s="750"/>
      <c r="DY473" s="750"/>
      <c r="DZ473" s="750"/>
      <c r="EA473" s="750"/>
      <c r="EB473" s="750"/>
      <c r="EC473" s="750"/>
      <c r="ED473" s="750"/>
      <c r="EE473" s="750"/>
      <c r="EF473" s="750"/>
      <c r="EG473" s="750"/>
      <c r="EH473" s="750"/>
      <c r="EI473" s="750"/>
      <c r="EJ473" s="750"/>
      <c r="EK473" s="750"/>
      <c r="EL473" s="750"/>
      <c r="EM473" s="750"/>
      <c r="EN473" s="750"/>
      <c r="EO473" s="750"/>
      <c r="EP473" s="750"/>
      <c r="EQ473" s="750"/>
      <c r="ER473" s="750"/>
      <c r="ES473" s="750"/>
      <c r="ET473" s="750"/>
      <c r="EU473" s="750"/>
      <c r="EV473" s="750"/>
      <c r="EW473" s="750"/>
      <c r="EX473" s="750"/>
      <c r="EY473" s="750"/>
      <c r="EZ473" s="750"/>
      <c r="FA473" s="750"/>
      <c r="FB473" s="750"/>
      <c r="FC473" s="750"/>
      <c r="FD473" s="750"/>
      <c r="FE473" s="750"/>
      <c r="FF473" s="750"/>
      <c r="FG473" s="750"/>
      <c r="FH473" s="750"/>
      <c r="FI473" s="750"/>
      <c r="FJ473" s="750"/>
      <c r="FK473" s="750"/>
      <c r="FL473" s="750"/>
      <c r="FM473" s="750"/>
      <c r="FN473" s="750"/>
      <c r="FO473" s="750"/>
      <c r="FP473" s="750"/>
      <c r="FQ473" s="750"/>
      <c r="FR473" s="750"/>
      <c r="FS473" s="750"/>
      <c r="FT473" s="750"/>
      <c r="FU473" s="750"/>
      <c r="FV473" s="750"/>
      <c r="FW473" s="750"/>
      <c r="FX473" s="750"/>
      <c r="FY473" s="750"/>
      <c r="FZ473" s="750"/>
      <c r="GA473" s="750"/>
      <c r="GB473" s="750"/>
      <c r="GC473" s="750"/>
      <c r="GD473" s="750"/>
      <c r="GE473" s="750"/>
      <c r="GF473" s="750"/>
      <c r="GG473" s="750"/>
      <c r="GH473" s="750"/>
      <c r="GI473" s="750"/>
      <c r="GJ473" s="750"/>
      <c r="GK473" s="750"/>
      <c r="GL473" s="750"/>
      <c r="GM473" s="750"/>
      <c r="GN473" s="750"/>
      <c r="GO473" s="750"/>
      <c r="GP473" s="750"/>
      <c r="GQ473" s="750"/>
      <c r="GR473" s="750"/>
      <c r="GS473" s="750"/>
      <c r="GT473" s="750"/>
      <c r="GU473" s="750"/>
      <c r="GV473" s="750"/>
      <c r="GW473" s="750"/>
      <c r="GX473" s="750"/>
      <c r="GY473" s="750"/>
      <c r="GZ473" s="750"/>
      <c r="HA473" s="750"/>
      <c r="HB473" s="750"/>
      <c r="HC473" s="750"/>
      <c r="HD473" s="750"/>
      <c r="HE473" s="750"/>
      <c r="HF473" s="750"/>
      <c r="HG473" s="750"/>
      <c r="HH473" s="750"/>
      <c r="HI473" s="750"/>
      <c r="HJ473" s="750"/>
      <c r="HK473" s="750"/>
      <c r="HL473" s="750"/>
      <c r="HM473" s="750"/>
      <c r="HN473" s="750"/>
      <c r="HO473" s="750"/>
      <c r="HP473" s="750"/>
      <c r="HQ473" s="750"/>
      <c r="HR473" s="750"/>
      <c r="HS473" s="750"/>
      <c r="HT473" s="750"/>
      <c r="HU473" s="750"/>
      <c r="HV473" s="750"/>
      <c r="HW473" s="750"/>
      <c r="HX473" s="750"/>
      <c r="HY473" s="750"/>
      <c r="HZ473" s="750"/>
      <c r="IA473" s="750"/>
      <c r="IB473" s="750"/>
      <c r="IC473" s="750"/>
      <c r="ID473" s="750"/>
      <c r="IE473" s="750"/>
      <c r="IF473" s="750"/>
      <c r="IG473" s="750"/>
      <c r="IH473" s="750"/>
      <c r="II473" s="750"/>
      <c r="IJ473" s="750"/>
      <c r="IK473" s="750"/>
    </row>
    <row r="474" spans="1:245" s="751" customFormat="1" ht="18.75" hidden="1" customHeight="1">
      <c r="A474" s="744">
        <v>120</v>
      </c>
      <c r="B474" s="90"/>
      <c r="C474" s="752">
        <v>7902</v>
      </c>
      <c r="D474" s="753" t="s">
        <v>477</v>
      </c>
      <c r="E474" s="621"/>
      <c r="F474" s="622">
        <f>G474+H474+I474+J474</f>
        <v>0</v>
      </c>
      <c r="G474" s="110"/>
      <c r="H474" s="128"/>
      <c r="I474" s="128"/>
      <c r="J474" s="129"/>
      <c r="K474" s="13" t="str">
        <f t="shared" si="94"/>
        <v/>
      </c>
      <c r="L474" s="702"/>
      <c r="M474" s="739"/>
      <c r="N474" s="739"/>
      <c r="O474" s="739"/>
      <c r="P474" s="739"/>
      <c r="Q474" s="739"/>
      <c r="R474" s="739"/>
      <c r="S474" s="739"/>
      <c r="T474" s="739"/>
      <c r="U474" s="739"/>
      <c r="V474" s="739"/>
      <c r="W474" s="739"/>
      <c r="X474" s="739"/>
      <c r="Y474" s="739"/>
      <c r="Z474" s="739"/>
      <c r="AA474" s="747"/>
      <c r="AB474" s="747"/>
      <c r="AC474" s="748"/>
      <c r="AD474" s="747"/>
      <c r="AE474" s="747"/>
      <c r="AF474" s="748"/>
      <c r="AG474" s="747"/>
      <c r="AH474" s="747"/>
      <c r="AI474" s="748"/>
      <c r="AJ474" s="747"/>
      <c r="AK474" s="747"/>
      <c r="AL474" s="748"/>
      <c r="AM474" s="747"/>
      <c r="AN474" s="747"/>
      <c r="AO474" s="749"/>
      <c r="AP474" s="747"/>
      <c r="AQ474" s="747"/>
      <c r="AR474" s="748"/>
      <c r="AS474" s="747"/>
      <c r="AT474" s="747"/>
      <c r="AU474" s="748"/>
      <c r="AV474" s="747"/>
      <c r="AW474" s="748"/>
      <c r="AX474" s="749"/>
      <c r="AY474" s="748"/>
      <c r="AZ474" s="748"/>
      <c r="BA474" s="747"/>
      <c r="BB474" s="747"/>
      <c r="BC474" s="748"/>
      <c r="BD474" s="747"/>
      <c r="BE474" s="750"/>
      <c r="BF474" s="747"/>
      <c r="BG474" s="750"/>
      <c r="BH474" s="750"/>
      <c r="BI474" s="750"/>
      <c r="BJ474" s="750"/>
      <c r="BK474" s="750"/>
      <c r="BL474" s="750"/>
      <c r="BM474" s="750"/>
      <c r="BN474" s="750"/>
      <c r="BO474" s="750"/>
      <c r="BP474" s="750"/>
      <c r="BQ474" s="750"/>
      <c r="BR474" s="750"/>
      <c r="BS474" s="750"/>
      <c r="BT474" s="750"/>
      <c r="BU474" s="750"/>
      <c r="BV474" s="750"/>
      <c r="BW474" s="750"/>
      <c r="BX474" s="750"/>
      <c r="BY474" s="750"/>
      <c r="BZ474" s="750"/>
      <c r="CA474" s="750"/>
      <c r="CB474" s="750"/>
      <c r="CC474" s="750"/>
      <c r="CD474" s="750"/>
      <c r="CE474" s="750"/>
      <c r="CF474" s="750"/>
      <c r="CG474" s="750"/>
      <c r="CH474" s="750"/>
      <c r="CI474" s="750"/>
      <c r="CJ474" s="750"/>
      <c r="CK474" s="750"/>
      <c r="CL474" s="750"/>
      <c r="CM474" s="750"/>
      <c r="CN474" s="750"/>
      <c r="CO474" s="750"/>
      <c r="CP474" s="750"/>
      <c r="CQ474" s="750"/>
      <c r="CR474" s="750"/>
      <c r="CS474" s="750"/>
      <c r="CT474" s="750"/>
      <c r="CU474" s="750"/>
      <c r="CV474" s="750"/>
      <c r="CW474" s="750"/>
      <c r="CX474" s="750"/>
      <c r="CY474" s="750"/>
      <c r="CZ474" s="750"/>
      <c r="DA474" s="750"/>
      <c r="DB474" s="750"/>
      <c r="DC474" s="750"/>
      <c r="DD474" s="750"/>
      <c r="DE474" s="750"/>
      <c r="DF474" s="750"/>
      <c r="DG474" s="750"/>
      <c r="DH474" s="750"/>
      <c r="DI474" s="750"/>
      <c r="DJ474" s="750"/>
      <c r="DK474" s="750"/>
      <c r="DL474" s="750"/>
      <c r="DM474" s="750"/>
      <c r="DN474" s="750"/>
      <c r="DO474" s="750"/>
      <c r="DP474" s="750"/>
      <c r="DQ474" s="750"/>
      <c r="DR474" s="750"/>
      <c r="DS474" s="750"/>
      <c r="DT474" s="750"/>
      <c r="DU474" s="750"/>
      <c r="DV474" s="750"/>
      <c r="DW474" s="750"/>
      <c r="DX474" s="750"/>
      <c r="DY474" s="750"/>
      <c r="DZ474" s="750"/>
      <c r="EA474" s="750"/>
      <c r="EB474" s="750"/>
      <c r="EC474" s="750"/>
      <c r="ED474" s="750"/>
      <c r="EE474" s="750"/>
      <c r="EF474" s="750"/>
      <c r="EG474" s="750"/>
      <c r="EH474" s="750"/>
      <c r="EI474" s="750"/>
      <c r="EJ474" s="750"/>
      <c r="EK474" s="750"/>
      <c r="EL474" s="750"/>
      <c r="EM474" s="750"/>
      <c r="EN474" s="750"/>
      <c r="EO474" s="750"/>
      <c r="EP474" s="750"/>
      <c r="EQ474" s="750"/>
      <c r="ER474" s="750"/>
      <c r="ES474" s="750"/>
      <c r="ET474" s="750"/>
      <c r="EU474" s="750"/>
      <c r="EV474" s="750"/>
      <c r="EW474" s="750"/>
      <c r="EX474" s="750"/>
      <c r="EY474" s="750"/>
      <c r="EZ474" s="750"/>
      <c r="FA474" s="750"/>
      <c r="FB474" s="750"/>
      <c r="FC474" s="750"/>
      <c r="FD474" s="750"/>
      <c r="FE474" s="750"/>
      <c r="FF474" s="750"/>
      <c r="FG474" s="750"/>
      <c r="FH474" s="750"/>
      <c r="FI474" s="750"/>
      <c r="FJ474" s="750"/>
      <c r="FK474" s="750"/>
      <c r="FL474" s="750"/>
      <c r="FM474" s="750"/>
      <c r="FN474" s="750"/>
      <c r="FO474" s="750"/>
      <c r="FP474" s="750"/>
      <c r="FQ474" s="750"/>
      <c r="FR474" s="750"/>
      <c r="FS474" s="750"/>
      <c r="FT474" s="750"/>
      <c r="FU474" s="750"/>
      <c r="FV474" s="750"/>
      <c r="FW474" s="750"/>
      <c r="FX474" s="750"/>
      <c r="FY474" s="750"/>
      <c r="FZ474" s="750"/>
      <c r="GA474" s="750"/>
      <c r="GB474" s="750"/>
      <c r="GC474" s="750"/>
      <c r="GD474" s="750"/>
      <c r="GE474" s="750"/>
      <c r="GF474" s="750"/>
      <c r="GG474" s="750"/>
      <c r="GH474" s="750"/>
      <c r="GI474" s="750"/>
      <c r="GJ474" s="750"/>
      <c r="GK474" s="750"/>
      <c r="GL474" s="750"/>
      <c r="GM474" s="750"/>
      <c r="GN474" s="750"/>
      <c r="GO474" s="750"/>
      <c r="GP474" s="750"/>
      <c r="GQ474" s="750"/>
      <c r="GR474" s="750"/>
      <c r="GS474" s="750"/>
      <c r="GT474" s="750"/>
      <c r="GU474" s="750"/>
      <c r="GV474" s="750"/>
      <c r="GW474" s="750"/>
      <c r="GX474" s="750"/>
      <c r="GY474" s="750"/>
      <c r="GZ474" s="750"/>
      <c r="HA474" s="750"/>
      <c r="HB474" s="750"/>
      <c r="HC474" s="750"/>
      <c r="HD474" s="750"/>
      <c r="HE474" s="750"/>
      <c r="HF474" s="750"/>
      <c r="HG474" s="750"/>
      <c r="HH474" s="750"/>
      <c r="HI474" s="750"/>
      <c r="HJ474" s="750"/>
      <c r="HK474" s="750"/>
      <c r="HL474" s="750"/>
      <c r="HM474" s="750"/>
      <c r="HN474" s="750"/>
      <c r="HO474" s="750"/>
      <c r="HP474" s="750"/>
      <c r="HQ474" s="750"/>
      <c r="HR474" s="750"/>
      <c r="HS474" s="750"/>
      <c r="HT474" s="750"/>
      <c r="HU474" s="750"/>
      <c r="HV474" s="750"/>
      <c r="HW474" s="750"/>
      <c r="HX474" s="750"/>
      <c r="HY474" s="750"/>
      <c r="HZ474" s="750"/>
      <c r="IA474" s="750"/>
      <c r="IB474" s="750"/>
      <c r="IC474" s="750"/>
      <c r="ID474" s="750"/>
      <c r="IE474" s="750"/>
      <c r="IF474" s="750"/>
      <c r="IG474" s="750"/>
      <c r="IH474" s="750"/>
      <c r="II474" s="750"/>
      <c r="IJ474" s="750"/>
      <c r="IK474" s="750"/>
    </row>
    <row r="475" spans="1:245" s="122" customFormat="1" ht="18.75" hidden="1" customHeight="1">
      <c r="A475" s="261">
        <v>125</v>
      </c>
      <c r="B475" s="693">
        <v>8000</v>
      </c>
      <c r="C475" s="754" t="s">
        <v>478</v>
      </c>
      <c r="D475" s="754"/>
      <c r="E475" s="696">
        <f t="shared" ref="E475:J475" si="100">SUM(E476:E490)</f>
        <v>0</v>
      </c>
      <c r="F475" s="697">
        <f t="shared" si="100"/>
        <v>0</v>
      </c>
      <c r="G475" s="706">
        <f t="shared" si="100"/>
        <v>0</v>
      </c>
      <c r="H475" s="699">
        <f t="shared" si="100"/>
        <v>0</v>
      </c>
      <c r="I475" s="699">
        <f t="shared" si="100"/>
        <v>0</v>
      </c>
      <c r="J475" s="701">
        <f t="shared" si="100"/>
        <v>0</v>
      </c>
      <c r="K475" s="13" t="str">
        <f t="shared" si="94"/>
        <v/>
      </c>
      <c r="L475" s="702"/>
      <c r="M475" s="749"/>
      <c r="N475" s="749"/>
      <c r="O475" s="749"/>
      <c r="P475" s="749"/>
      <c r="Q475" s="749"/>
      <c r="R475" s="749"/>
      <c r="S475" s="749"/>
      <c r="T475" s="749"/>
      <c r="U475" s="749"/>
      <c r="V475" s="749"/>
      <c r="W475" s="749"/>
      <c r="X475" s="749"/>
      <c r="Y475" s="749"/>
      <c r="Z475" s="749"/>
    </row>
    <row r="476" spans="1:245" ht="18.75" hidden="1" customHeight="1">
      <c r="A476" s="271">
        <v>130</v>
      </c>
      <c r="B476" s="123"/>
      <c r="C476" s="708">
        <v>8011</v>
      </c>
      <c r="D476" s="755" t="s">
        <v>479</v>
      </c>
      <c r="E476" s="710"/>
      <c r="F476" s="711">
        <f t="shared" ref="F476:F490" si="101">G476+H476+I476+J476</f>
        <v>0</v>
      </c>
      <c r="G476" s="712"/>
      <c r="H476" s="713"/>
      <c r="I476" s="713"/>
      <c r="J476" s="714"/>
      <c r="K476" s="13" t="str">
        <f t="shared" si="94"/>
        <v/>
      </c>
      <c r="L476" s="702"/>
      <c r="M476" s="749"/>
      <c r="N476" s="749"/>
      <c r="O476" s="749"/>
      <c r="P476" s="749"/>
      <c r="Q476" s="749"/>
      <c r="R476" s="749"/>
      <c r="S476" s="749"/>
      <c r="T476" s="749"/>
      <c r="U476" s="749"/>
      <c r="V476" s="749"/>
      <c r="W476" s="749"/>
      <c r="X476" s="749"/>
      <c r="Y476" s="749"/>
      <c r="Z476" s="749"/>
    </row>
    <row r="477" spans="1:245" ht="18.75" hidden="1" customHeight="1">
      <c r="A477" s="271">
        <v>135</v>
      </c>
      <c r="B477" s="123"/>
      <c r="C477" s="98">
        <v>8012</v>
      </c>
      <c r="D477" s="99" t="s">
        <v>480</v>
      </c>
      <c r="E477" s="527"/>
      <c r="F477" s="528">
        <f t="shared" si="101"/>
        <v>0</v>
      </c>
      <c r="G477" s="102"/>
      <c r="H477" s="103"/>
      <c r="I477" s="103"/>
      <c r="J477" s="104"/>
      <c r="K477" s="13" t="str">
        <f t="shared" si="94"/>
        <v/>
      </c>
      <c r="L477" s="702"/>
      <c r="M477" s="122"/>
      <c r="N477" s="122"/>
      <c r="O477" s="122"/>
      <c r="P477" s="122"/>
      <c r="Q477" s="122"/>
      <c r="R477" s="122"/>
      <c r="S477" s="122"/>
      <c r="T477" s="122"/>
      <c r="U477" s="122"/>
      <c r="V477" s="122"/>
      <c r="W477" s="122"/>
      <c r="X477" s="122"/>
      <c r="Y477" s="122"/>
      <c r="Z477" s="122"/>
    </row>
    <row r="478" spans="1:245" ht="18.75" hidden="1" customHeight="1">
      <c r="A478" s="271">
        <v>140</v>
      </c>
      <c r="B478" s="123"/>
      <c r="C478" s="98">
        <v>8017</v>
      </c>
      <c r="D478" s="99" t="s">
        <v>481</v>
      </c>
      <c r="E478" s="527"/>
      <c r="F478" s="528">
        <f t="shared" si="101"/>
        <v>0</v>
      </c>
      <c r="G478" s="102"/>
      <c r="H478" s="103"/>
      <c r="I478" s="103"/>
      <c r="J478" s="104"/>
      <c r="K478" s="13" t="str">
        <f t="shared" si="94"/>
        <v/>
      </c>
      <c r="L478" s="702"/>
    </row>
    <row r="479" spans="1:245" ht="18.75" hidden="1" customHeight="1">
      <c r="A479" s="271">
        <v>145</v>
      </c>
      <c r="B479" s="123"/>
      <c r="C479" s="106">
        <v>8018</v>
      </c>
      <c r="D479" s="136" t="s">
        <v>482</v>
      </c>
      <c r="E479" s="621"/>
      <c r="F479" s="622">
        <f t="shared" si="101"/>
        <v>0</v>
      </c>
      <c r="G479" s="110"/>
      <c r="H479" s="534"/>
      <c r="I479" s="534"/>
      <c r="J479" s="535"/>
      <c r="K479" s="13" t="str">
        <f t="shared" si="94"/>
        <v/>
      </c>
      <c r="L479" s="702"/>
    </row>
    <row r="480" spans="1:245" ht="18.75" hidden="1" customHeight="1">
      <c r="A480" s="271">
        <v>150</v>
      </c>
      <c r="B480" s="123"/>
      <c r="C480" s="536">
        <v>8031</v>
      </c>
      <c r="D480" s="537" t="s">
        <v>483</v>
      </c>
      <c r="E480" s="538"/>
      <c r="F480" s="539">
        <f t="shared" si="101"/>
        <v>0</v>
      </c>
      <c r="G480" s="540"/>
      <c r="H480" s="541"/>
      <c r="I480" s="541"/>
      <c r="J480" s="542"/>
      <c r="K480" s="13" t="str">
        <f t="shared" si="94"/>
        <v/>
      </c>
      <c r="L480" s="702"/>
    </row>
    <row r="481" spans="1:26" ht="18.75" hidden="1" customHeight="1">
      <c r="A481" s="271">
        <v>155</v>
      </c>
      <c r="B481" s="123"/>
      <c r="C481" s="98">
        <v>8032</v>
      </c>
      <c r="D481" s="99" t="s">
        <v>484</v>
      </c>
      <c r="E481" s="527"/>
      <c r="F481" s="528">
        <f t="shared" si="101"/>
        <v>0</v>
      </c>
      <c r="G481" s="102"/>
      <c r="H481" s="103"/>
      <c r="I481" s="103"/>
      <c r="J481" s="104"/>
      <c r="K481" s="13" t="str">
        <f t="shared" si="94"/>
        <v/>
      </c>
      <c r="L481" s="702"/>
    </row>
    <row r="482" spans="1:26" ht="18.75" hidden="1" customHeight="1">
      <c r="A482" s="271">
        <v>175</v>
      </c>
      <c r="B482" s="123"/>
      <c r="C482" s="98">
        <v>8037</v>
      </c>
      <c r="D482" s="99" t="s">
        <v>485</v>
      </c>
      <c r="E482" s="527"/>
      <c r="F482" s="528">
        <f t="shared" si="101"/>
        <v>0</v>
      </c>
      <c r="G482" s="102"/>
      <c r="H482" s="103"/>
      <c r="I482" s="103"/>
      <c r="J482" s="104"/>
      <c r="K482" s="13" t="str">
        <f t="shared" si="94"/>
        <v/>
      </c>
      <c r="L482" s="702"/>
    </row>
    <row r="483" spans="1:26" ht="18.75" hidden="1" customHeight="1">
      <c r="A483" s="271">
        <v>180</v>
      </c>
      <c r="B483" s="123"/>
      <c r="C483" s="529">
        <v>8038</v>
      </c>
      <c r="D483" s="530" t="s">
        <v>486</v>
      </c>
      <c r="E483" s="531"/>
      <c r="F483" s="532">
        <f t="shared" si="101"/>
        <v>0</v>
      </c>
      <c r="G483" s="533"/>
      <c r="H483" s="534"/>
      <c r="I483" s="534"/>
      <c r="J483" s="535"/>
      <c r="K483" s="13" t="str">
        <f t="shared" si="94"/>
        <v/>
      </c>
      <c r="L483" s="702"/>
    </row>
    <row r="484" spans="1:26" ht="18.75" hidden="1" customHeight="1">
      <c r="A484" s="271">
        <v>185</v>
      </c>
      <c r="B484" s="123"/>
      <c r="C484" s="536">
        <v>8051</v>
      </c>
      <c r="D484" s="559" t="s">
        <v>487</v>
      </c>
      <c r="E484" s="538"/>
      <c r="F484" s="539">
        <f t="shared" si="101"/>
        <v>0</v>
      </c>
      <c r="G484" s="540"/>
      <c r="H484" s="541"/>
      <c r="I484" s="541"/>
      <c r="J484" s="542"/>
      <c r="K484" s="13" t="str">
        <f t="shared" si="94"/>
        <v/>
      </c>
      <c r="L484" s="702"/>
    </row>
    <row r="485" spans="1:26" ht="18.75" hidden="1" customHeight="1">
      <c r="A485" s="271">
        <v>190</v>
      </c>
      <c r="B485" s="123"/>
      <c r="C485" s="98">
        <v>8052</v>
      </c>
      <c r="D485" s="159" t="s">
        <v>488</v>
      </c>
      <c r="E485" s="527"/>
      <c r="F485" s="528">
        <f t="shared" si="101"/>
        <v>0</v>
      </c>
      <c r="G485" s="102"/>
      <c r="H485" s="103"/>
      <c r="I485" s="103"/>
      <c r="J485" s="104"/>
      <c r="K485" s="13" t="str">
        <f t="shared" si="94"/>
        <v/>
      </c>
      <c r="L485" s="702"/>
    </row>
    <row r="486" spans="1:26" ht="18.75" hidden="1" customHeight="1">
      <c r="A486" s="271">
        <v>195</v>
      </c>
      <c r="B486" s="123"/>
      <c r="C486" s="98">
        <v>8057</v>
      </c>
      <c r="D486" s="159" t="s">
        <v>489</v>
      </c>
      <c r="E486" s="527"/>
      <c r="F486" s="528">
        <f t="shared" si="101"/>
        <v>0</v>
      </c>
      <c r="G486" s="102"/>
      <c r="H486" s="103"/>
      <c r="I486" s="103"/>
      <c r="J486" s="104"/>
      <c r="K486" s="13" t="str">
        <f t="shared" si="94"/>
        <v/>
      </c>
      <c r="L486" s="702"/>
    </row>
    <row r="487" spans="1:26" ht="18.75" hidden="1" customHeight="1">
      <c r="A487" s="271">
        <v>200</v>
      </c>
      <c r="B487" s="123"/>
      <c r="C487" s="529">
        <v>8058</v>
      </c>
      <c r="D487" s="560" t="s">
        <v>490</v>
      </c>
      <c r="E487" s="531"/>
      <c r="F487" s="532">
        <f t="shared" si="101"/>
        <v>0</v>
      </c>
      <c r="G487" s="533"/>
      <c r="H487" s="534"/>
      <c r="I487" s="534"/>
      <c r="J487" s="535"/>
      <c r="K487" s="13" t="str">
        <f t="shared" si="94"/>
        <v/>
      </c>
      <c r="L487" s="702"/>
    </row>
    <row r="488" spans="1:26" ht="18.75" hidden="1" customHeight="1">
      <c r="A488" s="271">
        <v>205</v>
      </c>
      <c r="B488" s="123"/>
      <c r="C488" s="722">
        <v>8080</v>
      </c>
      <c r="D488" s="756" t="s">
        <v>491</v>
      </c>
      <c r="E488" s="757"/>
      <c r="F488" s="725">
        <f t="shared" si="101"/>
        <v>0</v>
      </c>
      <c r="G488" s="726"/>
      <c r="H488" s="727"/>
      <c r="I488" s="727"/>
      <c r="J488" s="728"/>
      <c r="K488" s="13" t="str">
        <f t="shared" si="94"/>
        <v/>
      </c>
      <c r="L488" s="702"/>
    </row>
    <row r="489" spans="1:26" ht="18.75" hidden="1" customHeight="1">
      <c r="A489" s="271">
        <v>210</v>
      </c>
      <c r="B489" s="123"/>
      <c r="C489" s="708">
        <v>8097</v>
      </c>
      <c r="D489" s="729" t="s">
        <v>492</v>
      </c>
      <c r="E489" s="710"/>
      <c r="F489" s="711">
        <f t="shared" si="101"/>
        <v>0</v>
      </c>
      <c r="G489" s="712"/>
      <c r="H489" s="713"/>
      <c r="I489" s="713"/>
      <c r="J489" s="714"/>
      <c r="K489" s="13" t="str">
        <f t="shared" si="94"/>
        <v/>
      </c>
      <c r="L489" s="702"/>
    </row>
    <row r="490" spans="1:26" ht="18.75" hidden="1" customHeight="1">
      <c r="A490" s="271">
        <v>215</v>
      </c>
      <c r="B490" s="123"/>
      <c r="C490" s="133">
        <v>8098</v>
      </c>
      <c r="D490" s="160" t="s">
        <v>493</v>
      </c>
      <c r="E490" s="544"/>
      <c r="F490" s="545">
        <f t="shared" si="101"/>
        <v>0</v>
      </c>
      <c r="G490" s="127"/>
      <c r="H490" s="128"/>
      <c r="I490" s="128"/>
      <c r="J490" s="129"/>
      <c r="K490" s="13" t="str">
        <f t="shared" si="94"/>
        <v/>
      </c>
      <c r="L490" s="702"/>
    </row>
    <row r="491" spans="1:26" s="122" customFormat="1" ht="18.75" hidden="1" customHeight="1">
      <c r="A491" s="261">
        <v>220</v>
      </c>
      <c r="B491" s="693">
        <v>8100</v>
      </c>
      <c r="C491" s="758" t="s">
        <v>494</v>
      </c>
      <c r="D491" s="759"/>
      <c r="E491" s="696">
        <f t="shared" ref="E491:J491" si="102">SUM(E492:E495)</f>
        <v>0</v>
      </c>
      <c r="F491" s="697">
        <f t="shared" si="102"/>
        <v>0</v>
      </c>
      <c r="G491" s="706">
        <f t="shared" si="102"/>
        <v>0</v>
      </c>
      <c r="H491" s="699">
        <f t="shared" si="102"/>
        <v>0</v>
      </c>
      <c r="I491" s="699">
        <f t="shared" si="102"/>
        <v>0</v>
      </c>
      <c r="J491" s="701">
        <f t="shared" si="102"/>
        <v>0</v>
      </c>
      <c r="K491" s="13" t="str">
        <f t="shared" si="94"/>
        <v/>
      </c>
      <c r="L491" s="702"/>
      <c r="M491" s="5"/>
      <c r="N491" s="5"/>
      <c r="O491" s="5"/>
      <c r="P491" s="5"/>
      <c r="Q491" s="5"/>
      <c r="R491" s="5"/>
      <c r="S491" s="5"/>
      <c r="T491" s="5"/>
      <c r="U491" s="5"/>
      <c r="V491" s="5"/>
      <c r="W491" s="5"/>
      <c r="X491" s="5"/>
      <c r="Y491" s="5"/>
      <c r="Z491" s="5"/>
    </row>
    <row r="492" spans="1:26" ht="18.75" hidden="1" customHeight="1">
      <c r="A492" s="271">
        <v>225</v>
      </c>
      <c r="B492" s="90"/>
      <c r="C492" s="91">
        <v>8111</v>
      </c>
      <c r="D492" s="142" t="s">
        <v>495</v>
      </c>
      <c r="E492" s="523"/>
      <c r="F492" s="524">
        <f>G492+H492+I492+J492</f>
        <v>0</v>
      </c>
      <c r="G492" s="95"/>
      <c r="H492" s="96"/>
      <c r="I492" s="96"/>
      <c r="J492" s="97"/>
      <c r="K492" s="13" t="str">
        <f t="shared" si="94"/>
        <v/>
      </c>
      <c r="L492" s="702"/>
    </row>
    <row r="493" spans="1:26" ht="18.75" hidden="1" customHeight="1">
      <c r="A493" s="271">
        <v>230</v>
      </c>
      <c r="B493" s="90"/>
      <c r="C493" s="529">
        <v>8112</v>
      </c>
      <c r="D493" s="760" t="s">
        <v>496</v>
      </c>
      <c r="E493" s="531"/>
      <c r="F493" s="532">
        <f>G493+H493+I493+J493</f>
        <v>0</v>
      </c>
      <c r="G493" s="533"/>
      <c r="H493" s="534"/>
      <c r="I493" s="534"/>
      <c r="J493" s="535"/>
      <c r="K493" s="13" t="str">
        <f t="shared" si="94"/>
        <v/>
      </c>
      <c r="L493" s="702"/>
      <c r="M493" s="122"/>
      <c r="N493" s="122"/>
      <c r="O493" s="122"/>
      <c r="P493" s="122"/>
      <c r="Q493" s="122"/>
      <c r="R493" s="122"/>
      <c r="S493" s="122"/>
      <c r="T493" s="122"/>
      <c r="U493" s="122"/>
      <c r="V493" s="122"/>
      <c r="W493" s="122"/>
      <c r="X493" s="122"/>
      <c r="Y493" s="122"/>
      <c r="Z493" s="122"/>
    </row>
    <row r="494" spans="1:26" ht="31.5" hidden="1">
      <c r="A494" s="271">
        <v>235</v>
      </c>
      <c r="B494" s="135"/>
      <c r="C494" s="536">
        <v>8121</v>
      </c>
      <c r="D494" s="761" t="s">
        <v>497</v>
      </c>
      <c r="E494" s="538"/>
      <c r="F494" s="539">
        <f>G494+H494+I494+J494</f>
        <v>0</v>
      </c>
      <c r="G494" s="540"/>
      <c r="H494" s="541"/>
      <c r="I494" s="541"/>
      <c r="J494" s="542"/>
      <c r="K494" s="13" t="str">
        <f t="shared" si="94"/>
        <v/>
      </c>
      <c r="L494" s="702"/>
    </row>
    <row r="495" spans="1:26" ht="31.5" hidden="1">
      <c r="A495" s="271">
        <v>240</v>
      </c>
      <c r="B495" s="90"/>
      <c r="C495" s="133">
        <v>8122</v>
      </c>
      <c r="D495" s="160" t="s">
        <v>498</v>
      </c>
      <c r="E495" s="544"/>
      <c r="F495" s="545">
        <f>G495+H495+I495+J495</f>
        <v>0</v>
      </c>
      <c r="G495" s="127"/>
      <c r="H495" s="128"/>
      <c r="I495" s="128"/>
      <c r="J495" s="129"/>
      <c r="K495" s="13" t="str">
        <f t="shared" si="94"/>
        <v/>
      </c>
      <c r="L495" s="702"/>
    </row>
    <row r="496" spans="1:26" s="122" customFormat="1" ht="18.75" hidden="1" customHeight="1">
      <c r="A496" s="261">
        <v>245</v>
      </c>
      <c r="B496" s="693">
        <v>8200</v>
      </c>
      <c r="C496" s="758" t="s">
        <v>499</v>
      </c>
      <c r="D496" s="759"/>
      <c r="E496" s="762"/>
      <c r="F496" s="733">
        <f>G496+H496+I496+J496</f>
        <v>0</v>
      </c>
      <c r="G496" s="763"/>
      <c r="H496" s="764"/>
      <c r="I496" s="764"/>
      <c r="J496" s="765"/>
      <c r="K496" s="13" t="str">
        <f t="shared" si="94"/>
        <v/>
      </c>
      <c r="L496" s="702"/>
      <c r="M496" s="5"/>
      <c r="N496" s="5"/>
      <c r="O496" s="5"/>
      <c r="P496" s="5"/>
      <c r="Q496" s="5"/>
      <c r="R496" s="5"/>
      <c r="S496" s="5"/>
      <c r="T496" s="5"/>
      <c r="U496" s="5"/>
      <c r="V496" s="5"/>
      <c r="W496" s="5"/>
      <c r="X496" s="5"/>
      <c r="Y496" s="5"/>
      <c r="Z496" s="5"/>
    </row>
    <row r="497" spans="1:26" s="122" customFormat="1" ht="18.75" hidden="1" customHeight="1">
      <c r="A497" s="261">
        <v>255</v>
      </c>
      <c r="B497" s="693">
        <v>8300</v>
      </c>
      <c r="C497" s="766" t="s">
        <v>500</v>
      </c>
      <c r="D497" s="766"/>
      <c r="E497" s="696">
        <f t="shared" ref="E497:J497" si="103">SUM(E498:E505)</f>
        <v>0</v>
      </c>
      <c r="F497" s="697">
        <f t="shared" si="103"/>
        <v>0</v>
      </c>
      <c r="G497" s="706">
        <f t="shared" si="103"/>
        <v>0</v>
      </c>
      <c r="H497" s="699">
        <f t="shared" si="103"/>
        <v>0</v>
      </c>
      <c r="I497" s="699">
        <f t="shared" si="103"/>
        <v>0</v>
      </c>
      <c r="J497" s="701">
        <f t="shared" si="103"/>
        <v>0</v>
      </c>
      <c r="K497" s="13" t="str">
        <f t="shared" si="94"/>
        <v/>
      </c>
      <c r="L497" s="702"/>
      <c r="M497" s="5"/>
      <c r="N497" s="5"/>
      <c r="O497" s="5"/>
      <c r="P497" s="5"/>
      <c r="Q497" s="5"/>
      <c r="R497" s="5"/>
      <c r="S497" s="5"/>
      <c r="T497" s="5"/>
      <c r="U497" s="5"/>
      <c r="V497" s="5"/>
      <c r="W497" s="5"/>
      <c r="X497" s="5"/>
      <c r="Y497" s="5"/>
      <c r="Z497" s="5"/>
    </row>
    <row r="498" spans="1:26" ht="18.75" hidden="1" customHeight="1">
      <c r="A498" s="464">
        <v>260</v>
      </c>
      <c r="B498" s="135"/>
      <c r="C498" s="91">
        <v>8311</v>
      </c>
      <c r="D498" s="142" t="s">
        <v>501</v>
      </c>
      <c r="E498" s="523"/>
      <c r="F498" s="524">
        <f t="shared" ref="F498:F505" si="104">G498+H498+I498+J498</f>
        <v>0</v>
      </c>
      <c r="G498" s="95"/>
      <c r="H498" s="96"/>
      <c r="I498" s="96"/>
      <c r="J498" s="97"/>
      <c r="K498" s="13" t="str">
        <f t="shared" si="94"/>
        <v/>
      </c>
      <c r="L498" s="702"/>
      <c r="M498" s="122"/>
      <c r="N498" s="122"/>
      <c r="O498" s="122"/>
      <c r="P498" s="122"/>
      <c r="Q498" s="122"/>
      <c r="R498" s="122"/>
      <c r="S498" s="122"/>
      <c r="T498" s="122"/>
      <c r="U498" s="122"/>
      <c r="V498" s="122"/>
      <c r="W498" s="122"/>
      <c r="X498" s="122"/>
      <c r="Y498" s="122"/>
      <c r="Z498" s="122"/>
    </row>
    <row r="499" spans="1:26" ht="18.75" hidden="1" customHeight="1">
      <c r="A499" s="464">
        <v>261</v>
      </c>
      <c r="B499" s="90"/>
      <c r="C499" s="106">
        <v>8312</v>
      </c>
      <c r="D499" s="767" t="s">
        <v>502</v>
      </c>
      <c r="E499" s="621"/>
      <c r="F499" s="622">
        <f t="shared" si="104"/>
        <v>0</v>
      </c>
      <c r="G499" s="110"/>
      <c r="H499" s="111"/>
      <c r="I499" s="111"/>
      <c r="J499" s="112"/>
      <c r="K499" s="13" t="str">
        <f t="shared" si="94"/>
        <v/>
      </c>
      <c r="L499" s="702"/>
      <c r="M499" s="122"/>
      <c r="N499" s="122"/>
      <c r="O499" s="122"/>
      <c r="P499" s="122"/>
      <c r="Q499" s="122"/>
      <c r="R499" s="122"/>
      <c r="S499" s="122"/>
      <c r="T499" s="122"/>
      <c r="U499" s="122"/>
      <c r="V499" s="122"/>
      <c r="W499" s="122"/>
      <c r="X499" s="122"/>
      <c r="Y499" s="122"/>
      <c r="Z499" s="122"/>
    </row>
    <row r="500" spans="1:26" ht="18.75" hidden="1" customHeight="1">
      <c r="A500" s="464">
        <v>262</v>
      </c>
      <c r="B500" s="90"/>
      <c r="C500" s="536">
        <v>8321</v>
      </c>
      <c r="D500" s="761" t="s">
        <v>503</v>
      </c>
      <c r="E500" s="538"/>
      <c r="F500" s="539">
        <f t="shared" si="104"/>
        <v>0</v>
      </c>
      <c r="G500" s="540"/>
      <c r="H500" s="541"/>
      <c r="I500" s="541"/>
      <c r="J500" s="542"/>
      <c r="K500" s="13" t="str">
        <f t="shared" si="94"/>
        <v/>
      </c>
      <c r="L500" s="702"/>
    </row>
    <row r="501" spans="1:26" ht="18.75" hidden="1" customHeight="1">
      <c r="A501" s="464">
        <v>263</v>
      </c>
      <c r="B501" s="90"/>
      <c r="C501" s="529">
        <v>8322</v>
      </c>
      <c r="D501" s="760" t="s">
        <v>504</v>
      </c>
      <c r="E501" s="531"/>
      <c r="F501" s="532">
        <f t="shared" si="104"/>
        <v>0</v>
      </c>
      <c r="G501" s="533"/>
      <c r="H501" s="534"/>
      <c r="I501" s="534"/>
      <c r="J501" s="535"/>
      <c r="K501" s="13" t="str">
        <f t="shared" si="94"/>
        <v/>
      </c>
      <c r="L501" s="702"/>
    </row>
    <row r="502" spans="1:26" ht="18.75" hidden="1" customHeight="1">
      <c r="A502" s="464">
        <v>264</v>
      </c>
      <c r="B502" s="135"/>
      <c r="C502" s="536">
        <v>8371</v>
      </c>
      <c r="D502" s="761" t="s">
        <v>505</v>
      </c>
      <c r="E502" s="538"/>
      <c r="F502" s="539">
        <f t="shared" si="104"/>
        <v>0</v>
      </c>
      <c r="G502" s="540"/>
      <c r="H502" s="541"/>
      <c r="I502" s="541"/>
      <c r="J502" s="542"/>
      <c r="K502" s="13" t="str">
        <f t="shared" si="94"/>
        <v/>
      </c>
      <c r="L502" s="702"/>
    </row>
    <row r="503" spans="1:26" ht="18.75" hidden="1" customHeight="1">
      <c r="A503" s="464">
        <v>265</v>
      </c>
      <c r="B503" s="90"/>
      <c r="C503" s="529">
        <v>8372</v>
      </c>
      <c r="D503" s="760" t="s">
        <v>506</v>
      </c>
      <c r="E503" s="531"/>
      <c r="F503" s="532">
        <f t="shared" si="104"/>
        <v>0</v>
      </c>
      <c r="G503" s="533"/>
      <c r="H503" s="534"/>
      <c r="I503" s="534"/>
      <c r="J503" s="535"/>
      <c r="K503" s="13" t="str">
        <f t="shared" si="94"/>
        <v/>
      </c>
      <c r="L503" s="702"/>
    </row>
    <row r="504" spans="1:26" ht="18.75" hidden="1" customHeight="1">
      <c r="A504" s="464">
        <v>266</v>
      </c>
      <c r="B504" s="90"/>
      <c r="C504" s="536">
        <v>8381</v>
      </c>
      <c r="D504" s="761" t="s">
        <v>507</v>
      </c>
      <c r="E504" s="538"/>
      <c r="F504" s="539">
        <f t="shared" si="104"/>
        <v>0</v>
      </c>
      <c r="G504" s="540"/>
      <c r="H504" s="541"/>
      <c r="I504" s="541"/>
      <c r="J504" s="542"/>
      <c r="K504" s="13" t="str">
        <f t="shared" si="94"/>
        <v/>
      </c>
      <c r="L504" s="702"/>
    </row>
    <row r="505" spans="1:26" ht="18.75" hidden="1" customHeight="1">
      <c r="A505" s="464">
        <v>267</v>
      </c>
      <c r="B505" s="90"/>
      <c r="C505" s="133">
        <v>8382</v>
      </c>
      <c r="D505" s="160" t="s">
        <v>508</v>
      </c>
      <c r="E505" s="544"/>
      <c r="F505" s="545">
        <f t="shared" si="104"/>
        <v>0</v>
      </c>
      <c r="G505" s="127"/>
      <c r="H505" s="128"/>
      <c r="I505" s="128"/>
      <c r="J505" s="129"/>
      <c r="K505" s="13" t="str">
        <f t="shared" si="94"/>
        <v/>
      </c>
      <c r="L505" s="702"/>
    </row>
    <row r="506" spans="1:26" s="122" customFormat="1" ht="18.75" hidden="1" customHeight="1">
      <c r="A506" s="261">
        <v>295</v>
      </c>
      <c r="B506" s="693">
        <v>8500</v>
      </c>
      <c r="C506" s="754" t="s">
        <v>509</v>
      </c>
      <c r="D506" s="754"/>
      <c r="E506" s="696">
        <f t="shared" ref="E506:J506" si="105">SUM(E507:E509)</f>
        <v>0</v>
      </c>
      <c r="F506" s="697">
        <f t="shared" si="105"/>
        <v>0</v>
      </c>
      <c r="G506" s="706">
        <f t="shared" si="105"/>
        <v>0</v>
      </c>
      <c r="H506" s="699">
        <f t="shared" si="105"/>
        <v>0</v>
      </c>
      <c r="I506" s="699">
        <f t="shared" si="105"/>
        <v>0</v>
      </c>
      <c r="J506" s="701">
        <f t="shared" si="105"/>
        <v>0</v>
      </c>
      <c r="K506" s="13" t="str">
        <f t="shared" si="94"/>
        <v/>
      </c>
      <c r="L506" s="702"/>
      <c r="M506" s="5"/>
      <c r="N506" s="5"/>
      <c r="O506" s="5"/>
      <c r="P506" s="5"/>
      <c r="Q506" s="5"/>
      <c r="R506" s="5"/>
      <c r="S506" s="5"/>
      <c r="T506" s="5"/>
      <c r="U506" s="5"/>
      <c r="V506" s="5"/>
      <c r="W506" s="5"/>
      <c r="X506" s="5"/>
      <c r="Y506" s="5"/>
      <c r="Z506" s="5"/>
    </row>
    <row r="507" spans="1:26" ht="18.75" hidden="1" customHeight="1">
      <c r="A507" s="271">
        <v>300</v>
      </c>
      <c r="B507" s="90"/>
      <c r="C507" s="91">
        <v>8501</v>
      </c>
      <c r="D507" s="92" t="s">
        <v>510</v>
      </c>
      <c r="E507" s="523"/>
      <c r="F507" s="524">
        <f>G507+H507+I507+J507</f>
        <v>0</v>
      </c>
      <c r="G507" s="95"/>
      <c r="H507" s="96"/>
      <c r="I507" s="96"/>
      <c r="J507" s="97"/>
      <c r="K507" s="13" t="str">
        <f t="shared" si="94"/>
        <v/>
      </c>
      <c r="L507" s="702"/>
    </row>
    <row r="508" spans="1:26" ht="18.75" hidden="1" customHeight="1">
      <c r="A508" s="271">
        <v>305</v>
      </c>
      <c r="B508" s="90"/>
      <c r="C508" s="98">
        <v>8502</v>
      </c>
      <c r="D508" s="99" t="s">
        <v>511</v>
      </c>
      <c r="E508" s="527"/>
      <c r="F508" s="528">
        <f>G508+H508+I508+J508</f>
        <v>0</v>
      </c>
      <c r="G508" s="102"/>
      <c r="H508" s="103"/>
      <c r="I508" s="103"/>
      <c r="J508" s="104"/>
      <c r="K508" s="13" t="str">
        <f t="shared" si="94"/>
        <v/>
      </c>
      <c r="L508" s="702"/>
      <c r="M508" s="122"/>
      <c r="N508" s="122"/>
      <c r="O508" s="122"/>
      <c r="P508" s="122"/>
      <c r="Q508" s="122"/>
      <c r="R508" s="122"/>
      <c r="S508" s="122"/>
      <c r="T508" s="122"/>
      <c r="U508" s="122"/>
      <c r="V508" s="122"/>
      <c r="W508" s="122"/>
      <c r="X508" s="122"/>
      <c r="Y508" s="122"/>
      <c r="Z508" s="122"/>
    </row>
    <row r="509" spans="1:26" ht="18.75" hidden="1" customHeight="1">
      <c r="A509" s="271">
        <v>310</v>
      </c>
      <c r="B509" s="90"/>
      <c r="C509" s="133">
        <v>8504</v>
      </c>
      <c r="D509" s="160" t="s">
        <v>512</v>
      </c>
      <c r="E509" s="544"/>
      <c r="F509" s="545">
        <f>G509+H509+I509+J509</f>
        <v>0</v>
      </c>
      <c r="G509" s="127"/>
      <c r="H509" s="128"/>
      <c r="I509" s="128"/>
      <c r="J509" s="129"/>
      <c r="K509" s="13" t="str">
        <f t="shared" si="94"/>
        <v/>
      </c>
      <c r="L509" s="702"/>
    </row>
    <row r="510" spans="1:26" s="122" customFormat="1" ht="18.75" hidden="1" customHeight="1">
      <c r="A510" s="261">
        <v>315</v>
      </c>
      <c r="B510" s="768">
        <v>8600</v>
      </c>
      <c r="C510" s="754" t="s">
        <v>513</v>
      </c>
      <c r="D510" s="754"/>
      <c r="E510" s="696">
        <f t="shared" ref="E510:J510" si="106">SUM(E511:E514)</f>
        <v>0</v>
      </c>
      <c r="F510" s="697">
        <f t="shared" si="106"/>
        <v>0</v>
      </c>
      <c r="G510" s="706">
        <f t="shared" si="106"/>
        <v>0</v>
      </c>
      <c r="H510" s="699">
        <f t="shared" si="106"/>
        <v>0</v>
      </c>
      <c r="I510" s="699">
        <f t="shared" si="106"/>
        <v>0</v>
      </c>
      <c r="J510" s="701">
        <f t="shared" si="106"/>
        <v>0</v>
      </c>
      <c r="K510" s="13" t="str">
        <f t="shared" si="94"/>
        <v/>
      </c>
      <c r="L510" s="702"/>
      <c r="M510" s="5"/>
      <c r="N510" s="5"/>
      <c r="O510" s="5"/>
      <c r="P510" s="5"/>
      <c r="Q510" s="5"/>
      <c r="R510" s="5"/>
      <c r="S510" s="5"/>
      <c r="T510" s="5"/>
      <c r="U510" s="5"/>
      <c r="V510" s="5"/>
      <c r="W510" s="5"/>
      <c r="X510" s="5"/>
      <c r="Y510" s="5"/>
      <c r="Z510" s="5"/>
    </row>
    <row r="511" spans="1:26" ht="18.75" hidden="1" customHeight="1">
      <c r="A511" s="271">
        <v>320</v>
      </c>
      <c r="B511" s="90"/>
      <c r="C511" s="551">
        <v>8611</v>
      </c>
      <c r="D511" s="769" t="s">
        <v>514</v>
      </c>
      <c r="E511" s="553"/>
      <c r="F511" s="554">
        <f>G511+H511+I511+J511</f>
        <v>0</v>
      </c>
      <c r="G511" s="555"/>
      <c r="H511" s="556"/>
      <c r="I511" s="556"/>
      <c r="J511" s="557"/>
      <c r="K511" s="13" t="str">
        <f t="shared" si="94"/>
        <v/>
      </c>
      <c r="L511" s="702"/>
    </row>
    <row r="512" spans="1:26" ht="18.75" hidden="1" customHeight="1">
      <c r="A512" s="271">
        <v>325</v>
      </c>
      <c r="B512" s="90"/>
      <c r="C512" s="536">
        <v>8621</v>
      </c>
      <c r="D512" s="537" t="s">
        <v>515</v>
      </c>
      <c r="E512" s="538"/>
      <c r="F512" s="539">
        <f>G512+H512+I512+J512</f>
        <v>0</v>
      </c>
      <c r="G512" s="540"/>
      <c r="H512" s="541"/>
      <c r="I512" s="541"/>
      <c r="J512" s="542"/>
      <c r="K512" s="13" t="str">
        <f t="shared" si="94"/>
        <v/>
      </c>
      <c r="L512" s="702"/>
      <c r="M512" s="122"/>
      <c r="N512" s="122"/>
      <c r="O512" s="122"/>
      <c r="P512" s="122"/>
      <c r="Q512" s="122"/>
      <c r="R512" s="122"/>
      <c r="S512" s="122"/>
      <c r="T512" s="122"/>
      <c r="U512" s="122"/>
      <c r="V512" s="122"/>
      <c r="W512" s="122"/>
      <c r="X512" s="122"/>
      <c r="Y512" s="122"/>
      <c r="Z512" s="122"/>
    </row>
    <row r="513" spans="1:26" ht="18.75" hidden="1" customHeight="1">
      <c r="A513" s="271">
        <v>330</v>
      </c>
      <c r="B513" s="90"/>
      <c r="C513" s="529">
        <v>8623</v>
      </c>
      <c r="D513" s="530" t="s">
        <v>516</v>
      </c>
      <c r="E513" s="531"/>
      <c r="F513" s="532">
        <f>G513+H513+I513+J513</f>
        <v>0</v>
      </c>
      <c r="G513" s="533"/>
      <c r="H513" s="534"/>
      <c r="I513" s="534"/>
      <c r="J513" s="535"/>
      <c r="K513" s="13" t="str">
        <f t="shared" si="94"/>
        <v/>
      </c>
      <c r="L513" s="702"/>
    </row>
    <row r="514" spans="1:26" ht="18.75" hidden="1" customHeight="1">
      <c r="A514" s="271">
        <v>340</v>
      </c>
      <c r="B514" s="90"/>
      <c r="C514" s="562">
        <v>8640</v>
      </c>
      <c r="D514" s="770" t="s">
        <v>517</v>
      </c>
      <c r="E514" s="771"/>
      <c r="F514" s="565">
        <f>G514+H514+I514+J514</f>
        <v>0</v>
      </c>
      <c r="G514" s="566"/>
      <c r="H514" s="567"/>
      <c r="I514" s="567"/>
      <c r="J514" s="568"/>
      <c r="K514" s="13" t="str">
        <f t="shared" si="94"/>
        <v/>
      </c>
      <c r="L514" s="702"/>
    </row>
    <row r="515" spans="1:26" s="122" customFormat="1" ht="18.75" hidden="1" customHeight="1">
      <c r="A515" s="261">
        <v>295</v>
      </c>
      <c r="B515" s="693">
        <v>8700</v>
      </c>
      <c r="C515" s="754" t="s">
        <v>518</v>
      </c>
      <c r="D515" s="772"/>
      <c r="E515" s="696">
        <f t="shared" ref="E515:J515" si="107">SUM(E516:E517)</f>
        <v>0</v>
      </c>
      <c r="F515" s="697">
        <f t="shared" si="107"/>
        <v>0</v>
      </c>
      <c r="G515" s="706">
        <f t="shared" si="107"/>
        <v>0</v>
      </c>
      <c r="H515" s="699">
        <f t="shared" si="107"/>
        <v>0</v>
      </c>
      <c r="I515" s="699">
        <f t="shared" si="107"/>
        <v>0</v>
      </c>
      <c r="J515" s="701">
        <f t="shared" si="107"/>
        <v>0</v>
      </c>
      <c r="K515" s="13" t="str">
        <f t="shared" si="94"/>
        <v/>
      </c>
      <c r="L515" s="702"/>
      <c r="M515" s="5"/>
      <c r="N515" s="5"/>
      <c r="O515" s="5"/>
      <c r="P515" s="5"/>
      <c r="Q515" s="5"/>
      <c r="R515" s="5"/>
      <c r="S515" s="5"/>
      <c r="T515" s="5"/>
      <c r="U515" s="5"/>
      <c r="V515" s="5"/>
      <c r="W515" s="5"/>
      <c r="X515" s="5"/>
      <c r="Y515" s="5"/>
      <c r="Z515" s="5"/>
    </row>
    <row r="516" spans="1:26" hidden="1">
      <c r="A516" s="271">
        <v>300</v>
      </c>
      <c r="B516" s="90"/>
      <c r="C516" s="91">
        <v>8733</v>
      </c>
      <c r="D516" s="92" t="s">
        <v>519</v>
      </c>
      <c r="E516" s="523"/>
      <c r="F516" s="524">
        <f>G516+H516+I516+J516</f>
        <v>0</v>
      </c>
      <c r="G516" s="95"/>
      <c r="H516" s="96"/>
      <c r="I516" s="96"/>
      <c r="J516" s="97"/>
      <c r="K516" s="13" t="str">
        <f t="shared" si="94"/>
        <v/>
      </c>
      <c r="L516" s="702"/>
    </row>
    <row r="517" spans="1:26" hidden="1">
      <c r="A517" s="271">
        <v>310</v>
      </c>
      <c r="B517" s="90"/>
      <c r="C517" s="133">
        <v>8766</v>
      </c>
      <c r="D517" s="160" t="s">
        <v>520</v>
      </c>
      <c r="E517" s="544"/>
      <c r="F517" s="545">
        <f>G517+H517+I517+J517</f>
        <v>0</v>
      </c>
      <c r="G517" s="127"/>
      <c r="H517" s="128"/>
      <c r="I517" s="128"/>
      <c r="J517" s="129"/>
      <c r="K517" s="13" t="str">
        <f t="shared" si="94"/>
        <v/>
      </c>
      <c r="L517" s="702"/>
    </row>
    <row r="518" spans="1:26" s="122" customFormat="1" ht="18" hidden="1" customHeight="1">
      <c r="A518" s="261">
        <v>355</v>
      </c>
      <c r="B518" s="773">
        <v>8800</v>
      </c>
      <c r="C518" s="758" t="s">
        <v>521</v>
      </c>
      <c r="D518" s="774"/>
      <c r="E518" s="696">
        <f t="shared" ref="E518:J518" si="108">SUM(E519:E524)</f>
        <v>0</v>
      </c>
      <c r="F518" s="697">
        <f t="shared" si="108"/>
        <v>0</v>
      </c>
      <c r="G518" s="706">
        <f t="shared" si="108"/>
        <v>0</v>
      </c>
      <c r="H518" s="699">
        <f t="shared" si="108"/>
        <v>0</v>
      </c>
      <c r="I518" s="699">
        <f t="shared" si="108"/>
        <v>0</v>
      </c>
      <c r="J518" s="701">
        <f t="shared" si="108"/>
        <v>0</v>
      </c>
      <c r="K518" s="13" t="str">
        <f t="shared" si="94"/>
        <v/>
      </c>
      <c r="L518" s="702"/>
      <c r="M518" s="5"/>
      <c r="N518" s="5"/>
      <c r="O518" s="5"/>
      <c r="P518" s="5"/>
      <c r="Q518" s="5"/>
      <c r="R518" s="5"/>
      <c r="S518" s="5"/>
      <c r="T518" s="5"/>
      <c r="U518" s="5"/>
      <c r="V518" s="5"/>
      <c r="W518" s="5"/>
      <c r="X518" s="5"/>
      <c r="Y518" s="5"/>
      <c r="Z518" s="5"/>
    </row>
    <row r="519" spans="1:26" ht="18" hidden="1" customHeight="1">
      <c r="A519" s="271">
        <v>360</v>
      </c>
      <c r="B519" s="90"/>
      <c r="C519" s="91">
        <v>8801</v>
      </c>
      <c r="D519" s="92" t="s">
        <v>522</v>
      </c>
      <c r="E519" s="590"/>
      <c r="F519" s="524">
        <f t="shared" ref="F519:F524" si="109">G519+H519+I519+J519</f>
        <v>0</v>
      </c>
      <c r="G519" s="95"/>
      <c r="H519" s="96"/>
      <c r="I519" s="96"/>
      <c r="J519" s="97"/>
      <c r="K519" s="13" t="str">
        <f t="shared" ref="K519:K582" si="110">(IF($E519&lt;&gt;0,$K$2,IF($F519&lt;&gt;0,$K$2,IF($G519&lt;&gt;0,$K$2,IF($H519&lt;&gt;0,$K$2,IF($I519&lt;&gt;0,$K$2,IF($J519&lt;&gt;0,$K$2,"")))))))</f>
        <v/>
      </c>
      <c r="L519" s="702"/>
    </row>
    <row r="520" spans="1:26" ht="18" hidden="1" customHeight="1">
      <c r="A520" s="271">
        <v>365</v>
      </c>
      <c r="B520" s="90"/>
      <c r="C520" s="98">
        <v>8802</v>
      </c>
      <c r="D520" s="99" t="s">
        <v>523</v>
      </c>
      <c r="E520" s="571"/>
      <c r="F520" s="528">
        <f t="shared" si="109"/>
        <v>0</v>
      </c>
      <c r="G520" s="102"/>
      <c r="H520" s="103"/>
      <c r="I520" s="103"/>
      <c r="J520" s="104"/>
      <c r="K520" s="13" t="str">
        <f t="shared" si="110"/>
        <v/>
      </c>
      <c r="L520" s="702"/>
      <c r="M520" s="122"/>
      <c r="N520" s="122"/>
      <c r="O520" s="122"/>
      <c r="P520" s="122"/>
      <c r="Q520" s="122"/>
      <c r="R520" s="122"/>
      <c r="S520" s="122"/>
      <c r="T520" s="122"/>
      <c r="U520" s="122"/>
      <c r="V520" s="122"/>
      <c r="W520" s="122"/>
      <c r="X520" s="122"/>
      <c r="Y520" s="122"/>
      <c r="Z520" s="122"/>
    </row>
    <row r="521" spans="1:26" ht="32.25" hidden="1" customHeight="1">
      <c r="A521" s="271">
        <v>365</v>
      </c>
      <c r="B521" s="90"/>
      <c r="C521" s="98">
        <v>8803</v>
      </c>
      <c r="D521" s="99" t="s">
        <v>524</v>
      </c>
      <c r="E521" s="571"/>
      <c r="F521" s="528">
        <f t="shared" si="109"/>
        <v>0</v>
      </c>
      <c r="G521" s="102"/>
      <c r="H521" s="103"/>
      <c r="I521" s="103"/>
      <c r="J521" s="104"/>
      <c r="K521" s="13" t="str">
        <f t="shared" si="110"/>
        <v/>
      </c>
      <c r="L521" s="702"/>
      <c r="M521" s="122"/>
      <c r="N521" s="122"/>
      <c r="O521" s="122"/>
      <c r="P521" s="122"/>
      <c r="Q521" s="122"/>
      <c r="R521" s="122"/>
      <c r="S521" s="122"/>
      <c r="T521" s="122"/>
      <c r="U521" s="122"/>
      <c r="V521" s="122"/>
      <c r="W521" s="122"/>
      <c r="X521" s="122"/>
      <c r="Y521" s="122"/>
      <c r="Z521" s="122"/>
    </row>
    <row r="522" spans="1:26" ht="18" hidden="1" customHeight="1">
      <c r="A522" s="271">
        <v>370</v>
      </c>
      <c r="B522" s="90"/>
      <c r="C522" s="98">
        <v>8804</v>
      </c>
      <c r="D522" s="99" t="s">
        <v>525</v>
      </c>
      <c r="E522" s="571"/>
      <c r="F522" s="528">
        <f t="shared" si="109"/>
        <v>0</v>
      </c>
      <c r="G522" s="102"/>
      <c r="H522" s="103"/>
      <c r="I522" s="103"/>
      <c r="J522" s="104"/>
      <c r="K522" s="13" t="str">
        <f t="shared" si="110"/>
        <v/>
      </c>
      <c r="L522" s="702"/>
    </row>
    <row r="523" spans="1:26" ht="18" hidden="1" customHeight="1">
      <c r="A523" s="271">
        <v>365</v>
      </c>
      <c r="B523" s="90"/>
      <c r="C523" s="98" t="s">
        <v>526</v>
      </c>
      <c r="D523" s="775" t="s">
        <v>527</v>
      </c>
      <c r="E523" s="571"/>
      <c r="F523" s="528">
        <f t="shared" si="109"/>
        <v>0</v>
      </c>
      <c r="G523" s="102"/>
      <c r="H523" s="103"/>
      <c r="I523" s="103"/>
      <c r="J523" s="104"/>
      <c r="K523" s="13" t="str">
        <f t="shared" si="110"/>
        <v/>
      </c>
      <c r="L523" s="702"/>
      <c r="M523" s="122"/>
      <c r="N523" s="122"/>
      <c r="O523" s="122"/>
      <c r="P523" s="122"/>
      <c r="Q523" s="122"/>
      <c r="R523" s="122"/>
      <c r="S523" s="122"/>
      <c r="T523" s="122"/>
      <c r="U523" s="122"/>
      <c r="V523" s="122"/>
      <c r="W523" s="122"/>
      <c r="X523" s="122"/>
      <c r="Y523" s="122"/>
      <c r="Z523" s="122"/>
    </row>
    <row r="524" spans="1:26" ht="18" hidden="1" customHeight="1">
      <c r="A524" s="271">
        <v>370</v>
      </c>
      <c r="B524" s="90"/>
      <c r="C524" s="133">
        <v>8809</v>
      </c>
      <c r="D524" s="124" t="s">
        <v>528</v>
      </c>
      <c r="E524" s="573"/>
      <c r="F524" s="545">
        <f t="shared" si="109"/>
        <v>0</v>
      </c>
      <c r="G524" s="127"/>
      <c r="H524" s="128"/>
      <c r="I524" s="128"/>
      <c r="J524" s="129"/>
      <c r="K524" s="13" t="str">
        <f t="shared" si="110"/>
        <v/>
      </c>
      <c r="L524" s="702"/>
    </row>
    <row r="525" spans="1:26" s="122" customFormat="1" ht="18" hidden="1" customHeight="1">
      <c r="A525" s="261">
        <v>375</v>
      </c>
      <c r="B525" s="693">
        <v>8900</v>
      </c>
      <c r="C525" s="776" t="s">
        <v>529</v>
      </c>
      <c r="D525" s="777"/>
      <c r="E525" s="696">
        <f t="shared" ref="E525:J525" si="111">SUM(E526:E528)</f>
        <v>0</v>
      </c>
      <c r="F525" s="697">
        <f t="shared" si="111"/>
        <v>0</v>
      </c>
      <c r="G525" s="706">
        <f t="shared" si="111"/>
        <v>0</v>
      </c>
      <c r="H525" s="699">
        <f t="shared" si="111"/>
        <v>0</v>
      </c>
      <c r="I525" s="699">
        <f t="shared" si="111"/>
        <v>0</v>
      </c>
      <c r="J525" s="701">
        <f t="shared" si="111"/>
        <v>0</v>
      </c>
      <c r="K525" s="13" t="str">
        <f t="shared" si="110"/>
        <v/>
      </c>
      <c r="L525" s="702"/>
      <c r="M525" s="5"/>
      <c r="N525" s="5"/>
      <c r="O525" s="5"/>
      <c r="P525" s="5"/>
      <c r="Q525" s="5"/>
      <c r="R525" s="5"/>
      <c r="S525" s="5"/>
      <c r="T525" s="5"/>
      <c r="U525" s="5"/>
      <c r="V525" s="5"/>
      <c r="W525" s="5"/>
      <c r="X525" s="5"/>
      <c r="Y525" s="5"/>
      <c r="Z525" s="5"/>
    </row>
    <row r="526" spans="1:26" ht="18" hidden="1" customHeight="1">
      <c r="A526" s="271">
        <v>380</v>
      </c>
      <c r="B526" s="158"/>
      <c r="C526" s="91">
        <v>8901</v>
      </c>
      <c r="D526" s="92" t="s">
        <v>530</v>
      </c>
      <c r="E526" s="590"/>
      <c r="F526" s="524">
        <f>G526+H526+I526+J526</f>
        <v>0</v>
      </c>
      <c r="G526" s="95"/>
      <c r="H526" s="96"/>
      <c r="I526" s="96"/>
      <c r="J526" s="97"/>
      <c r="K526" s="13" t="str">
        <f t="shared" si="110"/>
        <v/>
      </c>
      <c r="L526" s="702"/>
    </row>
    <row r="527" spans="1:26" ht="31.5" hidden="1">
      <c r="A527" s="271">
        <v>385</v>
      </c>
      <c r="B527" s="158"/>
      <c r="C527" s="98">
        <v>8902</v>
      </c>
      <c r="D527" s="99" t="s">
        <v>531</v>
      </c>
      <c r="E527" s="571"/>
      <c r="F527" s="528">
        <f>G527+H527+I527+J527</f>
        <v>0</v>
      </c>
      <c r="G527" s="102"/>
      <c r="H527" s="103"/>
      <c r="I527" s="103"/>
      <c r="J527" s="104"/>
      <c r="K527" s="13" t="str">
        <f t="shared" si="110"/>
        <v/>
      </c>
      <c r="L527" s="702"/>
      <c r="M527" s="122"/>
      <c r="N527" s="122"/>
      <c r="O527" s="122"/>
      <c r="P527" s="122"/>
      <c r="Q527" s="122"/>
      <c r="R527" s="122"/>
      <c r="S527" s="122"/>
      <c r="T527" s="122"/>
      <c r="U527" s="122"/>
      <c r="V527" s="122"/>
      <c r="W527" s="122"/>
      <c r="X527" s="122"/>
      <c r="Y527" s="122"/>
      <c r="Z527" s="122"/>
    </row>
    <row r="528" spans="1:26" ht="31.5" hidden="1">
      <c r="A528" s="271">
        <v>390</v>
      </c>
      <c r="B528" s="158"/>
      <c r="C528" s="133">
        <v>8903</v>
      </c>
      <c r="D528" s="124" t="s">
        <v>532</v>
      </c>
      <c r="E528" s="573"/>
      <c r="F528" s="545">
        <f>G528+H528+I528+J528</f>
        <v>0</v>
      </c>
      <c r="G528" s="127"/>
      <c r="H528" s="128"/>
      <c r="I528" s="128"/>
      <c r="J528" s="129"/>
      <c r="K528" s="13" t="str">
        <f t="shared" si="110"/>
        <v/>
      </c>
      <c r="L528" s="702"/>
    </row>
    <row r="529" spans="1:26" s="122" customFormat="1" ht="18.75" hidden="1" customHeight="1">
      <c r="A529" s="261">
        <v>395</v>
      </c>
      <c r="B529" s="693">
        <v>9000</v>
      </c>
      <c r="C529" s="754" t="s">
        <v>533</v>
      </c>
      <c r="D529" s="754"/>
      <c r="E529" s="762"/>
      <c r="F529" s="733">
        <f>G529+H529+I529+J529</f>
        <v>0</v>
      </c>
      <c r="G529" s="763"/>
      <c r="H529" s="764"/>
      <c r="I529" s="764"/>
      <c r="J529" s="765"/>
      <c r="K529" s="13" t="str">
        <f t="shared" si="110"/>
        <v/>
      </c>
      <c r="L529" s="702"/>
      <c r="M529" s="5"/>
      <c r="N529" s="5"/>
      <c r="O529" s="5"/>
      <c r="P529" s="5"/>
      <c r="Q529" s="5"/>
      <c r="R529" s="5"/>
      <c r="S529" s="5"/>
      <c r="T529" s="5"/>
      <c r="U529" s="5"/>
      <c r="V529" s="5"/>
      <c r="W529" s="5"/>
      <c r="X529" s="5"/>
      <c r="Y529" s="5"/>
      <c r="Z529" s="5"/>
    </row>
    <row r="530" spans="1:26" s="122" customFormat="1" ht="18.75" hidden="1" customHeight="1">
      <c r="A530" s="261">
        <v>405</v>
      </c>
      <c r="B530" s="778">
        <v>9100</v>
      </c>
      <c r="C530" s="779" t="s">
        <v>534</v>
      </c>
      <c r="D530" s="779"/>
      <c r="E530" s="780">
        <f t="shared" ref="E530:J530" si="112">SUM(E531:E534)</f>
        <v>0</v>
      </c>
      <c r="F530" s="781">
        <f t="shared" si="112"/>
        <v>0</v>
      </c>
      <c r="G530" s="782">
        <f t="shared" si="112"/>
        <v>0</v>
      </c>
      <c r="H530" s="783">
        <f t="shared" si="112"/>
        <v>0</v>
      </c>
      <c r="I530" s="783">
        <f t="shared" si="112"/>
        <v>0</v>
      </c>
      <c r="J530" s="784">
        <f t="shared" si="112"/>
        <v>0</v>
      </c>
      <c r="K530" s="13" t="str">
        <f t="shared" si="110"/>
        <v/>
      </c>
      <c r="L530" s="702"/>
      <c r="M530" s="5"/>
      <c r="N530" s="5"/>
      <c r="O530" s="5"/>
      <c r="P530" s="5"/>
      <c r="Q530" s="5"/>
      <c r="R530" s="5"/>
      <c r="S530" s="5"/>
      <c r="T530" s="5"/>
      <c r="U530" s="5"/>
      <c r="V530" s="5"/>
      <c r="W530" s="5"/>
      <c r="X530" s="5"/>
      <c r="Y530" s="5"/>
      <c r="Z530" s="5"/>
    </row>
    <row r="531" spans="1:26" ht="18.75" hidden="1" customHeight="1">
      <c r="A531" s="271">
        <v>410</v>
      </c>
      <c r="B531" s="90"/>
      <c r="C531" s="91">
        <v>9111</v>
      </c>
      <c r="D531" s="142" t="s">
        <v>535</v>
      </c>
      <c r="E531" s="523"/>
      <c r="F531" s="524">
        <f>G531+H531+I531+J531</f>
        <v>0</v>
      </c>
      <c r="G531" s="95"/>
      <c r="H531" s="96"/>
      <c r="I531" s="96"/>
      <c r="J531" s="97"/>
      <c r="K531" s="13" t="str">
        <f t="shared" si="110"/>
        <v/>
      </c>
      <c r="L531" s="702"/>
      <c r="M531" s="122"/>
      <c r="N531" s="122"/>
      <c r="O531" s="122"/>
      <c r="P531" s="122"/>
      <c r="Q531" s="122"/>
      <c r="R531" s="122"/>
      <c r="S531" s="122"/>
      <c r="T531" s="122"/>
      <c r="U531" s="122"/>
      <c r="V531" s="122"/>
      <c r="W531" s="122"/>
      <c r="X531" s="122"/>
      <c r="Y531" s="122"/>
      <c r="Z531" s="122"/>
    </row>
    <row r="532" spans="1:26" ht="18.75" hidden="1" customHeight="1">
      <c r="A532" s="271">
        <v>415</v>
      </c>
      <c r="B532" s="90"/>
      <c r="C532" s="98">
        <v>9112</v>
      </c>
      <c r="D532" s="730" t="s">
        <v>536</v>
      </c>
      <c r="E532" s="527"/>
      <c r="F532" s="528">
        <f>G532+H532+I532+J532</f>
        <v>0</v>
      </c>
      <c r="G532" s="102"/>
      <c r="H532" s="103"/>
      <c r="I532" s="103"/>
      <c r="J532" s="104"/>
      <c r="K532" s="13" t="str">
        <f t="shared" si="110"/>
        <v/>
      </c>
      <c r="L532" s="702"/>
      <c r="M532" s="122"/>
      <c r="N532" s="122"/>
      <c r="O532" s="122"/>
      <c r="P532" s="122"/>
      <c r="Q532" s="122"/>
      <c r="R532" s="122"/>
      <c r="S532" s="122"/>
      <c r="T532" s="122"/>
      <c r="U532" s="122"/>
      <c r="V532" s="122"/>
      <c r="W532" s="122"/>
      <c r="X532" s="122"/>
      <c r="Y532" s="122"/>
      <c r="Z532" s="122"/>
    </row>
    <row r="533" spans="1:26" ht="18.75" hidden="1" customHeight="1">
      <c r="A533" s="271">
        <v>420</v>
      </c>
      <c r="B533" s="90"/>
      <c r="C533" s="98">
        <v>9121</v>
      </c>
      <c r="D533" s="730" t="s">
        <v>537</v>
      </c>
      <c r="E533" s="527"/>
      <c r="F533" s="528">
        <f>G533+H533+I533+J533</f>
        <v>0</v>
      </c>
      <c r="G533" s="102"/>
      <c r="H533" s="103"/>
      <c r="I533" s="103"/>
      <c r="J533" s="104"/>
      <c r="K533" s="13" t="str">
        <f t="shared" si="110"/>
        <v/>
      </c>
      <c r="L533" s="702"/>
    </row>
    <row r="534" spans="1:26" ht="18.75" hidden="1" customHeight="1">
      <c r="A534" s="271">
        <v>425</v>
      </c>
      <c r="B534" s="90"/>
      <c r="C534" s="133">
        <v>9122</v>
      </c>
      <c r="D534" s="160" t="s">
        <v>538</v>
      </c>
      <c r="E534" s="544"/>
      <c r="F534" s="545">
        <f>G534+H534+I534+J534</f>
        <v>0</v>
      </c>
      <c r="G534" s="127"/>
      <c r="H534" s="128"/>
      <c r="I534" s="128"/>
      <c r="J534" s="129"/>
      <c r="K534" s="13" t="str">
        <f t="shared" si="110"/>
        <v/>
      </c>
      <c r="L534" s="702"/>
    </row>
    <row r="535" spans="1:26" s="122" customFormat="1" ht="18.75" hidden="1" customHeight="1">
      <c r="A535" s="261">
        <v>430</v>
      </c>
      <c r="B535" s="693">
        <v>9200</v>
      </c>
      <c r="C535" s="785" t="s">
        <v>539</v>
      </c>
      <c r="D535" s="774"/>
      <c r="E535" s="696">
        <f t="shared" ref="E535:J535" si="113">+E536+E537</f>
        <v>0</v>
      </c>
      <c r="F535" s="697">
        <f t="shared" si="113"/>
        <v>0</v>
      </c>
      <c r="G535" s="706">
        <f t="shared" si="113"/>
        <v>0</v>
      </c>
      <c r="H535" s="699">
        <f t="shared" si="113"/>
        <v>0</v>
      </c>
      <c r="I535" s="699">
        <f t="shared" si="113"/>
        <v>0</v>
      </c>
      <c r="J535" s="701">
        <f t="shared" si="113"/>
        <v>0</v>
      </c>
      <c r="K535" s="13" t="str">
        <f t="shared" si="110"/>
        <v/>
      </c>
      <c r="L535" s="702"/>
      <c r="M535" s="5"/>
      <c r="N535" s="5"/>
      <c r="O535" s="5"/>
      <c r="P535" s="5"/>
      <c r="Q535" s="5"/>
      <c r="R535" s="5"/>
      <c r="S535" s="5"/>
      <c r="T535" s="5"/>
      <c r="U535" s="5"/>
      <c r="V535" s="5"/>
      <c r="W535" s="5"/>
      <c r="X535" s="5"/>
      <c r="Y535" s="5"/>
      <c r="Z535" s="5"/>
    </row>
    <row r="536" spans="1:26" ht="18.75" hidden="1" customHeight="1">
      <c r="A536" s="271">
        <v>435</v>
      </c>
      <c r="B536" s="90"/>
      <c r="C536" s="91">
        <v>9201</v>
      </c>
      <c r="D536" s="92" t="s">
        <v>540</v>
      </c>
      <c r="E536" s="590"/>
      <c r="F536" s="545">
        <f>G536+H536+I536+J536</f>
        <v>0</v>
      </c>
      <c r="G536" s="95"/>
      <c r="H536" s="96"/>
      <c r="I536" s="96"/>
      <c r="J536" s="97"/>
      <c r="K536" s="13" t="str">
        <f t="shared" si="110"/>
        <v/>
      </c>
      <c r="L536" s="702"/>
    </row>
    <row r="537" spans="1:26" ht="18.75" hidden="1" customHeight="1">
      <c r="A537" s="468">
        <v>440</v>
      </c>
      <c r="B537" s="90"/>
      <c r="C537" s="133">
        <v>9202</v>
      </c>
      <c r="D537" s="124" t="s">
        <v>541</v>
      </c>
      <c r="E537" s="573"/>
      <c r="F537" s="545">
        <f>G537+H537+I537+J537</f>
        <v>0</v>
      </c>
      <c r="G537" s="127"/>
      <c r="H537" s="128"/>
      <c r="I537" s="128"/>
      <c r="J537" s="129"/>
      <c r="K537" s="13" t="str">
        <f t="shared" si="110"/>
        <v/>
      </c>
      <c r="L537" s="702"/>
      <c r="M537" s="122"/>
      <c r="N537" s="122"/>
      <c r="O537" s="122"/>
      <c r="P537" s="122"/>
      <c r="Q537" s="122"/>
      <c r="R537" s="122"/>
      <c r="S537" s="122"/>
      <c r="T537" s="122"/>
      <c r="U537" s="122"/>
      <c r="V537" s="122"/>
      <c r="W537" s="122"/>
      <c r="X537" s="122"/>
      <c r="Y537" s="122"/>
      <c r="Z537" s="122"/>
    </row>
    <row r="538" spans="1:26" s="122" customFormat="1" ht="18.75" customHeight="1">
      <c r="A538" s="351">
        <v>445</v>
      </c>
      <c r="B538" s="693">
        <v>9300</v>
      </c>
      <c r="C538" s="754" t="s">
        <v>542</v>
      </c>
      <c r="D538" s="754"/>
      <c r="E538" s="696">
        <f t="shared" ref="E538:J538" si="114">SUM(E539:E559)</f>
        <v>0</v>
      </c>
      <c r="F538" s="697">
        <f t="shared" si="114"/>
        <v>-7077</v>
      </c>
      <c r="G538" s="706">
        <f t="shared" si="114"/>
        <v>-7077</v>
      </c>
      <c r="H538" s="699">
        <f t="shared" si="114"/>
        <v>0</v>
      </c>
      <c r="I538" s="699">
        <f t="shared" si="114"/>
        <v>0</v>
      </c>
      <c r="J538" s="701">
        <f t="shared" si="114"/>
        <v>0</v>
      </c>
      <c r="K538" s="13">
        <f t="shared" si="110"/>
        <v>1</v>
      </c>
      <c r="L538" s="702"/>
      <c r="M538" s="5"/>
      <c r="N538" s="5"/>
      <c r="O538" s="5"/>
      <c r="P538" s="5"/>
      <c r="Q538" s="5"/>
      <c r="R538" s="5"/>
      <c r="S538" s="5"/>
      <c r="T538" s="5"/>
      <c r="U538" s="5"/>
      <c r="V538" s="5"/>
      <c r="W538" s="5"/>
      <c r="X538" s="5"/>
      <c r="Y538" s="5"/>
      <c r="Z538" s="5"/>
    </row>
    <row r="539" spans="1:26" ht="18.75" hidden="1" customHeight="1">
      <c r="A539" s="468">
        <v>450</v>
      </c>
      <c r="B539" s="90"/>
      <c r="C539" s="91">
        <v>9301</v>
      </c>
      <c r="D539" s="142" t="s">
        <v>543</v>
      </c>
      <c r="E539" s="590"/>
      <c r="F539" s="524">
        <f t="shared" ref="F539:F558" si="115">G539+H539+I539+J539</f>
        <v>0</v>
      </c>
      <c r="G539" s="95"/>
      <c r="H539" s="96"/>
      <c r="I539" s="96"/>
      <c r="J539" s="97"/>
      <c r="K539" s="13" t="str">
        <f t="shared" si="110"/>
        <v/>
      </c>
      <c r="L539" s="702"/>
    </row>
    <row r="540" spans="1:26" ht="18.75" customHeight="1">
      <c r="A540" s="468">
        <v>450</v>
      </c>
      <c r="B540" s="90"/>
      <c r="C540" s="529">
        <v>9310</v>
      </c>
      <c r="D540" s="786" t="s">
        <v>544</v>
      </c>
      <c r="E540" s="561"/>
      <c r="F540" s="532">
        <f t="shared" si="115"/>
        <v>-7077</v>
      </c>
      <c r="G540" s="533">
        <v>-7077</v>
      </c>
      <c r="H540" s="534"/>
      <c r="I540" s="534"/>
      <c r="J540" s="535"/>
      <c r="K540" s="13">
        <f t="shared" si="110"/>
        <v>1</v>
      </c>
      <c r="L540" s="702"/>
    </row>
    <row r="541" spans="1:26" s="171" customFormat="1" ht="18.75" hidden="1" customHeight="1">
      <c r="A541" s="744">
        <v>451</v>
      </c>
      <c r="B541" s="90"/>
      <c r="C541" s="787">
        <v>9317</v>
      </c>
      <c r="D541" s="788" t="s">
        <v>545</v>
      </c>
      <c r="E541" s="789"/>
      <c r="F541" s="539">
        <f t="shared" si="115"/>
        <v>0</v>
      </c>
      <c r="G541" s="790">
        <v>0</v>
      </c>
      <c r="H541" s="791">
        <v>0</v>
      </c>
      <c r="I541" s="791">
        <v>0</v>
      </c>
      <c r="J541" s="542"/>
      <c r="K541" s="13" t="str">
        <f t="shared" si="110"/>
        <v/>
      </c>
      <c r="L541" s="702"/>
      <c r="M541" s="122"/>
      <c r="N541" s="122"/>
      <c r="O541" s="122"/>
      <c r="P541" s="122"/>
      <c r="Q541" s="122"/>
      <c r="R541" s="122"/>
      <c r="S541" s="122"/>
      <c r="T541" s="122"/>
      <c r="U541" s="122"/>
      <c r="V541" s="122"/>
      <c r="W541" s="122"/>
      <c r="X541" s="122"/>
      <c r="Y541" s="122"/>
      <c r="Z541" s="122"/>
    </row>
    <row r="542" spans="1:26" s="171" customFormat="1" ht="18.75" hidden="1" customHeight="1">
      <c r="A542" s="744">
        <v>452</v>
      </c>
      <c r="B542" s="90"/>
      <c r="C542" s="792">
        <v>9318</v>
      </c>
      <c r="D542" s="793" t="s">
        <v>546</v>
      </c>
      <c r="E542" s="561"/>
      <c r="F542" s="532">
        <f t="shared" si="115"/>
        <v>0</v>
      </c>
      <c r="G542" s="533"/>
      <c r="H542" s="534"/>
      <c r="I542" s="534"/>
      <c r="J542" s="535"/>
      <c r="K542" s="13" t="str">
        <f t="shared" si="110"/>
        <v/>
      </c>
      <c r="L542" s="702"/>
      <c r="M542" s="5"/>
      <c r="N542" s="5"/>
      <c r="O542" s="5"/>
      <c r="P542" s="5"/>
      <c r="Q542" s="5"/>
      <c r="R542" s="5"/>
      <c r="S542" s="5"/>
      <c r="T542" s="5"/>
      <c r="U542" s="5"/>
      <c r="V542" s="5"/>
      <c r="W542" s="5"/>
      <c r="X542" s="5"/>
      <c r="Y542" s="5"/>
      <c r="Z542" s="5"/>
    </row>
    <row r="543" spans="1:26" ht="31.5" hidden="1">
      <c r="A543" s="525">
        <v>456</v>
      </c>
      <c r="B543" s="90"/>
      <c r="C543" s="536">
        <v>9321</v>
      </c>
      <c r="D543" s="794" t="s">
        <v>547</v>
      </c>
      <c r="E543" s="789"/>
      <c r="F543" s="539">
        <f t="shared" si="115"/>
        <v>0</v>
      </c>
      <c r="G543" s="540"/>
      <c r="H543" s="541"/>
      <c r="I543" s="541"/>
      <c r="J543" s="542"/>
      <c r="K543" s="13" t="str">
        <f t="shared" si="110"/>
        <v/>
      </c>
      <c r="L543" s="702"/>
      <c r="M543" s="171"/>
      <c r="N543" s="171"/>
      <c r="O543" s="171"/>
      <c r="P543" s="171"/>
      <c r="Q543" s="171"/>
      <c r="R543" s="171"/>
      <c r="S543" s="171"/>
      <c r="T543" s="171"/>
      <c r="U543" s="171"/>
      <c r="V543" s="171"/>
      <c r="W543" s="171"/>
      <c r="X543" s="171"/>
      <c r="Y543" s="171"/>
      <c r="Z543" s="171"/>
    </row>
    <row r="544" spans="1:26" ht="31.5" hidden="1">
      <c r="A544" s="525">
        <v>457</v>
      </c>
      <c r="B544" s="90"/>
      <c r="C544" s="98">
        <v>9322</v>
      </c>
      <c r="D544" s="795" t="s">
        <v>548</v>
      </c>
      <c r="E544" s="571"/>
      <c r="F544" s="528">
        <f t="shared" si="115"/>
        <v>0</v>
      </c>
      <c r="G544" s="102"/>
      <c r="H544" s="103"/>
      <c r="I544" s="103"/>
      <c r="J544" s="104"/>
      <c r="K544" s="13" t="str">
        <f t="shared" si="110"/>
        <v/>
      </c>
      <c r="L544" s="702"/>
      <c r="M544" s="171"/>
      <c r="N544" s="171"/>
      <c r="O544" s="171"/>
      <c r="P544" s="171"/>
      <c r="Q544" s="171"/>
      <c r="R544" s="171"/>
      <c r="S544" s="171"/>
      <c r="T544" s="171"/>
      <c r="U544" s="171"/>
      <c r="V544" s="171"/>
      <c r="W544" s="171"/>
      <c r="X544" s="171"/>
      <c r="Y544" s="171"/>
      <c r="Z544" s="171"/>
    </row>
    <row r="545" spans="1:26" ht="31.5" hidden="1">
      <c r="A545" s="525">
        <v>458</v>
      </c>
      <c r="B545" s="90"/>
      <c r="C545" s="98">
        <v>9323</v>
      </c>
      <c r="D545" s="795" t="s">
        <v>549</v>
      </c>
      <c r="E545" s="571"/>
      <c r="F545" s="528">
        <f t="shared" si="115"/>
        <v>0</v>
      </c>
      <c r="G545" s="102"/>
      <c r="H545" s="103"/>
      <c r="I545" s="103"/>
      <c r="J545" s="104"/>
      <c r="K545" s="13" t="str">
        <f t="shared" si="110"/>
        <v/>
      </c>
      <c r="L545" s="702"/>
    </row>
    <row r="546" spans="1:26" ht="31.5" hidden="1">
      <c r="A546" s="525">
        <v>459</v>
      </c>
      <c r="B546" s="90"/>
      <c r="C546" s="98">
        <v>9324</v>
      </c>
      <c r="D546" s="795" t="s">
        <v>550</v>
      </c>
      <c r="E546" s="571"/>
      <c r="F546" s="528">
        <f t="shared" si="115"/>
        <v>0</v>
      </c>
      <c r="G546" s="102"/>
      <c r="H546" s="103"/>
      <c r="I546" s="103"/>
      <c r="J546" s="104"/>
      <c r="K546" s="13" t="str">
        <f t="shared" si="110"/>
        <v/>
      </c>
      <c r="L546" s="702"/>
    </row>
    <row r="547" spans="1:26" ht="18.75" hidden="1" customHeight="1">
      <c r="A547" s="525">
        <v>460</v>
      </c>
      <c r="B547" s="90"/>
      <c r="C547" s="98">
        <v>9325</v>
      </c>
      <c r="D547" s="795" t="s">
        <v>551</v>
      </c>
      <c r="E547" s="571"/>
      <c r="F547" s="528">
        <f t="shared" si="115"/>
        <v>0</v>
      </c>
      <c r="G547" s="102"/>
      <c r="H547" s="103"/>
      <c r="I547" s="103"/>
      <c r="J547" s="104"/>
      <c r="K547" s="13" t="str">
        <f t="shared" si="110"/>
        <v/>
      </c>
      <c r="L547" s="702"/>
    </row>
    <row r="548" spans="1:26" ht="18.75" hidden="1" customHeight="1">
      <c r="A548" s="525">
        <v>461</v>
      </c>
      <c r="B548" s="90"/>
      <c r="C548" s="98">
        <v>9326</v>
      </c>
      <c r="D548" s="795" t="s">
        <v>552</v>
      </c>
      <c r="E548" s="571"/>
      <c r="F548" s="528">
        <f t="shared" si="115"/>
        <v>0</v>
      </c>
      <c r="G548" s="102"/>
      <c r="H548" s="103"/>
      <c r="I548" s="103"/>
      <c r="J548" s="104"/>
      <c r="K548" s="13" t="str">
        <f t="shared" si="110"/>
        <v/>
      </c>
      <c r="L548" s="702"/>
    </row>
    <row r="549" spans="1:26" ht="30.75" hidden="1" customHeight="1">
      <c r="A549" s="468"/>
      <c r="B549" s="90"/>
      <c r="C549" s="98">
        <v>9327</v>
      </c>
      <c r="D549" s="795" t="s">
        <v>553</v>
      </c>
      <c r="E549" s="571"/>
      <c r="F549" s="528">
        <f t="shared" si="115"/>
        <v>0</v>
      </c>
      <c r="G549" s="102"/>
      <c r="H549" s="103"/>
      <c r="I549" s="103"/>
      <c r="J549" s="104"/>
      <c r="K549" s="13" t="str">
        <f t="shared" si="110"/>
        <v/>
      </c>
      <c r="L549" s="702"/>
    </row>
    <row r="550" spans="1:26" ht="18.75" hidden="1" customHeight="1">
      <c r="A550" s="468"/>
      <c r="B550" s="90"/>
      <c r="C550" s="529">
        <v>9328</v>
      </c>
      <c r="D550" s="796" t="s">
        <v>554</v>
      </c>
      <c r="E550" s="561"/>
      <c r="F550" s="532">
        <f t="shared" si="115"/>
        <v>0</v>
      </c>
      <c r="G550" s="533"/>
      <c r="H550" s="534"/>
      <c r="I550" s="534"/>
      <c r="J550" s="535"/>
      <c r="K550" s="13" t="str">
        <f t="shared" si="110"/>
        <v/>
      </c>
      <c r="L550" s="702"/>
    </row>
    <row r="551" spans="1:26" ht="31.5" hidden="1">
      <c r="A551" s="525">
        <v>462</v>
      </c>
      <c r="B551" s="90"/>
      <c r="C551" s="562">
        <v>9330</v>
      </c>
      <c r="D551" s="770" t="s">
        <v>555</v>
      </c>
      <c r="E551" s="797"/>
      <c r="F551" s="798">
        <f t="shared" si="115"/>
        <v>0</v>
      </c>
      <c r="G551" s="799"/>
      <c r="H551" s="800"/>
      <c r="I551" s="800"/>
      <c r="J551" s="801"/>
      <c r="K551" s="13" t="str">
        <f t="shared" si="110"/>
        <v/>
      </c>
      <c r="L551" s="702"/>
    </row>
    <row r="552" spans="1:26" ht="31.5" hidden="1">
      <c r="A552" s="468"/>
      <c r="B552" s="90"/>
      <c r="C552" s="536">
        <v>9336</v>
      </c>
      <c r="D552" s="794" t="s">
        <v>556</v>
      </c>
      <c r="E552" s="789"/>
      <c r="F552" s="539">
        <f t="shared" si="115"/>
        <v>0</v>
      </c>
      <c r="G552" s="540"/>
      <c r="H552" s="541"/>
      <c r="I552" s="541"/>
      <c r="J552" s="542"/>
      <c r="K552" s="13" t="str">
        <f t="shared" si="110"/>
        <v/>
      </c>
      <c r="L552" s="702"/>
    </row>
    <row r="553" spans="1:26" ht="31.5" hidden="1">
      <c r="A553" s="525">
        <v>462</v>
      </c>
      <c r="B553" s="90"/>
      <c r="C553" s="98">
        <v>9337</v>
      </c>
      <c r="D553" s="99" t="s">
        <v>557</v>
      </c>
      <c r="E553" s="571"/>
      <c r="F553" s="528">
        <f t="shared" si="115"/>
        <v>0</v>
      </c>
      <c r="G553" s="102"/>
      <c r="H553" s="103"/>
      <c r="I553" s="103"/>
      <c r="J553" s="104"/>
      <c r="K553" s="13" t="str">
        <f t="shared" si="110"/>
        <v/>
      </c>
      <c r="L553" s="702"/>
    </row>
    <row r="554" spans="1:26" ht="18.75" hidden="1" customHeight="1">
      <c r="A554" s="468"/>
      <c r="B554" s="90"/>
      <c r="C554" s="98">
        <v>9338</v>
      </c>
      <c r="D554" s="795" t="s">
        <v>558</v>
      </c>
      <c r="E554" s="571"/>
      <c r="F554" s="528">
        <f t="shared" si="115"/>
        <v>0</v>
      </c>
      <c r="G554" s="102"/>
      <c r="H554" s="103"/>
      <c r="I554" s="103"/>
      <c r="J554" s="104"/>
      <c r="K554" s="13" t="str">
        <f t="shared" si="110"/>
        <v/>
      </c>
      <c r="L554" s="702"/>
    </row>
    <row r="555" spans="1:26" ht="18.75" hidden="1" customHeight="1">
      <c r="A555" s="525">
        <v>462</v>
      </c>
      <c r="B555" s="90"/>
      <c r="C555" s="529">
        <v>9339</v>
      </c>
      <c r="D555" s="530" t="s">
        <v>559</v>
      </c>
      <c r="E555" s="561"/>
      <c r="F555" s="532">
        <f t="shared" si="115"/>
        <v>0</v>
      </c>
      <c r="G555" s="533"/>
      <c r="H555" s="534"/>
      <c r="I555" s="534"/>
      <c r="J555" s="535"/>
      <c r="K555" s="13" t="str">
        <f t="shared" si="110"/>
        <v/>
      </c>
      <c r="L555" s="702"/>
    </row>
    <row r="556" spans="1:26" ht="18.75" hidden="1" customHeight="1">
      <c r="A556" s="468"/>
      <c r="B556" s="90"/>
      <c r="C556" s="536">
        <v>9355</v>
      </c>
      <c r="D556" s="802" t="s">
        <v>560</v>
      </c>
      <c r="E556" s="789"/>
      <c r="F556" s="539">
        <f t="shared" si="115"/>
        <v>0</v>
      </c>
      <c r="G556" s="540"/>
      <c r="H556" s="541"/>
      <c r="I556" s="541"/>
      <c r="J556" s="542"/>
      <c r="K556" s="13" t="str">
        <f t="shared" si="110"/>
        <v/>
      </c>
      <c r="L556" s="702"/>
    </row>
    <row r="557" spans="1:26" ht="18.75" hidden="1" customHeight="1">
      <c r="A557" s="525">
        <v>462</v>
      </c>
      <c r="B557" s="90"/>
      <c r="C557" s="529">
        <v>9356</v>
      </c>
      <c r="D557" s="803" t="s">
        <v>561</v>
      </c>
      <c r="E557" s="561"/>
      <c r="F557" s="532">
        <f t="shared" si="115"/>
        <v>0</v>
      </c>
      <c r="G557" s="533"/>
      <c r="H557" s="534"/>
      <c r="I557" s="534"/>
      <c r="J557" s="535"/>
      <c r="K557" s="13" t="str">
        <f t="shared" si="110"/>
        <v/>
      </c>
      <c r="L557" s="702"/>
    </row>
    <row r="558" spans="1:26" ht="18.75" hidden="1" customHeight="1">
      <c r="A558" s="525">
        <v>462</v>
      </c>
      <c r="B558" s="90"/>
      <c r="C558" s="536">
        <v>9395</v>
      </c>
      <c r="D558" s="559" t="s">
        <v>562</v>
      </c>
      <c r="E558" s="789"/>
      <c r="F558" s="539">
        <f t="shared" si="115"/>
        <v>0</v>
      </c>
      <c r="G558" s="540"/>
      <c r="H558" s="541"/>
      <c r="I558" s="541"/>
      <c r="J558" s="542"/>
      <c r="K558" s="13" t="str">
        <f t="shared" si="110"/>
        <v/>
      </c>
      <c r="L558" s="702"/>
    </row>
    <row r="559" spans="1:26" ht="18.75" hidden="1" customHeight="1">
      <c r="A559" s="468">
        <v>465</v>
      </c>
      <c r="B559" s="90"/>
      <c r="C559" s="133">
        <v>9396</v>
      </c>
      <c r="D559" s="804" t="s">
        <v>563</v>
      </c>
      <c r="E559" s="573"/>
      <c r="F559" s="545">
        <f>G559+H559+I559+J559</f>
        <v>0</v>
      </c>
      <c r="G559" s="127"/>
      <c r="H559" s="128"/>
      <c r="I559" s="128"/>
      <c r="J559" s="129"/>
      <c r="K559" s="13" t="str">
        <f t="shared" si="110"/>
        <v/>
      </c>
      <c r="L559" s="702"/>
    </row>
    <row r="560" spans="1:26" s="122" customFormat="1" ht="18" hidden="1" customHeight="1">
      <c r="A560" s="351">
        <v>470</v>
      </c>
      <c r="B560" s="693">
        <v>9500</v>
      </c>
      <c r="C560" s="785" t="s">
        <v>564</v>
      </c>
      <c r="D560" s="785"/>
      <c r="E560" s="696">
        <f t="shared" ref="E560:J560" si="116">SUM(E561:E579)</f>
        <v>0</v>
      </c>
      <c r="F560" s="697">
        <f t="shared" si="116"/>
        <v>0</v>
      </c>
      <c r="G560" s="706">
        <f t="shared" si="116"/>
        <v>0</v>
      </c>
      <c r="H560" s="699">
        <f t="shared" si="116"/>
        <v>0</v>
      </c>
      <c r="I560" s="699">
        <f t="shared" si="116"/>
        <v>0</v>
      </c>
      <c r="J560" s="701">
        <f t="shared" si="116"/>
        <v>0</v>
      </c>
      <c r="K560" s="13" t="str">
        <f t="shared" si="110"/>
        <v/>
      </c>
      <c r="L560" s="702"/>
      <c r="M560" s="5"/>
      <c r="N560" s="5"/>
      <c r="O560" s="5"/>
      <c r="P560" s="5"/>
      <c r="Q560" s="5"/>
      <c r="R560" s="5"/>
      <c r="S560" s="5"/>
      <c r="T560" s="5"/>
      <c r="U560" s="5"/>
      <c r="V560" s="5"/>
      <c r="W560" s="5"/>
      <c r="X560" s="5"/>
      <c r="Y560" s="5"/>
      <c r="Z560" s="5"/>
    </row>
    <row r="561" spans="1:26" ht="18.75" hidden="1" customHeight="1">
      <c r="A561" s="468">
        <v>475</v>
      </c>
      <c r="B561" s="90"/>
      <c r="C561" s="91">
        <v>9501</v>
      </c>
      <c r="D561" s="142" t="s">
        <v>565</v>
      </c>
      <c r="E561" s="523"/>
      <c r="F561" s="524">
        <f t="shared" ref="F561:F579" si="117">G561+H561+I561+J561</f>
        <v>0</v>
      </c>
      <c r="G561" s="95"/>
      <c r="H561" s="592">
        <v>0</v>
      </c>
      <c r="I561" s="592">
        <v>0</v>
      </c>
      <c r="J561" s="805">
        <v>0</v>
      </c>
      <c r="K561" s="13" t="str">
        <f t="shared" si="110"/>
        <v/>
      </c>
      <c r="L561" s="702"/>
    </row>
    <row r="562" spans="1:26" ht="18.75" hidden="1" customHeight="1">
      <c r="A562" s="468">
        <v>480</v>
      </c>
      <c r="B562" s="90"/>
      <c r="C562" s="98">
        <v>9502</v>
      </c>
      <c r="D562" s="730" t="s">
        <v>566</v>
      </c>
      <c r="E562" s="527"/>
      <c r="F562" s="528">
        <f t="shared" si="117"/>
        <v>0</v>
      </c>
      <c r="G562" s="593">
        <v>0</v>
      </c>
      <c r="H562" s="103"/>
      <c r="I562" s="594">
        <v>0</v>
      </c>
      <c r="J562" s="806">
        <v>0</v>
      </c>
      <c r="K562" s="13" t="str">
        <f t="shared" si="110"/>
        <v/>
      </c>
      <c r="L562" s="702"/>
      <c r="M562" s="122"/>
      <c r="N562" s="122"/>
      <c r="O562" s="122"/>
      <c r="P562" s="122"/>
      <c r="Q562" s="122"/>
      <c r="R562" s="122"/>
      <c r="S562" s="122"/>
      <c r="T562" s="122"/>
      <c r="U562" s="122"/>
      <c r="V562" s="122"/>
      <c r="W562" s="122"/>
      <c r="X562" s="122"/>
      <c r="Y562" s="122"/>
      <c r="Z562" s="122"/>
    </row>
    <row r="563" spans="1:26" ht="18.75" hidden="1" customHeight="1">
      <c r="A563" s="468">
        <v>485</v>
      </c>
      <c r="B563" s="90"/>
      <c r="C563" s="98">
        <v>9503</v>
      </c>
      <c r="D563" s="730" t="s">
        <v>567</v>
      </c>
      <c r="E563" s="527"/>
      <c r="F563" s="528">
        <f t="shared" si="117"/>
        <v>0</v>
      </c>
      <c r="G563" s="102"/>
      <c r="H563" s="594">
        <v>0</v>
      </c>
      <c r="I563" s="594">
        <v>0</v>
      </c>
      <c r="J563" s="806">
        <v>0</v>
      </c>
      <c r="K563" s="13" t="str">
        <f t="shared" si="110"/>
        <v/>
      </c>
      <c r="L563" s="702"/>
    </row>
    <row r="564" spans="1:26" ht="18.75" hidden="1" customHeight="1">
      <c r="A564" s="468">
        <v>490</v>
      </c>
      <c r="B564" s="90"/>
      <c r="C564" s="98">
        <v>9504</v>
      </c>
      <c r="D564" s="730" t="s">
        <v>568</v>
      </c>
      <c r="E564" s="527"/>
      <c r="F564" s="528">
        <f t="shared" si="117"/>
        <v>0</v>
      </c>
      <c r="G564" s="593">
        <v>0</v>
      </c>
      <c r="H564" s="103"/>
      <c r="I564" s="594">
        <v>0</v>
      </c>
      <c r="J564" s="806">
        <v>0</v>
      </c>
      <c r="K564" s="13" t="str">
        <f t="shared" si="110"/>
        <v/>
      </c>
      <c r="L564" s="702"/>
    </row>
    <row r="565" spans="1:26" ht="18.75" hidden="1" customHeight="1">
      <c r="A565" s="468">
        <v>495</v>
      </c>
      <c r="B565" s="90"/>
      <c r="C565" s="98">
        <v>9505</v>
      </c>
      <c r="D565" s="730" t="s">
        <v>569</v>
      </c>
      <c r="E565" s="527"/>
      <c r="F565" s="528">
        <f t="shared" si="117"/>
        <v>0</v>
      </c>
      <c r="G565" s="593">
        <v>0</v>
      </c>
      <c r="H565" s="594">
        <v>0</v>
      </c>
      <c r="I565" s="103"/>
      <c r="J565" s="806">
        <v>0</v>
      </c>
      <c r="K565" s="13" t="str">
        <f t="shared" si="110"/>
        <v/>
      </c>
      <c r="L565" s="702"/>
    </row>
    <row r="566" spans="1:26" ht="18.75" hidden="1" customHeight="1">
      <c r="A566" s="468">
        <v>500</v>
      </c>
      <c r="B566" s="90"/>
      <c r="C566" s="98">
        <v>9506</v>
      </c>
      <c r="D566" s="730" t="s">
        <v>570</v>
      </c>
      <c r="E566" s="527"/>
      <c r="F566" s="528">
        <f t="shared" si="117"/>
        <v>0</v>
      </c>
      <c r="G566" s="593">
        <v>0</v>
      </c>
      <c r="H566" s="594">
        <v>0</v>
      </c>
      <c r="I566" s="103"/>
      <c r="J566" s="806">
        <v>0</v>
      </c>
      <c r="K566" s="13" t="str">
        <f t="shared" si="110"/>
        <v/>
      </c>
      <c r="L566" s="702"/>
    </row>
    <row r="567" spans="1:26" ht="18.75" hidden="1" customHeight="1">
      <c r="A567" s="468">
        <v>505</v>
      </c>
      <c r="B567" s="90"/>
      <c r="C567" s="98">
        <v>9507</v>
      </c>
      <c r="D567" s="730" t="s">
        <v>571</v>
      </c>
      <c r="E567" s="527"/>
      <c r="F567" s="528">
        <f t="shared" si="117"/>
        <v>0</v>
      </c>
      <c r="G567" s="102"/>
      <c r="H567" s="594">
        <v>0</v>
      </c>
      <c r="I567" s="594">
        <v>0</v>
      </c>
      <c r="J567" s="806">
        <v>0</v>
      </c>
      <c r="K567" s="13" t="str">
        <f t="shared" si="110"/>
        <v/>
      </c>
      <c r="L567" s="702"/>
    </row>
    <row r="568" spans="1:26" ht="18.75" hidden="1" customHeight="1">
      <c r="A568" s="468">
        <v>510</v>
      </c>
      <c r="B568" s="90"/>
      <c r="C568" s="98">
        <v>9508</v>
      </c>
      <c r="D568" s="730" t="s">
        <v>572</v>
      </c>
      <c r="E568" s="527"/>
      <c r="F568" s="528">
        <f t="shared" si="117"/>
        <v>0</v>
      </c>
      <c r="G568" s="593">
        <v>0</v>
      </c>
      <c r="H568" s="103"/>
      <c r="I568" s="594">
        <v>0</v>
      </c>
      <c r="J568" s="806">
        <v>0</v>
      </c>
      <c r="K568" s="13" t="str">
        <f t="shared" si="110"/>
        <v/>
      </c>
      <c r="L568" s="702"/>
    </row>
    <row r="569" spans="1:26" ht="18.75" hidden="1" customHeight="1">
      <c r="A569" s="468">
        <v>515</v>
      </c>
      <c r="B569" s="90"/>
      <c r="C569" s="98">
        <v>9509</v>
      </c>
      <c r="D569" s="730" t="s">
        <v>573</v>
      </c>
      <c r="E569" s="527"/>
      <c r="F569" s="528">
        <f t="shared" si="117"/>
        <v>0</v>
      </c>
      <c r="G569" s="102"/>
      <c r="H569" s="594">
        <v>0</v>
      </c>
      <c r="I569" s="594">
        <v>0</v>
      </c>
      <c r="J569" s="806">
        <v>0</v>
      </c>
      <c r="K569" s="13" t="str">
        <f t="shared" si="110"/>
        <v/>
      </c>
      <c r="L569" s="702"/>
    </row>
    <row r="570" spans="1:26" ht="18.75" hidden="1" customHeight="1">
      <c r="A570" s="468">
        <v>520</v>
      </c>
      <c r="B570" s="90"/>
      <c r="C570" s="98">
        <v>9510</v>
      </c>
      <c r="D570" s="730" t="s">
        <v>574</v>
      </c>
      <c r="E570" s="527"/>
      <c r="F570" s="528">
        <f t="shared" si="117"/>
        <v>0</v>
      </c>
      <c r="G570" s="593">
        <v>0</v>
      </c>
      <c r="H570" s="103"/>
      <c r="I570" s="594">
        <v>0</v>
      </c>
      <c r="J570" s="806">
        <v>0</v>
      </c>
      <c r="K570" s="13" t="str">
        <f t="shared" si="110"/>
        <v/>
      </c>
      <c r="L570" s="702"/>
    </row>
    <row r="571" spans="1:26" ht="18.75" hidden="1" customHeight="1">
      <c r="A571" s="468">
        <v>525</v>
      </c>
      <c r="B571" s="90"/>
      <c r="C571" s="98">
        <v>9511</v>
      </c>
      <c r="D571" s="730" t="s">
        <v>575</v>
      </c>
      <c r="E571" s="527"/>
      <c r="F571" s="528">
        <f t="shared" si="117"/>
        <v>0</v>
      </c>
      <c r="G571" s="807">
        <v>0</v>
      </c>
      <c r="H571" s="594">
        <v>0</v>
      </c>
      <c r="I571" s="103"/>
      <c r="J571" s="806">
        <v>0</v>
      </c>
      <c r="K571" s="13" t="str">
        <f t="shared" si="110"/>
        <v/>
      </c>
      <c r="L571" s="702"/>
    </row>
    <row r="572" spans="1:26" ht="18.75" hidden="1" customHeight="1">
      <c r="A572" s="468">
        <v>530</v>
      </c>
      <c r="B572" s="90"/>
      <c r="C572" s="98">
        <v>9512</v>
      </c>
      <c r="D572" s="730" t="s">
        <v>576</v>
      </c>
      <c r="E572" s="527"/>
      <c r="F572" s="528">
        <f t="shared" si="117"/>
        <v>0</v>
      </c>
      <c r="G572" s="593">
        <v>0</v>
      </c>
      <c r="H572" s="594">
        <v>0</v>
      </c>
      <c r="I572" s="103"/>
      <c r="J572" s="806">
        <v>0</v>
      </c>
      <c r="K572" s="13" t="str">
        <f t="shared" si="110"/>
        <v/>
      </c>
      <c r="L572" s="702"/>
    </row>
    <row r="573" spans="1:26" ht="18.75" hidden="1" customHeight="1">
      <c r="A573" s="468">
        <v>535</v>
      </c>
      <c r="B573" s="90"/>
      <c r="C573" s="106">
        <v>9513</v>
      </c>
      <c r="D573" s="136" t="s">
        <v>577</v>
      </c>
      <c r="E573" s="721"/>
      <c r="F573" s="622">
        <f t="shared" si="117"/>
        <v>0</v>
      </c>
      <c r="G573" s="110"/>
      <c r="H573" s="111"/>
      <c r="I573" s="808">
        <v>0</v>
      </c>
      <c r="J573" s="112"/>
      <c r="K573" s="13" t="str">
        <f t="shared" si="110"/>
        <v/>
      </c>
      <c r="L573" s="702"/>
    </row>
    <row r="574" spans="1:26" ht="31.5" hidden="1">
      <c r="A574" s="468">
        <v>540</v>
      </c>
      <c r="B574" s="90"/>
      <c r="C574" s="722">
        <v>9514</v>
      </c>
      <c r="D574" s="756" t="s">
        <v>578</v>
      </c>
      <c r="E574" s="724"/>
      <c r="F574" s="725">
        <f t="shared" si="117"/>
        <v>0</v>
      </c>
      <c r="G574" s="593">
        <v>0</v>
      </c>
      <c r="H574" s="727"/>
      <c r="I574" s="727"/>
      <c r="J574" s="809">
        <v>0</v>
      </c>
      <c r="K574" s="13" t="str">
        <f t="shared" si="110"/>
        <v/>
      </c>
      <c r="L574" s="702"/>
    </row>
    <row r="575" spans="1:26" s="815" customFormat="1" ht="27.75" hidden="1" customHeight="1">
      <c r="A575" s="810">
        <v>545</v>
      </c>
      <c r="B575" s="811"/>
      <c r="C575" s="812">
        <v>9521</v>
      </c>
      <c r="D575" s="559" t="s">
        <v>579</v>
      </c>
      <c r="E575" s="538"/>
      <c r="F575" s="539">
        <f t="shared" si="117"/>
        <v>0</v>
      </c>
      <c r="G575" s="593">
        <v>0</v>
      </c>
      <c r="H575" s="541"/>
      <c r="I575" s="594">
        <v>0</v>
      </c>
      <c r="J575" s="813">
        <v>0</v>
      </c>
      <c r="K575" s="13" t="str">
        <f t="shared" si="110"/>
        <v/>
      </c>
      <c r="L575" s="814"/>
    </row>
    <row r="576" spans="1:26" ht="18.75" hidden="1" customHeight="1">
      <c r="A576" s="468">
        <v>550</v>
      </c>
      <c r="B576" s="90"/>
      <c r="C576" s="98">
        <v>9522</v>
      </c>
      <c r="D576" s="816" t="s">
        <v>580</v>
      </c>
      <c r="E576" s="527"/>
      <c r="F576" s="528">
        <f t="shared" si="117"/>
        <v>0</v>
      </c>
      <c r="G576" s="593">
        <v>0</v>
      </c>
      <c r="H576" s="594">
        <v>0</v>
      </c>
      <c r="I576" s="103"/>
      <c r="J576" s="806">
        <v>0</v>
      </c>
      <c r="K576" s="13" t="str">
        <f t="shared" si="110"/>
        <v/>
      </c>
      <c r="L576" s="702"/>
    </row>
    <row r="577" spans="1:26" ht="18.75" hidden="1" customHeight="1">
      <c r="A577" s="468">
        <v>555</v>
      </c>
      <c r="B577" s="90"/>
      <c r="C577" s="98">
        <v>9528</v>
      </c>
      <c r="D577" s="816" t="s">
        <v>581</v>
      </c>
      <c r="E577" s="527"/>
      <c r="F577" s="528">
        <f t="shared" si="117"/>
        <v>0</v>
      </c>
      <c r="G577" s="593">
        <v>0</v>
      </c>
      <c r="H577" s="594">
        <v>0</v>
      </c>
      <c r="I577" s="103"/>
      <c r="J577" s="806">
        <v>0</v>
      </c>
      <c r="K577" s="13" t="str">
        <f t="shared" si="110"/>
        <v/>
      </c>
      <c r="L577" s="702"/>
    </row>
    <row r="578" spans="1:26" ht="18.75" hidden="1" customHeight="1">
      <c r="A578" s="468">
        <v>560</v>
      </c>
      <c r="B578" s="90"/>
      <c r="C578" s="529">
        <v>9529</v>
      </c>
      <c r="D578" s="803" t="s">
        <v>582</v>
      </c>
      <c r="E578" s="531"/>
      <c r="F578" s="532">
        <f t="shared" si="117"/>
        <v>0</v>
      </c>
      <c r="G578" s="593">
        <v>0</v>
      </c>
      <c r="H578" s="534"/>
      <c r="I578" s="594">
        <v>0</v>
      </c>
      <c r="J578" s="817">
        <v>0</v>
      </c>
      <c r="K578" s="13" t="str">
        <f t="shared" si="110"/>
        <v/>
      </c>
      <c r="L578" s="702"/>
    </row>
    <row r="579" spans="1:26" ht="31.5" hidden="1">
      <c r="A579" s="468">
        <v>561</v>
      </c>
      <c r="B579" s="90"/>
      <c r="C579" s="562">
        <v>9549</v>
      </c>
      <c r="D579" s="818" t="s">
        <v>583</v>
      </c>
      <c r="E579" s="819"/>
      <c r="F579" s="798">
        <f t="shared" si="117"/>
        <v>0</v>
      </c>
      <c r="G579" s="593">
        <v>0</v>
      </c>
      <c r="H579" s="800"/>
      <c r="I579" s="800"/>
      <c r="J579" s="820">
        <v>0</v>
      </c>
      <c r="K579" s="13" t="str">
        <f t="shared" si="110"/>
        <v/>
      </c>
      <c r="L579" s="702"/>
    </row>
    <row r="580" spans="1:26" s="122" customFormat="1" ht="18.75" customHeight="1">
      <c r="A580" s="351">
        <v>565</v>
      </c>
      <c r="B580" s="693">
        <v>9600</v>
      </c>
      <c r="C580" s="785" t="s">
        <v>584</v>
      </c>
      <c r="D580" s="774"/>
      <c r="E580" s="696">
        <f t="shared" ref="E580:J580" si="118">SUM(E581:E584)</f>
        <v>0</v>
      </c>
      <c r="F580" s="697">
        <f t="shared" si="118"/>
        <v>7077</v>
      </c>
      <c r="G580" s="706">
        <f t="shared" si="118"/>
        <v>7077</v>
      </c>
      <c r="H580" s="699">
        <f t="shared" si="118"/>
        <v>0</v>
      </c>
      <c r="I580" s="699">
        <f t="shared" si="118"/>
        <v>0</v>
      </c>
      <c r="J580" s="701">
        <f t="shared" si="118"/>
        <v>0</v>
      </c>
      <c r="K580" s="13">
        <f t="shared" si="110"/>
        <v>1</v>
      </c>
      <c r="L580" s="702"/>
      <c r="M580" s="5"/>
      <c r="N580" s="5"/>
      <c r="O580" s="5"/>
      <c r="P580" s="5"/>
      <c r="Q580" s="5"/>
      <c r="R580" s="5"/>
      <c r="S580" s="5"/>
      <c r="T580" s="5"/>
      <c r="U580" s="5"/>
      <c r="V580" s="5"/>
      <c r="W580" s="5"/>
      <c r="X580" s="5"/>
      <c r="Y580" s="5"/>
      <c r="Z580" s="5"/>
    </row>
    <row r="581" spans="1:26" ht="31.5" customHeight="1">
      <c r="A581" s="467">
        <v>566</v>
      </c>
      <c r="B581" s="135"/>
      <c r="C581" s="579">
        <v>9601</v>
      </c>
      <c r="D581" s="821" t="s">
        <v>585</v>
      </c>
      <c r="E581" s="523"/>
      <c r="F581" s="524">
        <f>G581+H581+I581+J581</f>
        <v>17471</v>
      </c>
      <c r="G581" s="95">
        <v>17471</v>
      </c>
      <c r="H581" s="592">
        <v>0</v>
      </c>
      <c r="I581" s="592">
        <v>0</v>
      </c>
      <c r="J581" s="805">
        <v>0</v>
      </c>
      <c r="K581" s="13">
        <f t="shared" si="110"/>
        <v>1</v>
      </c>
      <c r="L581" s="702"/>
    </row>
    <row r="582" spans="1:26" ht="36" hidden="1" customHeight="1">
      <c r="A582" s="467">
        <v>567</v>
      </c>
      <c r="B582" s="135"/>
      <c r="C582" s="792">
        <v>9603</v>
      </c>
      <c r="D582" s="822" t="s">
        <v>586</v>
      </c>
      <c r="E582" s="531"/>
      <c r="F582" s="532">
        <f>G582+H582+I582+J582</f>
        <v>0</v>
      </c>
      <c r="G582" s="533"/>
      <c r="H582" s="823">
        <v>0</v>
      </c>
      <c r="I582" s="823">
        <v>0</v>
      </c>
      <c r="J582" s="817">
        <v>0</v>
      </c>
      <c r="K582" s="13" t="str">
        <f t="shared" si="110"/>
        <v/>
      </c>
      <c r="L582" s="702"/>
      <c r="M582" s="122"/>
      <c r="N582" s="122"/>
      <c r="O582" s="122"/>
      <c r="P582" s="122"/>
      <c r="Q582" s="122"/>
      <c r="R582" s="122"/>
      <c r="S582" s="122"/>
      <c r="T582" s="122"/>
      <c r="U582" s="122"/>
      <c r="V582" s="122"/>
      <c r="W582" s="122"/>
      <c r="X582" s="122"/>
      <c r="Y582" s="122"/>
      <c r="Z582" s="122"/>
    </row>
    <row r="583" spans="1:26" ht="30.75" customHeight="1">
      <c r="A583" s="467">
        <v>568</v>
      </c>
      <c r="B583" s="135"/>
      <c r="C583" s="536">
        <v>9607</v>
      </c>
      <c r="D583" s="824" t="s">
        <v>587</v>
      </c>
      <c r="E583" s="538"/>
      <c r="F583" s="539">
        <f>G583+H583+I583+J583</f>
        <v>-10394</v>
      </c>
      <c r="G583" s="540">
        <v>-10394</v>
      </c>
      <c r="H583" s="791">
        <v>0</v>
      </c>
      <c r="I583" s="791">
        <v>0</v>
      </c>
      <c r="J583" s="813">
        <v>0</v>
      </c>
      <c r="K583" s="13">
        <f t="shared" ref="K583:K590" si="119">(IF($E583&lt;&gt;0,$K$2,IF($F583&lt;&gt;0,$K$2,IF($G583&lt;&gt;0,$K$2,IF($H583&lt;&gt;0,$K$2,IF($I583&lt;&gt;0,$K$2,IF($J583&lt;&gt;0,$K$2,"")))))))</f>
        <v>1</v>
      </c>
      <c r="L583" s="702"/>
    </row>
    <row r="584" spans="1:26" ht="18.75" hidden="1" customHeight="1">
      <c r="A584" s="467">
        <v>569</v>
      </c>
      <c r="B584" s="135"/>
      <c r="C584" s="581">
        <v>9609</v>
      </c>
      <c r="D584" s="825" t="s">
        <v>588</v>
      </c>
      <c r="E584" s="544"/>
      <c r="F584" s="545">
        <f>G584+H584+I584+J584</f>
        <v>0</v>
      </c>
      <c r="G584" s="127"/>
      <c r="H584" s="596">
        <v>0</v>
      </c>
      <c r="I584" s="596">
        <v>0</v>
      </c>
      <c r="J584" s="826">
        <v>0</v>
      </c>
      <c r="K584" s="13" t="str">
        <f t="shared" si="119"/>
        <v/>
      </c>
      <c r="L584" s="702"/>
    </row>
    <row r="585" spans="1:26" s="122" customFormat="1" ht="18" hidden="1" customHeight="1">
      <c r="A585" s="351">
        <v>575</v>
      </c>
      <c r="B585" s="693">
        <v>9800</v>
      </c>
      <c r="C585" s="785" t="s">
        <v>589</v>
      </c>
      <c r="D585" s="774"/>
      <c r="E585" s="696">
        <f t="shared" ref="E585:J585" si="120">SUM(E586:E590)</f>
        <v>0</v>
      </c>
      <c r="F585" s="697">
        <f t="shared" si="120"/>
        <v>0</v>
      </c>
      <c r="G585" s="706">
        <f t="shared" si="120"/>
        <v>0</v>
      </c>
      <c r="H585" s="699">
        <f t="shared" si="120"/>
        <v>0</v>
      </c>
      <c r="I585" s="699">
        <f t="shared" si="120"/>
        <v>0</v>
      </c>
      <c r="J585" s="701">
        <f t="shared" si="120"/>
        <v>0</v>
      </c>
      <c r="K585" s="13" t="str">
        <f t="shared" si="119"/>
        <v/>
      </c>
      <c r="L585" s="702"/>
      <c r="M585" s="5"/>
      <c r="N585" s="5"/>
      <c r="O585" s="5"/>
      <c r="P585" s="5"/>
      <c r="Q585" s="5"/>
      <c r="R585" s="5"/>
      <c r="S585" s="5"/>
      <c r="T585" s="5"/>
      <c r="U585" s="5"/>
      <c r="V585" s="5"/>
      <c r="W585" s="5"/>
      <c r="X585" s="5"/>
      <c r="Y585" s="5"/>
      <c r="Z585" s="5"/>
    </row>
    <row r="586" spans="1:26" ht="18.75" hidden="1" customHeight="1">
      <c r="A586" s="468">
        <v>580</v>
      </c>
      <c r="B586" s="703"/>
      <c r="C586" s="91">
        <v>9810</v>
      </c>
      <c r="D586" s="142" t="s">
        <v>590</v>
      </c>
      <c r="E586" s="827">
        <v>0</v>
      </c>
      <c r="F586" s="524">
        <f>G586+H586+I586+J586</f>
        <v>0</v>
      </c>
      <c r="G586" s="95"/>
      <c r="H586" s="96"/>
      <c r="I586" s="96"/>
      <c r="J586" s="805">
        <v>0</v>
      </c>
      <c r="K586" s="13" t="str">
        <f t="shared" si="119"/>
        <v/>
      </c>
      <c r="L586" s="702"/>
    </row>
    <row r="587" spans="1:26" ht="18.75" hidden="1" customHeight="1">
      <c r="A587" s="468">
        <v>585</v>
      </c>
      <c r="B587" s="703"/>
      <c r="C587" s="98">
        <v>9820</v>
      </c>
      <c r="D587" s="99" t="s">
        <v>591</v>
      </c>
      <c r="E587" s="828">
        <v>0</v>
      </c>
      <c r="F587" s="528">
        <f>G587+H587+I587+J587</f>
        <v>0</v>
      </c>
      <c r="G587" s="102"/>
      <c r="H587" s="103"/>
      <c r="I587" s="103"/>
      <c r="J587" s="806">
        <v>0</v>
      </c>
      <c r="K587" s="13" t="str">
        <f t="shared" si="119"/>
        <v/>
      </c>
      <c r="L587" s="702"/>
      <c r="M587" s="122"/>
      <c r="N587" s="122"/>
      <c r="O587" s="122"/>
      <c r="P587" s="122"/>
      <c r="Q587" s="122"/>
      <c r="R587" s="122"/>
      <c r="S587" s="122"/>
      <c r="T587" s="122"/>
      <c r="U587" s="122"/>
      <c r="V587" s="122"/>
      <c r="W587" s="122"/>
      <c r="X587" s="122"/>
      <c r="Y587" s="122"/>
      <c r="Z587" s="122"/>
    </row>
    <row r="588" spans="1:26" ht="18.75" hidden="1" customHeight="1">
      <c r="A588" s="468">
        <v>590</v>
      </c>
      <c r="B588" s="703"/>
      <c r="C588" s="98">
        <v>9830</v>
      </c>
      <c r="D588" s="99" t="s">
        <v>592</v>
      </c>
      <c r="E588" s="828">
        <v>0</v>
      </c>
      <c r="F588" s="528">
        <f>G588+H588+I588+J588</f>
        <v>0</v>
      </c>
      <c r="G588" s="102"/>
      <c r="H588" s="103"/>
      <c r="I588" s="103"/>
      <c r="J588" s="806">
        <v>0</v>
      </c>
      <c r="K588" s="13" t="str">
        <f t="shared" si="119"/>
        <v/>
      </c>
      <c r="L588" s="702"/>
    </row>
    <row r="589" spans="1:26" ht="18.75" hidden="1" customHeight="1">
      <c r="A589" s="271">
        <v>600</v>
      </c>
      <c r="B589" s="703"/>
      <c r="C589" s="106">
        <v>9850</v>
      </c>
      <c r="D589" s="136" t="s">
        <v>593</v>
      </c>
      <c r="E589" s="829">
        <v>0</v>
      </c>
      <c r="F589" s="622">
        <f>G589+H589+I589+J589</f>
        <v>0</v>
      </c>
      <c r="G589" s="110"/>
      <c r="H589" s="823">
        <v>0</v>
      </c>
      <c r="I589" s="823">
        <v>0</v>
      </c>
      <c r="J589" s="817">
        <v>0</v>
      </c>
      <c r="K589" s="13" t="str">
        <f t="shared" si="119"/>
        <v/>
      </c>
      <c r="L589" s="702"/>
    </row>
    <row r="590" spans="1:26" ht="33" hidden="1" customHeight="1">
      <c r="A590" s="271">
        <v>605</v>
      </c>
      <c r="B590" s="830"/>
      <c r="C590" s="831">
        <v>9890</v>
      </c>
      <c r="D590" s="832" t="s">
        <v>594</v>
      </c>
      <c r="E590" s="833"/>
      <c r="F590" s="834">
        <f>G590+H590+I590+J590</f>
        <v>0</v>
      </c>
      <c r="G590" s="835"/>
      <c r="H590" s="836">
        <v>0</v>
      </c>
      <c r="I590" s="836">
        <v>0</v>
      </c>
      <c r="J590" s="837">
        <v>0</v>
      </c>
      <c r="K590" s="13" t="str">
        <f t="shared" si="119"/>
        <v/>
      </c>
      <c r="L590" s="702"/>
    </row>
    <row r="591" spans="1:26" ht="20.25" customHeight="1" thickBot="1">
      <c r="A591" s="271">
        <v>610</v>
      </c>
      <c r="B591" s="838" t="s">
        <v>194</v>
      </c>
      <c r="C591" s="839" t="s">
        <v>195</v>
      </c>
      <c r="D591" s="840" t="s">
        <v>595</v>
      </c>
      <c r="E591" s="841">
        <f t="shared" ref="E591:J591" si="121">SUM(E455,E459,E462,E465,E475,E491,E496,E497,E506,E510,E515,E472,E518,E525,E529,E530,E535,E538,E560,E580,E585)</f>
        <v>0</v>
      </c>
      <c r="F591" s="841">
        <f t="shared" si="121"/>
        <v>0</v>
      </c>
      <c r="G591" s="842">
        <f t="shared" si="121"/>
        <v>0</v>
      </c>
      <c r="H591" s="843">
        <f t="shared" si="121"/>
        <v>0</v>
      </c>
      <c r="I591" s="843">
        <f t="shared" si="121"/>
        <v>0</v>
      </c>
      <c r="J591" s="844">
        <f t="shared" si="121"/>
        <v>0</v>
      </c>
      <c r="K591" s="13">
        <v>1</v>
      </c>
      <c r="L591" s="632"/>
    </row>
    <row r="592" spans="1:26" ht="18.75" customHeight="1" thickTop="1">
      <c r="A592" s="271"/>
      <c r="B592" s="197"/>
      <c r="C592" s="197"/>
      <c r="D592" s="666">
        <f>+IF(+SUM(E592:J592)=0,0,"Контрола: дефицит/излишък = финансиране с обратен знак (V. + VІ. = 0)")</f>
        <v>0</v>
      </c>
      <c r="E592" s="845">
        <f t="shared" ref="E592:J592" si="122">E591+E439</f>
        <v>0</v>
      </c>
      <c r="F592" s="846">
        <f t="shared" si="122"/>
        <v>0</v>
      </c>
      <c r="G592" s="847">
        <f t="shared" si="122"/>
        <v>0</v>
      </c>
      <c r="H592" s="847">
        <f t="shared" si="122"/>
        <v>0</v>
      </c>
      <c r="I592" s="847">
        <f t="shared" si="122"/>
        <v>0</v>
      </c>
      <c r="J592" s="847">
        <f t="shared" si="122"/>
        <v>0</v>
      </c>
      <c r="K592" s="13">
        <v>1</v>
      </c>
      <c r="L592" s="632"/>
    </row>
    <row r="593" spans="1:26" ht="7.5" customHeight="1">
      <c r="A593" s="271"/>
      <c r="B593" s="198"/>
      <c r="C593" s="660"/>
      <c r="D593" s="191"/>
      <c r="E593" s="191"/>
      <c r="F593" s="191"/>
      <c r="G593" s="197"/>
      <c r="H593" s="197"/>
      <c r="I593" s="197"/>
      <c r="J593" s="197"/>
      <c r="K593" s="13">
        <v>1</v>
      </c>
      <c r="L593" s="632"/>
    </row>
    <row r="594" spans="1:26" ht="45" customHeight="1">
      <c r="A594" s="271"/>
      <c r="B594" s="198"/>
      <c r="C594" s="485"/>
      <c r="D594" s="212"/>
      <c r="E594" s="848"/>
      <c r="F594" s="848" t="s">
        <v>596</v>
      </c>
      <c r="G594" s="849"/>
      <c r="H594" s="850"/>
      <c r="I594" s="850"/>
      <c r="J594" s="851"/>
      <c r="K594" s="13">
        <v>1</v>
      </c>
      <c r="L594" s="852"/>
    </row>
    <row r="595" spans="1:26" ht="18.75" customHeight="1">
      <c r="A595" s="271"/>
      <c r="B595" s="198"/>
      <c r="C595" s="660"/>
      <c r="D595" s="212"/>
      <c r="E595" s="197"/>
      <c r="F595" s="660"/>
      <c r="G595" s="853" t="s">
        <v>597</v>
      </c>
      <c r="H595" s="853"/>
      <c r="I595" s="853"/>
      <c r="J595" s="853"/>
      <c r="K595" s="13">
        <v>1</v>
      </c>
      <c r="L595" s="852"/>
    </row>
    <row r="596" spans="1:26" ht="6.75" customHeight="1">
      <c r="A596" s="271"/>
      <c r="B596" s="198"/>
      <c r="C596" s="660"/>
      <c r="D596" s="212"/>
      <c r="E596" s="197"/>
      <c r="F596" s="660"/>
      <c r="G596" s="191"/>
      <c r="H596" s="191"/>
      <c r="I596" s="191"/>
      <c r="J596" s="191"/>
      <c r="K596" s="13">
        <v>1</v>
      </c>
      <c r="L596" s="852"/>
    </row>
    <row r="597" spans="1:26" ht="45.75" customHeight="1">
      <c r="A597" s="271"/>
      <c r="B597" s="198"/>
      <c r="C597" s="854" t="s">
        <v>598</v>
      </c>
      <c r="D597" s="855"/>
      <c r="E597" s="856"/>
      <c r="F597" s="191" t="s">
        <v>599</v>
      </c>
      <c r="G597" s="857"/>
      <c r="H597" s="858"/>
      <c r="I597" s="858"/>
      <c r="J597" s="859"/>
      <c r="K597" s="13">
        <v>1</v>
      </c>
      <c r="L597" s="852"/>
    </row>
    <row r="598" spans="1:26" ht="21.75" customHeight="1">
      <c r="A598" s="271"/>
      <c r="B598" s="860" t="s">
        <v>600</v>
      </c>
      <c r="C598" s="860"/>
      <c r="D598" s="861" t="s">
        <v>601</v>
      </c>
      <c r="E598" s="862"/>
      <c r="F598" s="863"/>
      <c r="G598" s="853" t="s">
        <v>597</v>
      </c>
      <c r="H598" s="853"/>
      <c r="I598" s="853"/>
      <c r="J598" s="853"/>
      <c r="K598" s="13">
        <v>1</v>
      </c>
      <c r="L598" s="852"/>
    </row>
    <row r="599" spans="1:26" ht="45" customHeight="1">
      <c r="A599" s="468"/>
      <c r="B599" s="864">
        <v>42591</v>
      </c>
      <c r="C599" s="865"/>
      <c r="D599" s="866" t="s">
        <v>602</v>
      </c>
      <c r="E599" s="867"/>
      <c r="F599" s="868"/>
      <c r="G599" s="869" t="s">
        <v>603</v>
      </c>
      <c r="H599" s="870"/>
      <c r="I599" s="871"/>
      <c r="J599" s="872"/>
      <c r="K599" s="13">
        <v>1</v>
      </c>
      <c r="L599" s="852"/>
    </row>
    <row r="600" spans="1:26" s="874" customFormat="1" ht="6" customHeight="1">
      <c r="A600" s="873"/>
      <c r="B600" s="197"/>
      <c r="C600" s="197"/>
      <c r="D600" s="198"/>
      <c r="E600" s="197"/>
      <c r="F600" s="197"/>
      <c r="G600" s="197"/>
      <c r="H600" s="197"/>
      <c r="I600" s="197"/>
      <c r="J600" s="197"/>
      <c r="K600" s="13">
        <v>1</v>
      </c>
      <c r="L600" s="852"/>
      <c r="M600" s="5"/>
      <c r="N600" s="5"/>
      <c r="O600" s="5"/>
      <c r="P600" s="5"/>
      <c r="Q600" s="5"/>
      <c r="R600" s="5"/>
      <c r="S600" s="5"/>
      <c r="T600" s="5"/>
      <c r="U600" s="5"/>
      <c r="V600" s="5"/>
      <c r="W600" s="5"/>
      <c r="X600" s="5"/>
      <c r="Y600" s="5"/>
      <c r="Z600" s="5"/>
    </row>
    <row r="601" spans="1:26" ht="24" customHeight="1">
      <c r="A601" s="875"/>
      <c r="B601" s="875"/>
      <c r="C601" s="875"/>
      <c r="D601" s="876"/>
      <c r="E601" s="875"/>
      <c r="F601" s="875"/>
      <c r="G601" s="869" t="s">
        <v>604</v>
      </c>
      <c r="H601" s="870"/>
      <c r="I601" s="871"/>
      <c r="J601" s="872"/>
      <c r="K601" s="13">
        <v>1</v>
      </c>
      <c r="L601" s="632"/>
    </row>
    <row r="602" spans="1:26">
      <c r="B602" s="480"/>
      <c r="C602" s="480"/>
      <c r="D602" s="877"/>
      <c r="E602" s="480"/>
      <c r="F602" s="480"/>
      <c r="G602" s="480"/>
      <c r="H602" s="480"/>
      <c r="I602" s="480"/>
      <c r="J602" s="480"/>
      <c r="K602" s="13">
        <v>1</v>
      </c>
    </row>
    <row r="603" spans="1:26">
      <c r="B603" s="9"/>
      <c r="C603" s="9"/>
      <c r="D603" s="878"/>
      <c r="E603" s="9"/>
      <c r="F603" s="9"/>
      <c r="G603" s="9"/>
      <c r="H603" s="9"/>
      <c r="I603" s="9"/>
      <c r="J603" s="9"/>
      <c r="K603" s="13">
        <v>1</v>
      </c>
      <c r="L603" s="9"/>
    </row>
    <row r="604" spans="1:26" hidden="1">
      <c r="B604" s="485"/>
      <c r="C604" s="485"/>
      <c r="D604" s="637"/>
      <c r="E604" s="488"/>
      <c r="F604" s="488"/>
      <c r="G604" s="488"/>
      <c r="H604" s="488"/>
      <c r="I604" s="488"/>
      <c r="J604" s="488"/>
      <c r="K604" s="879" t="str">
        <f>(IF($E736&lt;&gt;0,$K$2,IF($F736&lt;&gt;0,$K$2,IF($G736&lt;&gt;0,$K$2,IF($H736&lt;&gt;0,$K$2,IF($I736&lt;&gt;0,$K$2,IF($J736&lt;&gt;0,$K$2,"")))))))</f>
        <v/>
      </c>
      <c r="L604" s="880"/>
    </row>
    <row r="605" spans="1:26" hidden="1">
      <c r="B605" s="485"/>
      <c r="C605" s="881"/>
      <c r="D605" s="882"/>
      <c r="E605" s="488"/>
      <c r="F605" s="488"/>
      <c r="G605" s="488"/>
      <c r="H605" s="488"/>
      <c r="I605" s="488"/>
      <c r="J605" s="488"/>
      <c r="K605" s="879" t="str">
        <f>(IF($E736&lt;&gt;0,$K$2,IF($F736&lt;&gt;0,$K$2,IF($G736&lt;&gt;0,$K$2,IF($H736&lt;&gt;0,$K$2,IF($I736&lt;&gt;0,$K$2,IF($J736&lt;&gt;0,$K$2,"")))))))</f>
        <v/>
      </c>
      <c r="L605" s="880"/>
    </row>
    <row r="606" spans="1:26" hidden="1">
      <c r="B606" s="203" t="str">
        <f>$B$7</f>
        <v>ОТЧЕТНИ ДАННИ ПО ЕБК ЗА СМЕТКИТЕ ЗА ЧУЖДИ СРЕДСТВА</v>
      </c>
      <c r="C606" s="204"/>
      <c r="D606" s="204"/>
      <c r="E606" s="883"/>
      <c r="F606" s="883"/>
      <c r="G606" s="205"/>
      <c r="H606" s="205"/>
      <c r="I606" s="205"/>
      <c r="J606" s="205"/>
      <c r="K606" s="879" t="str">
        <f>(IF($E736&lt;&gt;0,$K$2,IF($F736&lt;&gt;0,$K$2,IF($G736&lt;&gt;0,$K$2,IF($H736&lt;&gt;0,$K$2,IF($I736&lt;&gt;0,$K$2,IF($J736&lt;&gt;0,$K$2,"")))))))</f>
        <v/>
      </c>
      <c r="L606" s="880"/>
    </row>
    <row r="607" spans="1:26" hidden="1">
      <c r="B607" s="197"/>
      <c r="C607" s="198"/>
      <c r="D607" s="199"/>
      <c r="E607" s="206" t="s">
        <v>605</v>
      </c>
      <c r="F607" s="206" t="s">
        <v>9</v>
      </c>
      <c r="G607" s="201"/>
      <c r="H607" s="884" t="s">
        <v>606</v>
      </c>
      <c r="I607" s="885"/>
      <c r="J607" s="886"/>
      <c r="K607" s="879" t="str">
        <f>(IF($E736&lt;&gt;0,$K$2,IF($F736&lt;&gt;0,$K$2,IF($G736&lt;&gt;0,$K$2,IF($H736&lt;&gt;0,$K$2,IF($I736&lt;&gt;0,$K$2,IF($J736&lt;&gt;0,$K$2,"")))))))</f>
        <v/>
      </c>
      <c r="L607" s="880"/>
    </row>
    <row r="608" spans="1:26" ht="18.75" hidden="1">
      <c r="B608" s="207" t="str">
        <f>$B$9</f>
        <v>КОМИСИЯ ЗА ФИНАНСОВ НАДЗОР</v>
      </c>
      <c r="C608" s="208"/>
      <c r="D608" s="209"/>
      <c r="E608" s="28">
        <f>$E$9</f>
        <v>42370</v>
      </c>
      <c r="F608" s="210">
        <f>$F$9</f>
        <v>42582</v>
      </c>
      <c r="G608" s="201"/>
      <c r="H608" s="201"/>
      <c r="I608" s="201"/>
      <c r="J608" s="201"/>
      <c r="K608" s="879" t="str">
        <f>(IF($E736&lt;&gt;0,$K$2,IF($F736&lt;&gt;0,$K$2,IF($G736&lt;&gt;0,$K$2,IF($H736&lt;&gt;0,$K$2,IF($I736&lt;&gt;0,$K$2,IF($J736&lt;&gt;0,$K$2,"")))))))</f>
        <v/>
      </c>
      <c r="L608" s="880"/>
    </row>
    <row r="609" spans="1:12" hidden="1">
      <c r="B609" s="211" t="str">
        <f>$B$10</f>
        <v xml:space="preserve">                                                            (наименование на разпоредителя с бюджет)</v>
      </c>
      <c r="C609" s="197"/>
      <c r="D609" s="212"/>
      <c r="E609" s="213"/>
      <c r="F609" s="213"/>
      <c r="G609" s="201"/>
      <c r="H609" s="201"/>
      <c r="I609" s="201"/>
      <c r="J609" s="201"/>
      <c r="K609" s="879" t="str">
        <f>(IF($E736&lt;&gt;0,$K$2,IF($F736&lt;&gt;0,$K$2,IF($G736&lt;&gt;0,$K$2,IF($H736&lt;&gt;0,$K$2,IF($I736&lt;&gt;0,$K$2,IF($J736&lt;&gt;0,$K$2,"")))))))</f>
        <v/>
      </c>
      <c r="L609" s="880"/>
    </row>
    <row r="610" spans="1:12" hidden="1">
      <c r="B610" s="211"/>
      <c r="C610" s="197"/>
      <c r="D610" s="212"/>
      <c r="E610" s="211"/>
      <c r="F610" s="197"/>
      <c r="G610" s="201"/>
      <c r="H610" s="201"/>
      <c r="I610" s="201"/>
      <c r="J610" s="201"/>
      <c r="K610" s="879" t="str">
        <f>(IF($E736&lt;&gt;0,$K$2,IF($F736&lt;&gt;0,$K$2,IF($G736&lt;&gt;0,$K$2,IF($H736&lt;&gt;0,$K$2,IF($I736&lt;&gt;0,$K$2,IF($J736&lt;&gt;0,$K$2,"")))))))</f>
        <v/>
      </c>
      <c r="L610" s="880"/>
    </row>
    <row r="611" spans="1:12" ht="19.5" hidden="1">
      <c r="B611" s="887" t="str">
        <f>$B$12</f>
        <v>Комисия за финансов надзор</v>
      </c>
      <c r="C611" s="888"/>
      <c r="D611" s="889"/>
      <c r="E611" s="214" t="s">
        <v>197</v>
      </c>
      <c r="F611" s="890" t="str">
        <f>$F$12</f>
        <v>4700</v>
      </c>
      <c r="G611" s="891"/>
      <c r="H611" s="201"/>
      <c r="I611" s="201"/>
      <c r="J611" s="201"/>
      <c r="K611" s="879" t="str">
        <f>(IF($E736&lt;&gt;0,$K$2,IF($F736&lt;&gt;0,$K$2,IF($G736&lt;&gt;0,$K$2,IF($H736&lt;&gt;0,$K$2,IF($I736&lt;&gt;0,$K$2,IF($J736&lt;&gt;0,$K$2,"")))))))</f>
        <v/>
      </c>
      <c r="L611" s="880"/>
    </row>
    <row r="612" spans="1:12" hidden="1">
      <c r="B612" s="216" t="str">
        <f>$B$13</f>
        <v xml:space="preserve">                                             (наименование на първостепенния разпоредител с бюджет)</v>
      </c>
      <c r="C612" s="197"/>
      <c r="D612" s="212"/>
      <c r="E612" s="892"/>
      <c r="F612" s="200"/>
      <c r="G612" s="201"/>
      <c r="H612" s="201"/>
      <c r="I612" s="201"/>
      <c r="J612" s="201"/>
      <c r="K612" s="879" t="str">
        <f>(IF($E736&lt;&gt;0,$K$2,IF($F736&lt;&gt;0,$K$2,IF($G736&lt;&gt;0,$K$2,IF($H736&lt;&gt;0,$K$2,IF($I736&lt;&gt;0,$K$2,IF($J736&lt;&gt;0,$K$2,"")))))))</f>
        <v/>
      </c>
      <c r="L612" s="880"/>
    </row>
    <row r="613" spans="1:12" ht="19.5" hidden="1">
      <c r="B613" s="219"/>
      <c r="C613" s="201"/>
      <c r="D613" s="220" t="s">
        <v>17</v>
      </c>
      <c r="E613" s="221">
        <f>$E$15</f>
        <v>33</v>
      </c>
      <c r="F613" s="426" t="str">
        <f>$F$15</f>
        <v>Чужди средства</v>
      </c>
      <c r="G613" s="201"/>
      <c r="H613" s="222"/>
      <c r="I613" s="201"/>
      <c r="J613" s="222"/>
      <c r="K613" s="879" t="str">
        <f>(IF($E736&lt;&gt;0,$K$2,IF($F736&lt;&gt;0,$K$2,IF($G736&lt;&gt;0,$K$2,IF($H736&lt;&gt;0,$K$2,IF($I736&lt;&gt;0,$K$2,IF($J736&lt;&gt;0,$K$2,"")))))))</f>
        <v/>
      </c>
      <c r="L613" s="880"/>
    </row>
    <row r="614" spans="1:12" hidden="1">
      <c r="B614" s="197"/>
      <c r="C614" s="198"/>
      <c r="D614" s="199"/>
      <c r="E614" s="200"/>
      <c r="F614" s="225"/>
      <c r="G614" s="226"/>
      <c r="H614" s="226"/>
      <c r="I614" s="226"/>
      <c r="J614" s="227" t="s">
        <v>18</v>
      </c>
      <c r="K614" s="879" t="str">
        <f>(IF($E736&lt;&gt;0,$K$2,IF($F736&lt;&gt;0,$K$2,IF($G736&lt;&gt;0,$K$2,IF($H736&lt;&gt;0,$K$2,IF($I736&lt;&gt;0,$K$2,IF($J736&lt;&gt;0,$K$2,"")))))))</f>
        <v/>
      </c>
      <c r="L614" s="880"/>
    </row>
    <row r="615" spans="1:12" ht="16.5" hidden="1">
      <c r="B615" s="893"/>
      <c r="C615" s="894"/>
      <c r="D615" s="895" t="s">
        <v>607</v>
      </c>
      <c r="E615" s="232" t="s">
        <v>20</v>
      </c>
      <c r="F615" s="233" t="s">
        <v>21</v>
      </c>
      <c r="G615" s="234"/>
      <c r="H615" s="235"/>
      <c r="I615" s="234"/>
      <c r="J615" s="236"/>
      <c r="K615" s="879" t="str">
        <f>(IF($E736&lt;&gt;0,$K$2,IF($F736&lt;&gt;0,$K$2,IF($G736&lt;&gt;0,$K$2,IF($H736&lt;&gt;0,$K$2,IF($I736&lt;&gt;0,$K$2,IF($J736&lt;&gt;0,$K$2,"")))))))</f>
        <v/>
      </c>
      <c r="L615" s="880"/>
    </row>
    <row r="616" spans="1:12" ht="56.1" hidden="1" customHeight="1">
      <c r="B616" s="239" t="s">
        <v>22</v>
      </c>
      <c r="C616" s="240" t="s">
        <v>23</v>
      </c>
      <c r="D616" s="896" t="s">
        <v>608</v>
      </c>
      <c r="E616" s="242">
        <v>2016</v>
      </c>
      <c r="F616" s="243" t="s">
        <v>25</v>
      </c>
      <c r="G616" s="244" t="s">
        <v>26</v>
      </c>
      <c r="H616" s="245" t="s">
        <v>27</v>
      </c>
      <c r="I616" s="246" t="s">
        <v>28</v>
      </c>
      <c r="J616" s="247" t="s">
        <v>29</v>
      </c>
      <c r="K616" s="879" t="str">
        <f>(IF($E736&lt;&gt;0,$K$2,IF($F736&lt;&gt;0,$K$2,IF($G736&lt;&gt;0,$K$2,IF($H736&lt;&gt;0,$K$2,IF($I736&lt;&gt;0,$K$2,IF($J736&lt;&gt;0,$K$2,"")))))))</f>
        <v/>
      </c>
      <c r="L616" s="880"/>
    </row>
    <row r="617" spans="1:12" ht="69" hidden="1" customHeight="1">
      <c r="B617" s="248"/>
      <c r="C617" s="647"/>
      <c r="D617" s="897" t="s">
        <v>200</v>
      </c>
      <c r="E617" s="251" t="s">
        <v>31</v>
      </c>
      <c r="F617" s="251" t="s">
        <v>32</v>
      </c>
      <c r="G617" s="898" t="s">
        <v>33</v>
      </c>
      <c r="H617" s="899" t="s">
        <v>34</v>
      </c>
      <c r="I617" s="899" t="s">
        <v>35</v>
      </c>
      <c r="J617" s="900" t="s">
        <v>36</v>
      </c>
      <c r="K617" s="879" t="str">
        <f>(IF($E736&lt;&gt;0,$K$2,IF($F736&lt;&gt;0,$K$2,IF($G736&lt;&gt;0,$K$2,IF($H736&lt;&gt;0,$K$2,IF($I736&lt;&gt;0,$K$2,IF($J736&lt;&gt;0,$K$2,"")))))))</f>
        <v/>
      </c>
      <c r="L617" s="880"/>
    </row>
    <row r="618" spans="1:12" hidden="1">
      <c r="B618" s="901"/>
      <c r="C618" s="902">
        <v>0</v>
      </c>
      <c r="D618" s="903" t="s">
        <v>609</v>
      </c>
      <c r="E618" s="409"/>
      <c r="F618" s="904"/>
      <c r="G618" s="905"/>
      <c r="H618" s="906"/>
      <c r="I618" s="906"/>
      <c r="J618" s="907"/>
      <c r="K618" s="879" t="str">
        <f>(IF($E736&lt;&gt;0,$K$2,IF($F736&lt;&gt;0,$K$2,IF($G736&lt;&gt;0,$K$2,IF($H736&lt;&gt;0,$K$2,IF($I736&lt;&gt;0,$K$2,IF($J736&lt;&gt;0,$K$2,"")))))))</f>
        <v/>
      </c>
      <c r="L618" s="880"/>
    </row>
    <row r="619" spans="1:12" hidden="1">
      <c r="B619" s="908"/>
      <c r="C619" s="909">
        <f>VLOOKUP(D620,EBK_DEIN2,2,FALSE)</f>
        <v>1111</v>
      </c>
      <c r="D619" s="910" t="s">
        <v>610</v>
      </c>
      <c r="E619" s="904"/>
      <c r="F619" s="904"/>
      <c r="G619" s="911"/>
      <c r="H619" s="912"/>
      <c r="I619" s="912"/>
      <c r="J619" s="913"/>
      <c r="K619" s="879" t="str">
        <f>(IF($E736&lt;&gt;0,$K$2,IF($F736&lt;&gt;0,$K$2,IF($G736&lt;&gt;0,$K$2,IF($H736&lt;&gt;0,$K$2,IF($I736&lt;&gt;0,$K$2,IF($J736&lt;&gt;0,$K$2,"")))))))</f>
        <v/>
      </c>
      <c r="L619" s="880"/>
    </row>
    <row r="620" spans="1:12" hidden="1">
      <c r="B620" s="914"/>
      <c r="C620" s="915">
        <f>+C619</f>
        <v>1111</v>
      </c>
      <c r="D620" s="916" t="s">
        <v>611</v>
      </c>
      <c r="E620" s="904"/>
      <c r="F620" s="904"/>
      <c r="G620" s="911"/>
      <c r="H620" s="912"/>
      <c r="I620" s="912"/>
      <c r="J620" s="913"/>
      <c r="K620" s="879" t="str">
        <f>(IF($E736&lt;&gt;0,$K$2,IF($F736&lt;&gt;0,$K$2,IF($G736&lt;&gt;0,$K$2,IF($H736&lt;&gt;0,$K$2,IF($I736&lt;&gt;0,$K$2,IF($J736&lt;&gt;0,$K$2,"")))))))</f>
        <v/>
      </c>
      <c r="L620" s="880"/>
    </row>
    <row r="621" spans="1:12" hidden="1">
      <c r="B621" s="917"/>
      <c r="C621" s="918"/>
      <c r="D621" s="919" t="s">
        <v>612</v>
      </c>
      <c r="E621" s="904"/>
      <c r="F621" s="904"/>
      <c r="G621" s="920"/>
      <c r="H621" s="921"/>
      <c r="I621" s="921"/>
      <c r="J621" s="922"/>
      <c r="K621" s="879" t="str">
        <f>(IF($E736&lt;&gt;0,$K$2,IF($F736&lt;&gt;0,$K$2,IF($G736&lt;&gt;0,$K$2,IF($H736&lt;&gt;0,$K$2,IF($I736&lt;&gt;0,$K$2,IF($J736&lt;&gt;0,$K$2,"")))))))</f>
        <v/>
      </c>
      <c r="L621" s="880"/>
    </row>
    <row r="622" spans="1:12" hidden="1">
      <c r="B622" s="262">
        <v>100</v>
      </c>
      <c r="C622" s="263" t="s">
        <v>201</v>
      </c>
      <c r="D622" s="264"/>
      <c r="E622" s="265">
        <f t="shared" ref="E622:J622" si="123">SUM(E623:E624)</f>
        <v>0</v>
      </c>
      <c r="F622" s="266">
        <f t="shared" si="123"/>
        <v>0</v>
      </c>
      <c r="G622" s="267">
        <f t="shared" si="123"/>
        <v>0</v>
      </c>
      <c r="H622" s="268">
        <f t="shared" si="123"/>
        <v>0</v>
      </c>
      <c r="I622" s="268">
        <f t="shared" si="123"/>
        <v>0</v>
      </c>
      <c r="J622" s="269">
        <f t="shared" si="123"/>
        <v>0</v>
      </c>
      <c r="K622" s="879" t="str">
        <f>(IF($E622&lt;&gt;0,$K$2,IF($F622&lt;&gt;0,$K$2,IF($G622&lt;&gt;0,$K$2,IF($H622&lt;&gt;0,$K$2,IF($I622&lt;&gt;0,$K$2,IF($J622&lt;&gt;0,$K$2,"")))))))</f>
        <v/>
      </c>
      <c r="L622" s="923"/>
    </row>
    <row r="623" spans="1:12" hidden="1">
      <c r="B623" s="272"/>
      <c r="C623" s="273">
        <v>101</v>
      </c>
      <c r="D623" s="274" t="s">
        <v>202</v>
      </c>
      <c r="E623" s="93"/>
      <c r="F623" s="275">
        <f>G623+H623+I623+J623</f>
        <v>0</v>
      </c>
      <c r="G623" s="95"/>
      <c r="H623" s="96"/>
      <c r="I623" s="96"/>
      <c r="J623" s="97"/>
      <c r="K623" s="879" t="str">
        <f t="shared" ref="K623:K688" si="124">(IF($E623&lt;&gt;0,$K$2,IF($F623&lt;&gt;0,$K$2,IF($G623&lt;&gt;0,$K$2,IF($H623&lt;&gt;0,$K$2,IF($I623&lt;&gt;0,$K$2,IF($J623&lt;&gt;0,$K$2,"")))))))</f>
        <v/>
      </c>
      <c r="L623" s="923"/>
    </row>
    <row r="624" spans="1:12" ht="36" hidden="1" customHeight="1">
      <c r="A624" s="16"/>
      <c r="B624" s="272"/>
      <c r="C624" s="279">
        <v>102</v>
      </c>
      <c r="D624" s="280" t="s">
        <v>204</v>
      </c>
      <c r="E624" s="125"/>
      <c r="F624" s="281">
        <f>G624+H624+I624+J624</f>
        <v>0</v>
      </c>
      <c r="G624" s="127"/>
      <c r="H624" s="128"/>
      <c r="I624" s="128"/>
      <c r="J624" s="129"/>
      <c r="K624" s="879" t="str">
        <f t="shared" si="124"/>
        <v/>
      </c>
      <c r="L624" s="923"/>
    </row>
    <row r="625" spans="1:12" hidden="1">
      <c r="A625" s="16"/>
      <c r="B625" s="262">
        <v>200</v>
      </c>
      <c r="C625" s="285" t="s">
        <v>206</v>
      </c>
      <c r="D625" s="285"/>
      <c r="E625" s="265">
        <f t="shared" ref="E625:J625" si="125">SUM(E626:E630)</f>
        <v>0</v>
      </c>
      <c r="F625" s="266">
        <f t="shared" si="125"/>
        <v>0</v>
      </c>
      <c r="G625" s="267">
        <f t="shared" si="125"/>
        <v>0</v>
      </c>
      <c r="H625" s="268">
        <f t="shared" si="125"/>
        <v>0</v>
      </c>
      <c r="I625" s="268">
        <f t="shared" si="125"/>
        <v>0</v>
      </c>
      <c r="J625" s="269">
        <f t="shared" si="125"/>
        <v>0</v>
      </c>
      <c r="K625" s="879" t="str">
        <f t="shared" si="124"/>
        <v/>
      </c>
      <c r="L625" s="923"/>
    </row>
    <row r="626" spans="1:12" hidden="1">
      <c r="A626" s="16"/>
      <c r="B626" s="286"/>
      <c r="C626" s="273">
        <v>201</v>
      </c>
      <c r="D626" s="274" t="s">
        <v>208</v>
      </c>
      <c r="E626" s="93"/>
      <c r="F626" s="275">
        <f>G626+H626+I626+J626</f>
        <v>0</v>
      </c>
      <c r="G626" s="95"/>
      <c r="H626" s="96"/>
      <c r="I626" s="96"/>
      <c r="J626" s="97"/>
      <c r="K626" s="879" t="str">
        <f t="shared" si="124"/>
        <v/>
      </c>
      <c r="L626" s="923"/>
    </row>
    <row r="627" spans="1:12" hidden="1">
      <c r="A627" s="16"/>
      <c r="B627" s="287"/>
      <c r="C627" s="288">
        <v>202</v>
      </c>
      <c r="D627" s="289" t="s">
        <v>210</v>
      </c>
      <c r="E627" s="100"/>
      <c r="F627" s="290">
        <f>G627+H627+I627+J627</f>
        <v>0</v>
      </c>
      <c r="G627" s="102"/>
      <c r="H627" s="103"/>
      <c r="I627" s="103"/>
      <c r="J627" s="104"/>
      <c r="K627" s="879" t="str">
        <f t="shared" si="124"/>
        <v/>
      </c>
      <c r="L627" s="923"/>
    </row>
    <row r="628" spans="1:12" ht="31.5" hidden="1">
      <c r="A628" s="16"/>
      <c r="B628" s="294"/>
      <c r="C628" s="288">
        <v>205</v>
      </c>
      <c r="D628" s="289" t="s">
        <v>212</v>
      </c>
      <c r="E628" s="100"/>
      <c r="F628" s="290">
        <f>G628+H628+I628+J628</f>
        <v>0</v>
      </c>
      <c r="G628" s="102"/>
      <c r="H628" s="103"/>
      <c r="I628" s="103"/>
      <c r="J628" s="104"/>
      <c r="K628" s="879" t="str">
        <f t="shared" si="124"/>
        <v/>
      </c>
      <c r="L628" s="923"/>
    </row>
    <row r="629" spans="1:12" hidden="1">
      <c r="A629" s="16"/>
      <c r="B629" s="294"/>
      <c r="C629" s="288">
        <v>208</v>
      </c>
      <c r="D629" s="295" t="s">
        <v>214</v>
      </c>
      <c r="E629" s="100"/>
      <c r="F629" s="290">
        <f>G629+H629+I629+J629</f>
        <v>0</v>
      </c>
      <c r="G629" s="102"/>
      <c r="H629" s="103"/>
      <c r="I629" s="103"/>
      <c r="J629" s="104"/>
      <c r="K629" s="879" t="str">
        <f t="shared" si="124"/>
        <v/>
      </c>
      <c r="L629" s="923"/>
    </row>
    <row r="630" spans="1:12" hidden="1">
      <c r="A630" s="48"/>
      <c r="B630" s="286"/>
      <c r="C630" s="279">
        <v>209</v>
      </c>
      <c r="D630" s="296" t="s">
        <v>216</v>
      </c>
      <c r="E630" s="125"/>
      <c r="F630" s="281">
        <f>G630+H630+I630+J630</f>
        <v>0</v>
      </c>
      <c r="G630" s="127"/>
      <c r="H630" s="128"/>
      <c r="I630" s="128"/>
      <c r="J630" s="129"/>
      <c r="K630" s="879" t="str">
        <f t="shared" si="124"/>
        <v/>
      </c>
      <c r="L630" s="923"/>
    </row>
    <row r="631" spans="1:12" hidden="1">
      <c r="A631" s="16"/>
      <c r="B631" s="262">
        <v>500</v>
      </c>
      <c r="C631" s="297" t="s">
        <v>218</v>
      </c>
      <c r="D631" s="297"/>
      <c r="E631" s="265">
        <f t="shared" ref="E631:J631" si="126">SUM(E632:E638)</f>
        <v>0</v>
      </c>
      <c r="F631" s="266">
        <f t="shared" si="126"/>
        <v>0</v>
      </c>
      <c r="G631" s="267">
        <f t="shared" si="126"/>
        <v>0</v>
      </c>
      <c r="H631" s="268">
        <f t="shared" si="126"/>
        <v>0</v>
      </c>
      <c r="I631" s="268">
        <f t="shared" si="126"/>
        <v>0</v>
      </c>
      <c r="J631" s="269">
        <f t="shared" si="126"/>
        <v>0</v>
      </c>
      <c r="K631" s="879" t="str">
        <f t="shared" si="124"/>
        <v/>
      </c>
      <c r="L631" s="923"/>
    </row>
    <row r="632" spans="1:12" ht="31.5" hidden="1">
      <c r="A632" s="48"/>
      <c r="B632" s="286"/>
      <c r="C632" s="298">
        <v>551</v>
      </c>
      <c r="D632" s="299" t="s">
        <v>220</v>
      </c>
      <c r="E632" s="93"/>
      <c r="F632" s="275">
        <f t="shared" ref="F632:F639" si="127">G632+H632+I632+J632</f>
        <v>0</v>
      </c>
      <c r="G632" s="591">
        <v>0</v>
      </c>
      <c r="H632" s="592">
        <v>0</v>
      </c>
      <c r="I632" s="592">
        <v>0</v>
      </c>
      <c r="J632" s="97"/>
      <c r="K632" s="879" t="str">
        <f t="shared" si="124"/>
        <v/>
      </c>
      <c r="L632" s="923"/>
    </row>
    <row r="633" spans="1:12" hidden="1">
      <c r="A633" s="16"/>
      <c r="B633" s="286"/>
      <c r="C633" s="300">
        <f>C632+1</f>
        <v>552</v>
      </c>
      <c r="D633" s="301" t="s">
        <v>613</v>
      </c>
      <c r="E633" s="100"/>
      <c r="F633" s="290">
        <f t="shared" si="127"/>
        <v>0</v>
      </c>
      <c r="G633" s="593">
        <v>0</v>
      </c>
      <c r="H633" s="594">
        <v>0</v>
      </c>
      <c r="I633" s="594">
        <v>0</v>
      </c>
      <c r="J633" s="104"/>
      <c r="K633" s="879" t="str">
        <f t="shared" si="124"/>
        <v/>
      </c>
      <c r="L633" s="923"/>
    </row>
    <row r="634" spans="1:12" hidden="1">
      <c r="A634" s="228"/>
      <c r="B634" s="302"/>
      <c r="C634" s="300">
        <v>558</v>
      </c>
      <c r="D634" s="303" t="s">
        <v>59</v>
      </c>
      <c r="E634" s="100"/>
      <c r="F634" s="290">
        <f>G634+H634+I634+J634</f>
        <v>0</v>
      </c>
      <c r="G634" s="593">
        <v>0</v>
      </c>
      <c r="H634" s="594">
        <v>0</v>
      </c>
      <c r="I634" s="594">
        <v>0</v>
      </c>
      <c r="J634" s="104"/>
      <c r="K634" s="879" t="str">
        <f t="shared" si="124"/>
        <v/>
      </c>
      <c r="L634" s="923"/>
    </row>
    <row r="635" spans="1:12" hidden="1">
      <c r="A635" s="48"/>
      <c r="B635" s="302"/>
      <c r="C635" s="300">
        <v>560</v>
      </c>
      <c r="D635" s="303" t="s">
        <v>223</v>
      </c>
      <c r="E635" s="100"/>
      <c r="F635" s="290">
        <f t="shared" si="127"/>
        <v>0</v>
      </c>
      <c r="G635" s="593">
        <v>0</v>
      </c>
      <c r="H635" s="594">
        <v>0</v>
      </c>
      <c r="I635" s="594">
        <v>0</v>
      </c>
      <c r="J635" s="104"/>
      <c r="K635" s="879" t="str">
        <f t="shared" si="124"/>
        <v/>
      </c>
      <c r="L635" s="923"/>
    </row>
    <row r="636" spans="1:12" hidden="1">
      <c r="A636" s="48"/>
      <c r="B636" s="302"/>
      <c r="C636" s="300">
        <v>580</v>
      </c>
      <c r="D636" s="301" t="s">
        <v>225</v>
      </c>
      <c r="E636" s="100"/>
      <c r="F636" s="290">
        <f t="shared" si="127"/>
        <v>0</v>
      </c>
      <c r="G636" s="593">
        <v>0</v>
      </c>
      <c r="H636" s="594">
        <v>0</v>
      </c>
      <c r="I636" s="594">
        <v>0</v>
      </c>
      <c r="J636" s="104"/>
      <c r="K636" s="879" t="str">
        <f t="shared" si="124"/>
        <v/>
      </c>
      <c r="L636" s="923"/>
    </row>
    <row r="637" spans="1:12" ht="31.5" hidden="1">
      <c r="A637" s="48"/>
      <c r="B637" s="286"/>
      <c r="C637" s="288">
        <v>588</v>
      </c>
      <c r="D637" s="295" t="s">
        <v>226</v>
      </c>
      <c r="E637" s="100"/>
      <c r="F637" s="290">
        <f>G637+H637+I637+J637</f>
        <v>0</v>
      </c>
      <c r="G637" s="593">
        <v>0</v>
      </c>
      <c r="H637" s="594">
        <v>0</v>
      </c>
      <c r="I637" s="594">
        <v>0</v>
      </c>
      <c r="J637" s="104"/>
      <c r="K637" s="879" t="str">
        <f t="shared" si="124"/>
        <v/>
      </c>
      <c r="L637" s="923"/>
    </row>
    <row r="638" spans="1:12" ht="31.5" hidden="1">
      <c r="A638" s="261">
        <v>5</v>
      </c>
      <c r="B638" s="286"/>
      <c r="C638" s="304">
        <v>590</v>
      </c>
      <c r="D638" s="305" t="s">
        <v>227</v>
      </c>
      <c r="E638" s="125"/>
      <c r="F638" s="281">
        <f t="shared" si="127"/>
        <v>0</v>
      </c>
      <c r="G638" s="127"/>
      <c r="H638" s="128"/>
      <c r="I638" s="128"/>
      <c r="J638" s="129"/>
      <c r="K638" s="879" t="str">
        <f t="shared" si="124"/>
        <v/>
      </c>
      <c r="L638" s="923"/>
    </row>
    <row r="639" spans="1:12" hidden="1">
      <c r="A639" s="271">
        <v>10</v>
      </c>
      <c r="B639" s="262">
        <v>800</v>
      </c>
      <c r="C639" s="306" t="s">
        <v>614</v>
      </c>
      <c r="D639" s="307"/>
      <c r="E639" s="924"/>
      <c r="F639" s="309">
        <f t="shared" si="127"/>
        <v>0</v>
      </c>
      <c r="G639" s="925"/>
      <c r="H639" s="926"/>
      <c r="I639" s="926"/>
      <c r="J639" s="927"/>
      <c r="K639" s="879" t="str">
        <f t="shared" si="124"/>
        <v/>
      </c>
      <c r="L639" s="923"/>
    </row>
    <row r="640" spans="1:12" hidden="1">
      <c r="A640" s="271">
        <v>15</v>
      </c>
      <c r="B640" s="262">
        <v>1000</v>
      </c>
      <c r="C640" s="285" t="s">
        <v>230</v>
      </c>
      <c r="D640" s="285"/>
      <c r="E640" s="308">
        <f t="shared" ref="E640:J640" si="128">SUM(E641:E657)</f>
        <v>0</v>
      </c>
      <c r="F640" s="309">
        <f t="shared" si="128"/>
        <v>0</v>
      </c>
      <c r="G640" s="267">
        <f t="shared" si="128"/>
        <v>0</v>
      </c>
      <c r="H640" s="268">
        <f t="shared" si="128"/>
        <v>0</v>
      </c>
      <c r="I640" s="268">
        <f t="shared" si="128"/>
        <v>0</v>
      </c>
      <c r="J640" s="269">
        <f t="shared" si="128"/>
        <v>0</v>
      </c>
      <c r="K640" s="879" t="str">
        <f t="shared" si="124"/>
        <v/>
      </c>
      <c r="L640" s="923"/>
    </row>
    <row r="641" spans="1:12" hidden="1">
      <c r="A641" s="261">
        <v>35</v>
      </c>
      <c r="B641" s="287"/>
      <c r="C641" s="273">
        <v>1011</v>
      </c>
      <c r="D641" s="310" t="s">
        <v>231</v>
      </c>
      <c r="E641" s="93"/>
      <c r="F641" s="275">
        <f t="shared" ref="F641:F657" si="129">G641+H641+I641+J641</f>
        <v>0</v>
      </c>
      <c r="G641" s="95"/>
      <c r="H641" s="96"/>
      <c r="I641" s="96"/>
      <c r="J641" s="97"/>
      <c r="K641" s="879" t="str">
        <f t="shared" si="124"/>
        <v/>
      </c>
      <c r="L641" s="923"/>
    </row>
    <row r="642" spans="1:12" hidden="1">
      <c r="A642" s="271">
        <v>40</v>
      </c>
      <c r="B642" s="287"/>
      <c r="C642" s="288">
        <v>1012</v>
      </c>
      <c r="D642" s="289" t="s">
        <v>232</v>
      </c>
      <c r="E642" s="100"/>
      <c r="F642" s="290">
        <f t="shared" si="129"/>
        <v>0</v>
      </c>
      <c r="G642" s="102"/>
      <c r="H642" s="103"/>
      <c r="I642" s="103"/>
      <c r="J642" s="104"/>
      <c r="K642" s="879" t="str">
        <f t="shared" si="124"/>
        <v/>
      </c>
      <c r="L642" s="923"/>
    </row>
    <row r="643" spans="1:12" hidden="1">
      <c r="A643" s="271">
        <v>45</v>
      </c>
      <c r="B643" s="287"/>
      <c r="C643" s="288">
        <v>1013</v>
      </c>
      <c r="D643" s="289" t="s">
        <v>233</v>
      </c>
      <c r="E643" s="100"/>
      <c r="F643" s="290">
        <f t="shared" si="129"/>
        <v>0</v>
      </c>
      <c r="G643" s="102"/>
      <c r="H643" s="103"/>
      <c r="I643" s="103"/>
      <c r="J643" s="104"/>
      <c r="K643" s="879" t="str">
        <f t="shared" si="124"/>
        <v/>
      </c>
      <c r="L643" s="923"/>
    </row>
    <row r="644" spans="1:12" hidden="1">
      <c r="A644" s="271">
        <v>50</v>
      </c>
      <c r="B644" s="287"/>
      <c r="C644" s="288">
        <v>1014</v>
      </c>
      <c r="D644" s="289" t="s">
        <v>234</v>
      </c>
      <c r="E644" s="100"/>
      <c r="F644" s="290">
        <f t="shared" si="129"/>
        <v>0</v>
      </c>
      <c r="G644" s="102"/>
      <c r="H644" s="103"/>
      <c r="I644" s="103"/>
      <c r="J644" s="104"/>
      <c r="K644" s="879" t="str">
        <f t="shared" si="124"/>
        <v/>
      </c>
      <c r="L644" s="923"/>
    </row>
    <row r="645" spans="1:12" hidden="1">
      <c r="A645" s="271">
        <v>55</v>
      </c>
      <c r="B645" s="287"/>
      <c r="C645" s="288">
        <v>1015</v>
      </c>
      <c r="D645" s="289" t="s">
        <v>236</v>
      </c>
      <c r="E645" s="100"/>
      <c r="F645" s="290">
        <f t="shared" si="129"/>
        <v>0</v>
      </c>
      <c r="G645" s="102"/>
      <c r="H645" s="103"/>
      <c r="I645" s="103"/>
      <c r="J645" s="104"/>
      <c r="K645" s="879" t="str">
        <f t="shared" si="124"/>
        <v/>
      </c>
      <c r="L645" s="923"/>
    </row>
    <row r="646" spans="1:12" hidden="1">
      <c r="A646" s="271">
        <v>60</v>
      </c>
      <c r="B646" s="287"/>
      <c r="C646" s="311">
        <v>1016</v>
      </c>
      <c r="D646" s="312" t="s">
        <v>238</v>
      </c>
      <c r="E646" s="108"/>
      <c r="F646" s="313">
        <f t="shared" si="129"/>
        <v>0</v>
      </c>
      <c r="G646" s="110"/>
      <c r="H646" s="111"/>
      <c r="I646" s="111"/>
      <c r="J646" s="112"/>
      <c r="K646" s="879" t="str">
        <f t="shared" si="124"/>
        <v/>
      </c>
      <c r="L646" s="923"/>
    </row>
    <row r="647" spans="1:12" hidden="1">
      <c r="A647" s="261">
        <v>65</v>
      </c>
      <c r="B647" s="272"/>
      <c r="C647" s="317">
        <v>1020</v>
      </c>
      <c r="D647" s="318" t="s">
        <v>240</v>
      </c>
      <c r="E647" s="928"/>
      <c r="F647" s="320">
        <f t="shared" si="129"/>
        <v>0</v>
      </c>
      <c r="G647" s="540"/>
      <c r="H647" s="541"/>
      <c r="I647" s="541"/>
      <c r="J647" s="542"/>
      <c r="K647" s="879" t="str">
        <f t="shared" si="124"/>
        <v/>
      </c>
      <c r="L647" s="923"/>
    </row>
    <row r="648" spans="1:12" hidden="1">
      <c r="A648" s="271">
        <v>70</v>
      </c>
      <c r="B648" s="287"/>
      <c r="C648" s="324">
        <v>1030</v>
      </c>
      <c r="D648" s="325" t="s">
        <v>242</v>
      </c>
      <c r="E648" s="929"/>
      <c r="F648" s="327">
        <f t="shared" si="129"/>
        <v>0</v>
      </c>
      <c r="G648" s="533"/>
      <c r="H648" s="534"/>
      <c r="I648" s="534"/>
      <c r="J648" s="535"/>
      <c r="K648" s="879" t="str">
        <f t="shared" si="124"/>
        <v/>
      </c>
      <c r="L648" s="923"/>
    </row>
    <row r="649" spans="1:12" hidden="1">
      <c r="A649" s="271">
        <v>75</v>
      </c>
      <c r="B649" s="287"/>
      <c r="C649" s="317">
        <v>1051</v>
      </c>
      <c r="D649" s="332" t="s">
        <v>243</v>
      </c>
      <c r="E649" s="928"/>
      <c r="F649" s="320">
        <f t="shared" si="129"/>
        <v>0</v>
      </c>
      <c r="G649" s="540"/>
      <c r="H649" s="541"/>
      <c r="I649" s="541"/>
      <c r="J649" s="542"/>
      <c r="K649" s="879" t="str">
        <f t="shared" si="124"/>
        <v/>
      </c>
      <c r="L649" s="923"/>
    </row>
    <row r="650" spans="1:12" hidden="1">
      <c r="A650" s="271">
        <v>80</v>
      </c>
      <c r="B650" s="287"/>
      <c r="C650" s="288">
        <v>1052</v>
      </c>
      <c r="D650" s="289" t="s">
        <v>244</v>
      </c>
      <c r="E650" s="100"/>
      <c r="F650" s="290">
        <f t="shared" si="129"/>
        <v>0</v>
      </c>
      <c r="G650" s="102"/>
      <c r="H650" s="103"/>
      <c r="I650" s="103"/>
      <c r="J650" s="104"/>
      <c r="K650" s="879" t="str">
        <f t="shared" si="124"/>
        <v/>
      </c>
      <c r="L650" s="923"/>
    </row>
    <row r="651" spans="1:12" hidden="1">
      <c r="A651" s="271">
        <v>80</v>
      </c>
      <c r="B651" s="287"/>
      <c r="C651" s="324">
        <v>1053</v>
      </c>
      <c r="D651" s="325" t="s">
        <v>245</v>
      </c>
      <c r="E651" s="929"/>
      <c r="F651" s="327">
        <f t="shared" si="129"/>
        <v>0</v>
      </c>
      <c r="G651" s="533"/>
      <c r="H651" s="534"/>
      <c r="I651" s="534"/>
      <c r="J651" s="535"/>
      <c r="K651" s="879" t="str">
        <f t="shared" si="124"/>
        <v/>
      </c>
      <c r="L651" s="923"/>
    </row>
    <row r="652" spans="1:12" hidden="1">
      <c r="A652" s="271">
        <v>85</v>
      </c>
      <c r="B652" s="287"/>
      <c r="C652" s="317">
        <v>1062</v>
      </c>
      <c r="D652" s="318" t="s">
        <v>246</v>
      </c>
      <c r="E652" s="928"/>
      <c r="F652" s="320">
        <f t="shared" si="129"/>
        <v>0</v>
      </c>
      <c r="G652" s="540"/>
      <c r="H652" s="541"/>
      <c r="I652" s="541"/>
      <c r="J652" s="542"/>
      <c r="K652" s="879" t="str">
        <f t="shared" si="124"/>
        <v/>
      </c>
      <c r="L652" s="923"/>
    </row>
    <row r="653" spans="1:12" hidden="1">
      <c r="A653" s="271">
        <v>90</v>
      </c>
      <c r="B653" s="287"/>
      <c r="C653" s="324">
        <v>1063</v>
      </c>
      <c r="D653" s="333" t="s">
        <v>247</v>
      </c>
      <c r="E653" s="929"/>
      <c r="F653" s="327">
        <f t="shared" si="129"/>
        <v>0</v>
      </c>
      <c r="G653" s="533"/>
      <c r="H653" s="534"/>
      <c r="I653" s="534"/>
      <c r="J653" s="535"/>
      <c r="K653" s="879" t="str">
        <f t="shared" si="124"/>
        <v/>
      </c>
      <c r="L653" s="923"/>
    </row>
    <row r="654" spans="1:12" hidden="1">
      <c r="A654" s="271">
        <v>90</v>
      </c>
      <c r="B654" s="287"/>
      <c r="C654" s="334">
        <v>1069</v>
      </c>
      <c r="D654" s="335" t="s">
        <v>248</v>
      </c>
      <c r="E654" s="930"/>
      <c r="F654" s="337">
        <f t="shared" si="129"/>
        <v>0</v>
      </c>
      <c r="G654" s="726"/>
      <c r="H654" s="727"/>
      <c r="I654" s="727"/>
      <c r="J654" s="728"/>
      <c r="K654" s="879" t="str">
        <f t="shared" si="124"/>
        <v/>
      </c>
      <c r="L654" s="923"/>
    </row>
    <row r="655" spans="1:12" hidden="1">
      <c r="A655" s="261">
        <v>115</v>
      </c>
      <c r="B655" s="272"/>
      <c r="C655" s="317">
        <v>1091</v>
      </c>
      <c r="D655" s="332" t="s">
        <v>249</v>
      </c>
      <c r="E655" s="928"/>
      <c r="F655" s="320">
        <f t="shared" si="129"/>
        <v>0</v>
      </c>
      <c r="G655" s="540"/>
      <c r="H655" s="541"/>
      <c r="I655" s="541"/>
      <c r="J655" s="542"/>
      <c r="K655" s="879" t="str">
        <f t="shared" si="124"/>
        <v/>
      </c>
      <c r="L655" s="923"/>
    </row>
    <row r="656" spans="1:12" hidden="1">
      <c r="A656" s="261">
        <v>125</v>
      </c>
      <c r="B656" s="287"/>
      <c r="C656" s="288">
        <v>1092</v>
      </c>
      <c r="D656" s="289" t="s">
        <v>250</v>
      </c>
      <c r="E656" s="100"/>
      <c r="F656" s="290">
        <f t="shared" si="129"/>
        <v>0</v>
      </c>
      <c r="G656" s="102"/>
      <c r="H656" s="103"/>
      <c r="I656" s="103"/>
      <c r="J656" s="104"/>
      <c r="K656" s="879" t="str">
        <f t="shared" si="124"/>
        <v/>
      </c>
      <c r="L656" s="923"/>
    </row>
    <row r="657" spans="1:12" hidden="1">
      <c r="A657" s="271">
        <v>130</v>
      </c>
      <c r="B657" s="287"/>
      <c r="C657" s="279">
        <v>1098</v>
      </c>
      <c r="D657" s="341" t="s">
        <v>251</v>
      </c>
      <c r="E657" s="125"/>
      <c r="F657" s="281">
        <f t="shared" si="129"/>
        <v>0</v>
      </c>
      <c r="G657" s="127"/>
      <c r="H657" s="128"/>
      <c r="I657" s="128"/>
      <c r="J657" s="129"/>
      <c r="K657" s="879" t="str">
        <f t="shared" si="124"/>
        <v/>
      </c>
      <c r="L657" s="923"/>
    </row>
    <row r="658" spans="1:12" hidden="1">
      <c r="A658" s="271">
        <v>135</v>
      </c>
      <c r="B658" s="262">
        <v>1900</v>
      </c>
      <c r="C658" s="342" t="s">
        <v>252</v>
      </c>
      <c r="D658" s="342"/>
      <c r="E658" s="308">
        <f t="shared" ref="E658:J658" si="130">SUM(E659:E661)</f>
        <v>0</v>
      </c>
      <c r="F658" s="309">
        <f t="shared" si="130"/>
        <v>0</v>
      </c>
      <c r="G658" s="267">
        <f t="shared" si="130"/>
        <v>0</v>
      </c>
      <c r="H658" s="268">
        <f t="shared" si="130"/>
        <v>0</v>
      </c>
      <c r="I658" s="268">
        <f t="shared" si="130"/>
        <v>0</v>
      </c>
      <c r="J658" s="269">
        <f t="shared" si="130"/>
        <v>0</v>
      </c>
      <c r="K658" s="879" t="str">
        <f t="shared" si="124"/>
        <v/>
      </c>
      <c r="L658" s="923"/>
    </row>
    <row r="659" spans="1:12" ht="31.5" hidden="1">
      <c r="A659" s="271">
        <v>140</v>
      </c>
      <c r="B659" s="287"/>
      <c r="C659" s="273">
        <v>1901</v>
      </c>
      <c r="D659" s="343" t="s">
        <v>615</v>
      </c>
      <c r="E659" s="93"/>
      <c r="F659" s="275">
        <f>G659+H659+I659+J659</f>
        <v>0</v>
      </c>
      <c r="G659" s="95"/>
      <c r="H659" s="96"/>
      <c r="I659" s="96"/>
      <c r="J659" s="97"/>
      <c r="K659" s="879" t="str">
        <f t="shared" si="124"/>
        <v/>
      </c>
      <c r="L659" s="923"/>
    </row>
    <row r="660" spans="1:12" ht="31.5" hidden="1">
      <c r="A660" s="271">
        <v>145</v>
      </c>
      <c r="B660" s="344"/>
      <c r="C660" s="288">
        <v>1981</v>
      </c>
      <c r="D660" s="345" t="s">
        <v>616</v>
      </c>
      <c r="E660" s="100"/>
      <c r="F660" s="290">
        <f>G660+H660+I660+J660</f>
        <v>0</v>
      </c>
      <c r="G660" s="102"/>
      <c r="H660" s="103"/>
      <c r="I660" s="103"/>
      <c r="J660" s="104"/>
      <c r="K660" s="879" t="str">
        <f t="shared" si="124"/>
        <v/>
      </c>
      <c r="L660" s="923"/>
    </row>
    <row r="661" spans="1:12" ht="31.5" hidden="1">
      <c r="A661" s="271">
        <v>150</v>
      </c>
      <c r="B661" s="287"/>
      <c r="C661" s="279">
        <v>1991</v>
      </c>
      <c r="D661" s="346" t="s">
        <v>617</v>
      </c>
      <c r="E661" s="125"/>
      <c r="F661" s="281">
        <f>G661+H661+I661+J661</f>
        <v>0</v>
      </c>
      <c r="G661" s="127"/>
      <c r="H661" s="128"/>
      <c r="I661" s="128"/>
      <c r="J661" s="129"/>
      <c r="K661" s="879" t="str">
        <f t="shared" si="124"/>
        <v/>
      </c>
      <c r="L661" s="923"/>
    </row>
    <row r="662" spans="1:12" hidden="1">
      <c r="A662" s="271">
        <v>155</v>
      </c>
      <c r="B662" s="262">
        <v>2100</v>
      </c>
      <c r="C662" s="342" t="s">
        <v>256</v>
      </c>
      <c r="D662" s="342"/>
      <c r="E662" s="308">
        <f t="shared" ref="E662:J662" si="131">SUM(E663:E667)</f>
        <v>0</v>
      </c>
      <c r="F662" s="309">
        <f t="shared" si="131"/>
        <v>0</v>
      </c>
      <c r="G662" s="267">
        <f t="shared" si="131"/>
        <v>0</v>
      </c>
      <c r="H662" s="268">
        <f t="shared" si="131"/>
        <v>0</v>
      </c>
      <c r="I662" s="268">
        <f t="shared" si="131"/>
        <v>0</v>
      </c>
      <c r="J662" s="269">
        <f t="shared" si="131"/>
        <v>0</v>
      </c>
      <c r="K662" s="879" t="str">
        <f t="shared" si="124"/>
        <v/>
      </c>
      <c r="L662" s="923"/>
    </row>
    <row r="663" spans="1:12" hidden="1">
      <c r="A663" s="271">
        <v>160</v>
      </c>
      <c r="B663" s="287"/>
      <c r="C663" s="273">
        <v>2110</v>
      </c>
      <c r="D663" s="347" t="s">
        <v>257</v>
      </c>
      <c r="E663" s="93"/>
      <c r="F663" s="275">
        <f>G663+H663+I663+J663</f>
        <v>0</v>
      </c>
      <c r="G663" s="95"/>
      <c r="H663" s="96"/>
      <c r="I663" s="96"/>
      <c r="J663" s="97"/>
      <c r="K663" s="879" t="str">
        <f t="shared" si="124"/>
        <v/>
      </c>
      <c r="L663" s="923"/>
    </row>
    <row r="664" spans="1:12" hidden="1">
      <c r="A664" s="271">
        <v>165</v>
      </c>
      <c r="B664" s="344"/>
      <c r="C664" s="288">
        <v>2120</v>
      </c>
      <c r="D664" s="295" t="s">
        <v>258</v>
      </c>
      <c r="E664" s="100"/>
      <c r="F664" s="290">
        <f>G664+H664+I664+J664</f>
        <v>0</v>
      </c>
      <c r="G664" s="102"/>
      <c r="H664" s="103"/>
      <c r="I664" s="103"/>
      <c r="J664" s="104"/>
      <c r="K664" s="879" t="str">
        <f t="shared" si="124"/>
        <v/>
      </c>
      <c r="L664" s="923"/>
    </row>
    <row r="665" spans="1:12" hidden="1">
      <c r="A665" s="271">
        <v>175</v>
      </c>
      <c r="B665" s="344"/>
      <c r="C665" s="288">
        <v>2125</v>
      </c>
      <c r="D665" s="295" t="s">
        <v>618</v>
      </c>
      <c r="E665" s="100"/>
      <c r="F665" s="290">
        <f>G665+H665+I665+J665</f>
        <v>0</v>
      </c>
      <c r="G665" s="102"/>
      <c r="H665" s="103"/>
      <c r="I665" s="594">
        <v>0</v>
      </c>
      <c r="J665" s="104"/>
      <c r="K665" s="879" t="str">
        <f t="shared" si="124"/>
        <v/>
      </c>
      <c r="L665" s="923"/>
    </row>
    <row r="666" spans="1:12" hidden="1">
      <c r="A666" s="271">
        <v>180</v>
      </c>
      <c r="B666" s="286"/>
      <c r="C666" s="288">
        <v>2140</v>
      </c>
      <c r="D666" s="295" t="s">
        <v>260</v>
      </c>
      <c r="E666" s="100"/>
      <c r="F666" s="290">
        <f>G666+H666+I666+J666</f>
        <v>0</v>
      </c>
      <c r="G666" s="102"/>
      <c r="H666" s="103"/>
      <c r="I666" s="594">
        <v>0</v>
      </c>
      <c r="J666" s="104"/>
      <c r="K666" s="879" t="str">
        <f t="shared" si="124"/>
        <v/>
      </c>
      <c r="L666" s="923"/>
    </row>
    <row r="667" spans="1:12" hidden="1">
      <c r="A667" s="271">
        <v>185</v>
      </c>
      <c r="B667" s="287"/>
      <c r="C667" s="279">
        <v>2190</v>
      </c>
      <c r="D667" s="348" t="s">
        <v>261</v>
      </c>
      <c r="E667" s="125"/>
      <c r="F667" s="281">
        <f>G667+H667+I667+J667</f>
        <v>0</v>
      </c>
      <c r="G667" s="127"/>
      <c r="H667" s="128"/>
      <c r="I667" s="596">
        <v>0</v>
      </c>
      <c r="J667" s="129"/>
      <c r="K667" s="879" t="str">
        <f t="shared" si="124"/>
        <v/>
      </c>
      <c r="L667" s="923"/>
    </row>
    <row r="668" spans="1:12" hidden="1">
      <c r="A668" s="271">
        <v>190</v>
      </c>
      <c r="B668" s="262">
        <v>2200</v>
      </c>
      <c r="C668" s="342" t="s">
        <v>262</v>
      </c>
      <c r="D668" s="342"/>
      <c r="E668" s="308">
        <f t="shared" ref="E668:J668" si="132">SUM(E669:E670)</f>
        <v>0</v>
      </c>
      <c r="F668" s="309">
        <f t="shared" si="132"/>
        <v>0</v>
      </c>
      <c r="G668" s="267">
        <f t="shared" si="132"/>
        <v>0</v>
      </c>
      <c r="H668" s="268">
        <f t="shared" si="132"/>
        <v>0</v>
      </c>
      <c r="I668" s="268">
        <f t="shared" si="132"/>
        <v>0</v>
      </c>
      <c r="J668" s="269">
        <f t="shared" si="132"/>
        <v>0</v>
      </c>
      <c r="K668" s="879" t="str">
        <f t="shared" si="124"/>
        <v/>
      </c>
      <c r="L668" s="923"/>
    </row>
    <row r="669" spans="1:12" hidden="1">
      <c r="A669" s="271">
        <v>200</v>
      </c>
      <c r="B669" s="287"/>
      <c r="C669" s="273">
        <v>2221</v>
      </c>
      <c r="D669" s="274" t="s">
        <v>619</v>
      </c>
      <c r="E669" s="93"/>
      <c r="F669" s="275">
        <f t="shared" ref="F669:F674" si="133">G669+H669+I669+J669</f>
        <v>0</v>
      </c>
      <c r="G669" s="95"/>
      <c r="H669" s="96"/>
      <c r="I669" s="96"/>
      <c r="J669" s="97"/>
      <c r="K669" s="879" t="str">
        <f t="shared" si="124"/>
        <v/>
      </c>
      <c r="L669" s="923"/>
    </row>
    <row r="670" spans="1:12" hidden="1">
      <c r="A670" s="271">
        <v>200</v>
      </c>
      <c r="B670" s="287"/>
      <c r="C670" s="279">
        <v>2224</v>
      </c>
      <c r="D670" s="280" t="s">
        <v>264</v>
      </c>
      <c r="E670" s="125"/>
      <c r="F670" s="281">
        <f t="shared" si="133"/>
        <v>0</v>
      </c>
      <c r="G670" s="127"/>
      <c r="H670" s="128"/>
      <c r="I670" s="128"/>
      <c r="J670" s="129"/>
      <c r="K670" s="879" t="str">
        <f t="shared" si="124"/>
        <v/>
      </c>
      <c r="L670" s="923"/>
    </row>
    <row r="671" spans="1:12" hidden="1">
      <c r="A671" s="271">
        <v>205</v>
      </c>
      <c r="B671" s="262">
        <v>2500</v>
      </c>
      <c r="C671" s="342" t="s">
        <v>265</v>
      </c>
      <c r="D671" s="349"/>
      <c r="E671" s="924"/>
      <c r="F671" s="309">
        <f t="shared" si="133"/>
        <v>0</v>
      </c>
      <c r="G671" s="925"/>
      <c r="H671" s="926"/>
      <c r="I671" s="926"/>
      <c r="J671" s="927"/>
      <c r="K671" s="879" t="str">
        <f t="shared" si="124"/>
        <v/>
      </c>
      <c r="L671" s="923"/>
    </row>
    <row r="672" spans="1:12" hidden="1">
      <c r="A672" s="271">
        <v>210</v>
      </c>
      <c r="B672" s="262">
        <v>2600</v>
      </c>
      <c r="C672" s="350" t="s">
        <v>266</v>
      </c>
      <c r="D672" s="264"/>
      <c r="E672" s="924"/>
      <c r="F672" s="309">
        <f t="shared" si="133"/>
        <v>0</v>
      </c>
      <c r="G672" s="925"/>
      <c r="H672" s="926"/>
      <c r="I672" s="926"/>
      <c r="J672" s="927"/>
      <c r="K672" s="879" t="str">
        <f t="shared" si="124"/>
        <v/>
      </c>
      <c r="L672" s="923"/>
    </row>
    <row r="673" spans="1:12" hidden="1">
      <c r="A673" s="271">
        <v>215</v>
      </c>
      <c r="B673" s="262">
        <v>2700</v>
      </c>
      <c r="C673" s="350" t="s">
        <v>267</v>
      </c>
      <c r="D673" s="264"/>
      <c r="E673" s="924"/>
      <c r="F673" s="309">
        <f t="shared" si="133"/>
        <v>0</v>
      </c>
      <c r="G673" s="925"/>
      <c r="H673" s="926"/>
      <c r="I673" s="926"/>
      <c r="J673" s="927"/>
      <c r="K673" s="879" t="str">
        <f t="shared" si="124"/>
        <v/>
      </c>
      <c r="L673" s="923"/>
    </row>
    <row r="674" spans="1:12" hidden="1">
      <c r="A674" s="261">
        <v>220</v>
      </c>
      <c r="B674" s="262">
        <v>2800</v>
      </c>
      <c r="C674" s="350" t="s">
        <v>268</v>
      </c>
      <c r="D674" s="264"/>
      <c r="E674" s="924"/>
      <c r="F674" s="309">
        <f t="shared" si="133"/>
        <v>0</v>
      </c>
      <c r="G674" s="925"/>
      <c r="H674" s="926"/>
      <c r="I674" s="926"/>
      <c r="J674" s="927"/>
      <c r="K674" s="879" t="str">
        <f t="shared" si="124"/>
        <v/>
      </c>
      <c r="L674" s="923"/>
    </row>
    <row r="675" spans="1:12" ht="36" hidden="1" customHeight="1">
      <c r="A675" s="271">
        <v>225</v>
      </c>
      <c r="B675" s="262">
        <v>2900</v>
      </c>
      <c r="C675" s="342" t="s">
        <v>269</v>
      </c>
      <c r="D675" s="342"/>
      <c r="E675" s="308">
        <f t="shared" ref="E675:J675" si="134">SUM(E676:E681)</f>
        <v>0</v>
      </c>
      <c r="F675" s="309">
        <f t="shared" si="134"/>
        <v>0</v>
      </c>
      <c r="G675" s="267">
        <f t="shared" si="134"/>
        <v>0</v>
      </c>
      <c r="H675" s="268">
        <f t="shared" si="134"/>
        <v>0</v>
      </c>
      <c r="I675" s="268">
        <f t="shared" si="134"/>
        <v>0</v>
      </c>
      <c r="J675" s="269">
        <f t="shared" si="134"/>
        <v>0</v>
      </c>
      <c r="K675" s="879" t="str">
        <f t="shared" si="124"/>
        <v/>
      </c>
      <c r="L675" s="923"/>
    </row>
    <row r="676" spans="1:12" hidden="1">
      <c r="A676" s="271">
        <v>230</v>
      </c>
      <c r="B676" s="352"/>
      <c r="C676" s="273">
        <v>2920</v>
      </c>
      <c r="D676" s="353" t="s">
        <v>270</v>
      </c>
      <c r="E676" s="93"/>
      <c r="F676" s="275">
        <f t="shared" ref="F676:F681" si="135">G676+H676+I676+J676</f>
        <v>0</v>
      </c>
      <c r="G676" s="95"/>
      <c r="H676" s="96"/>
      <c r="I676" s="96"/>
      <c r="J676" s="97"/>
      <c r="K676" s="879" t="str">
        <f t="shared" si="124"/>
        <v/>
      </c>
      <c r="L676" s="923"/>
    </row>
    <row r="677" spans="1:12" ht="31.5" hidden="1">
      <c r="A677" s="271">
        <v>245</v>
      </c>
      <c r="B677" s="352"/>
      <c r="C677" s="324">
        <v>2969</v>
      </c>
      <c r="D677" s="354" t="s">
        <v>271</v>
      </c>
      <c r="E677" s="929"/>
      <c r="F677" s="327">
        <f t="shared" si="135"/>
        <v>0</v>
      </c>
      <c r="G677" s="533"/>
      <c r="H677" s="534"/>
      <c r="I677" s="534"/>
      <c r="J677" s="535"/>
      <c r="K677" s="879" t="str">
        <f t="shared" si="124"/>
        <v/>
      </c>
      <c r="L677" s="923"/>
    </row>
    <row r="678" spans="1:12" ht="31.5" hidden="1">
      <c r="A678" s="261">
        <v>220</v>
      </c>
      <c r="B678" s="352"/>
      <c r="C678" s="355">
        <v>2970</v>
      </c>
      <c r="D678" s="356" t="s">
        <v>272</v>
      </c>
      <c r="E678" s="931"/>
      <c r="F678" s="358">
        <f t="shared" si="135"/>
        <v>0</v>
      </c>
      <c r="G678" s="799"/>
      <c r="H678" s="800"/>
      <c r="I678" s="800"/>
      <c r="J678" s="801"/>
      <c r="K678" s="879" t="str">
        <f t="shared" si="124"/>
        <v/>
      </c>
      <c r="L678" s="923"/>
    </row>
    <row r="679" spans="1:12" hidden="1">
      <c r="A679" s="271">
        <v>225</v>
      </c>
      <c r="B679" s="352"/>
      <c r="C679" s="334">
        <v>2989</v>
      </c>
      <c r="D679" s="362" t="s">
        <v>273</v>
      </c>
      <c r="E679" s="930"/>
      <c r="F679" s="337">
        <f t="shared" si="135"/>
        <v>0</v>
      </c>
      <c r="G679" s="726"/>
      <c r="H679" s="727"/>
      <c r="I679" s="727"/>
      <c r="J679" s="728"/>
      <c r="K679" s="879" t="str">
        <f t="shared" si="124"/>
        <v/>
      </c>
      <c r="L679" s="923"/>
    </row>
    <row r="680" spans="1:12" hidden="1">
      <c r="A680" s="271">
        <v>230</v>
      </c>
      <c r="B680" s="287"/>
      <c r="C680" s="317">
        <v>2991</v>
      </c>
      <c r="D680" s="363" t="s">
        <v>274</v>
      </c>
      <c r="E680" s="928"/>
      <c r="F680" s="320">
        <f t="shared" si="135"/>
        <v>0</v>
      </c>
      <c r="G680" s="540"/>
      <c r="H680" s="541"/>
      <c r="I680" s="541"/>
      <c r="J680" s="542"/>
      <c r="K680" s="879" t="str">
        <f t="shared" si="124"/>
        <v/>
      </c>
      <c r="L680" s="923"/>
    </row>
    <row r="681" spans="1:12" hidden="1">
      <c r="A681" s="271">
        <v>235</v>
      </c>
      <c r="B681" s="287"/>
      <c r="C681" s="279">
        <v>2992</v>
      </c>
      <c r="D681" s="364" t="s">
        <v>275</v>
      </c>
      <c r="E681" s="125"/>
      <c r="F681" s="281">
        <f t="shared" si="135"/>
        <v>0</v>
      </c>
      <c r="G681" s="127"/>
      <c r="H681" s="128"/>
      <c r="I681" s="128"/>
      <c r="J681" s="129"/>
      <c r="K681" s="879" t="str">
        <f t="shared" si="124"/>
        <v/>
      </c>
      <c r="L681" s="923"/>
    </row>
    <row r="682" spans="1:12" hidden="1">
      <c r="A682" s="271">
        <v>240</v>
      </c>
      <c r="B682" s="262">
        <v>3300</v>
      </c>
      <c r="C682" s="366" t="s">
        <v>276</v>
      </c>
      <c r="D682" s="367"/>
      <c r="E682" s="308">
        <f t="shared" ref="E682:J682" si="136">SUM(E683:E688)</f>
        <v>0</v>
      </c>
      <c r="F682" s="309">
        <f t="shared" si="136"/>
        <v>0</v>
      </c>
      <c r="G682" s="267">
        <f t="shared" si="136"/>
        <v>0</v>
      </c>
      <c r="H682" s="268">
        <f t="shared" si="136"/>
        <v>0</v>
      </c>
      <c r="I682" s="268">
        <f t="shared" si="136"/>
        <v>0</v>
      </c>
      <c r="J682" s="269">
        <f t="shared" si="136"/>
        <v>0</v>
      </c>
      <c r="K682" s="879" t="str">
        <f t="shared" si="124"/>
        <v/>
      </c>
      <c r="L682" s="923"/>
    </row>
    <row r="683" spans="1:12" hidden="1">
      <c r="A683" s="271">
        <v>245</v>
      </c>
      <c r="B683" s="286"/>
      <c r="C683" s="273">
        <v>3301</v>
      </c>
      <c r="D683" s="369" t="s">
        <v>277</v>
      </c>
      <c r="E683" s="93"/>
      <c r="F683" s="275">
        <f t="shared" ref="F683:F691" si="137">G683+H683+I683+J683</f>
        <v>0</v>
      </c>
      <c r="G683" s="95"/>
      <c r="H683" s="96"/>
      <c r="I683" s="592">
        <v>0</v>
      </c>
      <c r="J683" s="805">
        <v>0</v>
      </c>
      <c r="K683" s="879" t="str">
        <f t="shared" si="124"/>
        <v/>
      </c>
      <c r="L683" s="923"/>
    </row>
    <row r="684" spans="1:12" hidden="1">
      <c r="A684" s="261">
        <v>250</v>
      </c>
      <c r="B684" s="286"/>
      <c r="C684" s="288">
        <v>3302</v>
      </c>
      <c r="D684" s="370" t="s">
        <v>278</v>
      </c>
      <c r="E684" s="100"/>
      <c r="F684" s="290">
        <f t="shared" si="137"/>
        <v>0</v>
      </c>
      <c r="G684" s="102"/>
      <c r="H684" s="103"/>
      <c r="I684" s="594">
        <v>0</v>
      </c>
      <c r="J684" s="806">
        <v>0</v>
      </c>
      <c r="K684" s="879" t="str">
        <f t="shared" si="124"/>
        <v/>
      </c>
      <c r="L684" s="923"/>
    </row>
    <row r="685" spans="1:12" hidden="1">
      <c r="A685" s="271">
        <v>255</v>
      </c>
      <c r="B685" s="286"/>
      <c r="C685" s="288">
        <v>3303</v>
      </c>
      <c r="D685" s="370" t="s">
        <v>279</v>
      </c>
      <c r="E685" s="100"/>
      <c r="F685" s="290">
        <f t="shared" si="137"/>
        <v>0</v>
      </c>
      <c r="G685" s="102"/>
      <c r="H685" s="103"/>
      <c r="I685" s="594">
        <v>0</v>
      </c>
      <c r="J685" s="806">
        <v>0</v>
      </c>
      <c r="K685" s="879" t="str">
        <f t="shared" si="124"/>
        <v/>
      </c>
      <c r="L685" s="923"/>
    </row>
    <row r="686" spans="1:12" hidden="1">
      <c r="A686" s="271">
        <v>265</v>
      </c>
      <c r="B686" s="286"/>
      <c r="C686" s="288">
        <v>3304</v>
      </c>
      <c r="D686" s="370" t="s">
        <v>280</v>
      </c>
      <c r="E686" s="100"/>
      <c r="F686" s="290">
        <f t="shared" si="137"/>
        <v>0</v>
      </c>
      <c r="G686" s="102"/>
      <c r="H686" s="103"/>
      <c r="I686" s="594">
        <v>0</v>
      </c>
      <c r="J686" s="806">
        <v>0</v>
      </c>
      <c r="K686" s="879" t="str">
        <f t="shared" si="124"/>
        <v/>
      </c>
      <c r="L686" s="923"/>
    </row>
    <row r="687" spans="1:12" hidden="1">
      <c r="A687" s="261">
        <v>270</v>
      </c>
      <c r="B687" s="286"/>
      <c r="C687" s="288">
        <v>3305</v>
      </c>
      <c r="D687" s="370" t="s">
        <v>281</v>
      </c>
      <c r="E687" s="100"/>
      <c r="F687" s="290">
        <f t="shared" si="137"/>
        <v>0</v>
      </c>
      <c r="G687" s="102"/>
      <c r="H687" s="103"/>
      <c r="I687" s="594">
        <v>0</v>
      </c>
      <c r="J687" s="806">
        <v>0</v>
      </c>
      <c r="K687" s="879" t="str">
        <f t="shared" si="124"/>
        <v/>
      </c>
      <c r="L687" s="923"/>
    </row>
    <row r="688" spans="1:12" ht="31.5" hidden="1">
      <c r="A688" s="261">
        <v>290</v>
      </c>
      <c r="B688" s="286"/>
      <c r="C688" s="279">
        <v>3306</v>
      </c>
      <c r="D688" s="372" t="s">
        <v>282</v>
      </c>
      <c r="E688" s="125"/>
      <c r="F688" s="281">
        <f t="shared" si="137"/>
        <v>0</v>
      </c>
      <c r="G688" s="127"/>
      <c r="H688" s="128"/>
      <c r="I688" s="596">
        <v>0</v>
      </c>
      <c r="J688" s="826">
        <v>0</v>
      </c>
      <c r="K688" s="879" t="str">
        <f t="shared" si="124"/>
        <v/>
      </c>
      <c r="L688" s="923"/>
    </row>
    <row r="689" spans="1:12" hidden="1">
      <c r="A689" s="351">
        <v>320</v>
      </c>
      <c r="B689" s="262">
        <v>3900</v>
      </c>
      <c r="C689" s="342" t="s">
        <v>283</v>
      </c>
      <c r="D689" s="342"/>
      <c r="E689" s="924"/>
      <c r="F689" s="309">
        <f t="shared" si="137"/>
        <v>0</v>
      </c>
      <c r="G689" s="925"/>
      <c r="H689" s="926"/>
      <c r="I689" s="926"/>
      <c r="J689" s="927"/>
      <c r="K689" s="879" t="str">
        <f t="shared" ref="K689:K736" si="138">(IF($E689&lt;&gt;0,$K$2,IF($F689&lt;&gt;0,$K$2,IF($G689&lt;&gt;0,$K$2,IF($H689&lt;&gt;0,$K$2,IF($I689&lt;&gt;0,$K$2,IF($J689&lt;&gt;0,$K$2,"")))))))</f>
        <v/>
      </c>
      <c r="L689" s="923"/>
    </row>
    <row r="690" spans="1:12" hidden="1">
      <c r="A690" s="261">
        <v>330</v>
      </c>
      <c r="B690" s="262">
        <v>4000</v>
      </c>
      <c r="C690" s="342" t="s">
        <v>284</v>
      </c>
      <c r="D690" s="342"/>
      <c r="E690" s="924"/>
      <c r="F690" s="309">
        <f t="shared" si="137"/>
        <v>0</v>
      </c>
      <c r="G690" s="925"/>
      <c r="H690" s="926"/>
      <c r="I690" s="926"/>
      <c r="J690" s="927"/>
      <c r="K690" s="879" t="str">
        <f t="shared" si="138"/>
        <v/>
      </c>
      <c r="L690" s="923"/>
    </row>
    <row r="691" spans="1:12" hidden="1">
      <c r="A691" s="261">
        <v>350</v>
      </c>
      <c r="B691" s="262">
        <v>4100</v>
      </c>
      <c r="C691" s="342" t="s">
        <v>285</v>
      </c>
      <c r="D691" s="342"/>
      <c r="E691" s="924"/>
      <c r="F691" s="309">
        <f t="shared" si="137"/>
        <v>0</v>
      </c>
      <c r="G691" s="925"/>
      <c r="H691" s="926"/>
      <c r="I691" s="926"/>
      <c r="J691" s="927"/>
      <c r="K691" s="879" t="str">
        <f t="shared" si="138"/>
        <v/>
      </c>
      <c r="L691" s="923"/>
    </row>
    <row r="692" spans="1:12" hidden="1">
      <c r="A692" s="271">
        <v>355</v>
      </c>
      <c r="B692" s="262">
        <v>4200</v>
      </c>
      <c r="C692" s="342" t="s">
        <v>286</v>
      </c>
      <c r="D692" s="342"/>
      <c r="E692" s="308">
        <f t="shared" ref="E692:J692" si="139">SUM(E693:E698)</f>
        <v>0</v>
      </c>
      <c r="F692" s="309">
        <f t="shared" si="139"/>
        <v>0</v>
      </c>
      <c r="G692" s="267">
        <f t="shared" si="139"/>
        <v>0</v>
      </c>
      <c r="H692" s="268">
        <f t="shared" si="139"/>
        <v>0</v>
      </c>
      <c r="I692" s="268">
        <f t="shared" si="139"/>
        <v>0</v>
      </c>
      <c r="J692" s="269">
        <f t="shared" si="139"/>
        <v>0</v>
      </c>
      <c r="K692" s="879" t="str">
        <f t="shared" si="138"/>
        <v/>
      </c>
      <c r="L692" s="923"/>
    </row>
    <row r="693" spans="1:12" hidden="1">
      <c r="A693" s="271">
        <v>375</v>
      </c>
      <c r="B693" s="373"/>
      <c r="C693" s="273">
        <v>4201</v>
      </c>
      <c r="D693" s="274" t="s">
        <v>287</v>
      </c>
      <c r="E693" s="93"/>
      <c r="F693" s="275">
        <f t="shared" ref="F693:F698" si="140">G693+H693+I693+J693</f>
        <v>0</v>
      </c>
      <c r="G693" s="95"/>
      <c r="H693" s="96"/>
      <c r="I693" s="96"/>
      <c r="J693" s="97"/>
      <c r="K693" s="879" t="str">
        <f t="shared" si="138"/>
        <v/>
      </c>
      <c r="L693" s="923"/>
    </row>
    <row r="694" spans="1:12" hidden="1">
      <c r="A694" s="271">
        <v>380</v>
      </c>
      <c r="B694" s="373"/>
      <c r="C694" s="288">
        <v>4202</v>
      </c>
      <c r="D694" s="374" t="s">
        <v>288</v>
      </c>
      <c r="E694" s="100"/>
      <c r="F694" s="290">
        <f t="shared" si="140"/>
        <v>0</v>
      </c>
      <c r="G694" s="102"/>
      <c r="H694" s="103"/>
      <c r="I694" s="103"/>
      <c r="J694" s="104"/>
      <c r="K694" s="879" t="str">
        <f t="shared" si="138"/>
        <v/>
      </c>
      <c r="L694" s="923"/>
    </row>
    <row r="695" spans="1:12" hidden="1">
      <c r="A695" s="271">
        <v>385</v>
      </c>
      <c r="B695" s="373"/>
      <c r="C695" s="288">
        <v>4214</v>
      </c>
      <c r="D695" s="374" t="s">
        <v>289</v>
      </c>
      <c r="E695" s="100"/>
      <c r="F695" s="290">
        <f t="shared" si="140"/>
        <v>0</v>
      </c>
      <c r="G695" s="102"/>
      <c r="H695" s="103"/>
      <c r="I695" s="103"/>
      <c r="J695" s="104"/>
      <c r="K695" s="879" t="str">
        <f t="shared" si="138"/>
        <v/>
      </c>
      <c r="L695" s="923"/>
    </row>
    <row r="696" spans="1:12" hidden="1">
      <c r="A696" s="271">
        <v>390</v>
      </c>
      <c r="B696" s="373"/>
      <c r="C696" s="288">
        <v>4217</v>
      </c>
      <c r="D696" s="374" t="s">
        <v>290</v>
      </c>
      <c r="E696" s="100"/>
      <c r="F696" s="290">
        <f t="shared" si="140"/>
        <v>0</v>
      </c>
      <c r="G696" s="102"/>
      <c r="H696" s="103"/>
      <c r="I696" s="103"/>
      <c r="J696" s="104"/>
      <c r="K696" s="879" t="str">
        <f t="shared" si="138"/>
        <v/>
      </c>
      <c r="L696" s="923"/>
    </row>
    <row r="697" spans="1:12" hidden="1">
      <c r="A697" s="271">
        <v>395</v>
      </c>
      <c r="B697" s="373"/>
      <c r="C697" s="288">
        <v>4218</v>
      </c>
      <c r="D697" s="289" t="s">
        <v>291</v>
      </c>
      <c r="E697" s="100"/>
      <c r="F697" s="290">
        <f t="shared" si="140"/>
        <v>0</v>
      </c>
      <c r="G697" s="102"/>
      <c r="H697" s="103"/>
      <c r="I697" s="103"/>
      <c r="J697" s="104"/>
      <c r="K697" s="879" t="str">
        <f t="shared" si="138"/>
        <v/>
      </c>
      <c r="L697" s="923"/>
    </row>
    <row r="698" spans="1:12" hidden="1">
      <c r="A698" s="365">
        <v>397</v>
      </c>
      <c r="B698" s="373"/>
      <c r="C698" s="279">
        <v>4219</v>
      </c>
      <c r="D698" s="346" t="s">
        <v>292</v>
      </c>
      <c r="E698" s="125"/>
      <c r="F698" s="281">
        <f t="shared" si="140"/>
        <v>0</v>
      </c>
      <c r="G698" s="127"/>
      <c r="H698" s="128"/>
      <c r="I698" s="128"/>
      <c r="J698" s="129"/>
      <c r="K698" s="879" t="str">
        <f t="shared" si="138"/>
        <v/>
      </c>
      <c r="L698" s="923"/>
    </row>
    <row r="699" spans="1:12" hidden="1">
      <c r="A699" s="368">
        <v>398</v>
      </c>
      <c r="B699" s="262">
        <v>4300</v>
      </c>
      <c r="C699" s="342" t="s">
        <v>293</v>
      </c>
      <c r="D699" s="342"/>
      <c r="E699" s="308">
        <f t="shared" ref="E699:J699" si="141">SUM(E700:E702)</f>
        <v>0</v>
      </c>
      <c r="F699" s="309">
        <f t="shared" si="141"/>
        <v>0</v>
      </c>
      <c r="G699" s="267">
        <f t="shared" si="141"/>
        <v>0</v>
      </c>
      <c r="H699" s="268">
        <f t="shared" si="141"/>
        <v>0</v>
      </c>
      <c r="I699" s="268">
        <f t="shared" si="141"/>
        <v>0</v>
      </c>
      <c r="J699" s="269">
        <f t="shared" si="141"/>
        <v>0</v>
      </c>
      <c r="K699" s="879" t="str">
        <f t="shared" si="138"/>
        <v/>
      </c>
      <c r="L699" s="923"/>
    </row>
    <row r="700" spans="1:12" hidden="1">
      <c r="A700" s="368">
        <v>399</v>
      </c>
      <c r="B700" s="373"/>
      <c r="C700" s="273">
        <v>4301</v>
      </c>
      <c r="D700" s="310" t="s">
        <v>294</v>
      </c>
      <c r="E700" s="93"/>
      <c r="F700" s="275">
        <f t="shared" ref="F700:F705" si="142">G700+H700+I700+J700</f>
        <v>0</v>
      </c>
      <c r="G700" s="95"/>
      <c r="H700" s="96"/>
      <c r="I700" s="96"/>
      <c r="J700" s="97"/>
      <c r="K700" s="879" t="str">
        <f t="shared" si="138"/>
        <v/>
      </c>
      <c r="L700" s="923"/>
    </row>
    <row r="701" spans="1:12" hidden="1">
      <c r="A701" s="368">
        <v>400</v>
      </c>
      <c r="B701" s="373"/>
      <c r="C701" s="288">
        <v>4302</v>
      </c>
      <c r="D701" s="374" t="s">
        <v>620</v>
      </c>
      <c r="E701" s="100"/>
      <c r="F701" s="290">
        <f t="shared" si="142"/>
        <v>0</v>
      </c>
      <c r="G701" s="102"/>
      <c r="H701" s="103"/>
      <c r="I701" s="103"/>
      <c r="J701" s="104"/>
      <c r="K701" s="879" t="str">
        <f t="shared" si="138"/>
        <v/>
      </c>
      <c r="L701" s="923"/>
    </row>
    <row r="702" spans="1:12" hidden="1">
      <c r="A702" s="368">
        <v>401</v>
      </c>
      <c r="B702" s="373"/>
      <c r="C702" s="279">
        <v>4309</v>
      </c>
      <c r="D702" s="296" t="s">
        <v>296</v>
      </c>
      <c r="E702" s="125"/>
      <c r="F702" s="281">
        <f t="shared" si="142"/>
        <v>0</v>
      </c>
      <c r="G702" s="127"/>
      <c r="H702" s="128"/>
      <c r="I702" s="128"/>
      <c r="J702" s="129"/>
      <c r="K702" s="879" t="str">
        <f t="shared" si="138"/>
        <v/>
      </c>
      <c r="L702" s="923"/>
    </row>
    <row r="703" spans="1:12" hidden="1">
      <c r="A703" s="368">
        <v>402</v>
      </c>
      <c r="B703" s="262">
        <v>4400</v>
      </c>
      <c r="C703" s="342" t="s">
        <v>297</v>
      </c>
      <c r="D703" s="342"/>
      <c r="E703" s="924"/>
      <c r="F703" s="309">
        <f t="shared" si="142"/>
        <v>0</v>
      </c>
      <c r="G703" s="925"/>
      <c r="H703" s="926"/>
      <c r="I703" s="926"/>
      <c r="J703" s="927"/>
      <c r="K703" s="879" t="str">
        <f t="shared" si="138"/>
        <v/>
      </c>
      <c r="L703" s="923"/>
    </row>
    <row r="704" spans="1:12" hidden="1">
      <c r="A704" s="371">
        <v>404</v>
      </c>
      <c r="B704" s="262">
        <v>4500</v>
      </c>
      <c r="C704" s="342" t="s">
        <v>298</v>
      </c>
      <c r="D704" s="342"/>
      <c r="E704" s="924"/>
      <c r="F704" s="309">
        <f t="shared" si="142"/>
        <v>0</v>
      </c>
      <c r="G704" s="925"/>
      <c r="H704" s="926"/>
      <c r="I704" s="926"/>
      <c r="J704" s="927"/>
      <c r="K704" s="879" t="str">
        <f t="shared" si="138"/>
        <v/>
      </c>
      <c r="L704" s="923"/>
    </row>
    <row r="705" spans="1:12" hidden="1">
      <c r="A705" s="371">
        <v>404</v>
      </c>
      <c r="B705" s="262">
        <v>4600</v>
      </c>
      <c r="C705" s="350" t="s">
        <v>299</v>
      </c>
      <c r="D705" s="264"/>
      <c r="E705" s="924"/>
      <c r="F705" s="309">
        <f t="shared" si="142"/>
        <v>0</v>
      </c>
      <c r="G705" s="925"/>
      <c r="H705" s="926"/>
      <c r="I705" s="926"/>
      <c r="J705" s="927"/>
      <c r="K705" s="879" t="str">
        <f t="shared" si="138"/>
        <v/>
      </c>
      <c r="L705" s="923"/>
    </row>
    <row r="706" spans="1:12" hidden="1">
      <c r="A706" s="261">
        <v>440</v>
      </c>
      <c r="B706" s="262">
        <v>4900</v>
      </c>
      <c r="C706" s="342" t="s">
        <v>300</v>
      </c>
      <c r="D706" s="342"/>
      <c r="E706" s="308">
        <f t="shared" ref="E706:J706" si="143">+E707+E708</f>
        <v>0</v>
      </c>
      <c r="F706" s="309">
        <f t="shared" si="143"/>
        <v>0</v>
      </c>
      <c r="G706" s="267">
        <f t="shared" si="143"/>
        <v>0</v>
      </c>
      <c r="H706" s="268">
        <f t="shared" si="143"/>
        <v>0</v>
      </c>
      <c r="I706" s="268">
        <f t="shared" si="143"/>
        <v>0</v>
      </c>
      <c r="J706" s="269">
        <f t="shared" si="143"/>
        <v>0</v>
      </c>
      <c r="K706" s="879" t="str">
        <f t="shared" si="138"/>
        <v/>
      </c>
      <c r="L706" s="923"/>
    </row>
    <row r="707" spans="1:12" hidden="1">
      <c r="A707" s="261">
        <v>450</v>
      </c>
      <c r="B707" s="373"/>
      <c r="C707" s="273">
        <v>4901</v>
      </c>
      <c r="D707" s="375" t="s">
        <v>301</v>
      </c>
      <c r="E707" s="93"/>
      <c r="F707" s="275">
        <f>G707+H707+I707+J707</f>
        <v>0</v>
      </c>
      <c r="G707" s="95"/>
      <c r="H707" s="96"/>
      <c r="I707" s="96"/>
      <c r="J707" s="97"/>
      <c r="K707" s="879" t="str">
        <f t="shared" si="138"/>
        <v/>
      </c>
      <c r="L707" s="923"/>
    </row>
    <row r="708" spans="1:12" hidden="1">
      <c r="A708" s="261">
        <v>495</v>
      </c>
      <c r="B708" s="373"/>
      <c r="C708" s="279">
        <v>4902</v>
      </c>
      <c r="D708" s="296" t="s">
        <v>302</v>
      </c>
      <c r="E708" s="125"/>
      <c r="F708" s="281">
        <f>G708+H708+I708+J708</f>
        <v>0</v>
      </c>
      <c r="G708" s="127"/>
      <c r="H708" s="128"/>
      <c r="I708" s="128"/>
      <c r="J708" s="129"/>
      <c r="K708" s="879" t="str">
        <f t="shared" si="138"/>
        <v/>
      </c>
      <c r="L708" s="923"/>
    </row>
    <row r="709" spans="1:12" hidden="1">
      <c r="A709" s="271">
        <v>500</v>
      </c>
      <c r="B709" s="376">
        <v>5100</v>
      </c>
      <c r="C709" s="377" t="s">
        <v>303</v>
      </c>
      <c r="D709" s="377"/>
      <c r="E709" s="924"/>
      <c r="F709" s="309">
        <f>G709+H709+I709+J709</f>
        <v>0</v>
      </c>
      <c r="G709" s="925"/>
      <c r="H709" s="926"/>
      <c r="I709" s="926"/>
      <c r="J709" s="927"/>
      <c r="K709" s="879" t="str">
        <f t="shared" si="138"/>
        <v/>
      </c>
      <c r="L709" s="923"/>
    </row>
    <row r="710" spans="1:12" hidden="1">
      <c r="A710" s="271">
        <v>505</v>
      </c>
      <c r="B710" s="376">
        <v>5200</v>
      </c>
      <c r="C710" s="377" t="s">
        <v>304</v>
      </c>
      <c r="D710" s="377"/>
      <c r="E710" s="308">
        <f t="shared" ref="E710:J710" si="144">SUM(E711:E717)</f>
        <v>0</v>
      </c>
      <c r="F710" s="309">
        <f t="shared" si="144"/>
        <v>0</v>
      </c>
      <c r="G710" s="267">
        <f t="shared" si="144"/>
        <v>0</v>
      </c>
      <c r="H710" s="268">
        <f t="shared" si="144"/>
        <v>0</v>
      </c>
      <c r="I710" s="268">
        <f t="shared" si="144"/>
        <v>0</v>
      </c>
      <c r="J710" s="269">
        <f t="shared" si="144"/>
        <v>0</v>
      </c>
      <c r="K710" s="879" t="str">
        <f t="shared" si="138"/>
        <v/>
      </c>
      <c r="L710" s="923"/>
    </row>
    <row r="711" spans="1:12" hidden="1">
      <c r="A711" s="271">
        <v>510</v>
      </c>
      <c r="B711" s="379"/>
      <c r="C711" s="380">
        <v>5201</v>
      </c>
      <c r="D711" s="381" t="s">
        <v>305</v>
      </c>
      <c r="E711" s="93"/>
      <c r="F711" s="275">
        <f t="shared" ref="F711:F717" si="145">G711+H711+I711+J711</f>
        <v>0</v>
      </c>
      <c r="G711" s="95"/>
      <c r="H711" s="96"/>
      <c r="I711" s="96"/>
      <c r="J711" s="97"/>
      <c r="K711" s="879" t="str">
        <f t="shared" si="138"/>
        <v/>
      </c>
      <c r="L711" s="923"/>
    </row>
    <row r="712" spans="1:12" hidden="1">
      <c r="A712" s="271">
        <v>515</v>
      </c>
      <c r="B712" s="379"/>
      <c r="C712" s="383">
        <v>5202</v>
      </c>
      <c r="D712" s="384" t="s">
        <v>306</v>
      </c>
      <c r="E712" s="100"/>
      <c r="F712" s="290">
        <f t="shared" si="145"/>
        <v>0</v>
      </c>
      <c r="G712" s="102"/>
      <c r="H712" s="103"/>
      <c r="I712" s="103"/>
      <c r="J712" s="104"/>
      <c r="K712" s="879" t="str">
        <f t="shared" si="138"/>
        <v/>
      </c>
      <c r="L712" s="923"/>
    </row>
    <row r="713" spans="1:12" hidden="1">
      <c r="A713" s="271">
        <v>520</v>
      </c>
      <c r="B713" s="379"/>
      <c r="C713" s="383">
        <v>5203</v>
      </c>
      <c r="D713" s="384" t="s">
        <v>307</v>
      </c>
      <c r="E713" s="100"/>
      <c r="F713" s="290">
        <f t="shared" si="145"/>
        <v>0</v>
      </c>
      <c r="G713" s="102"/>
      <c r="H713" s="103"/>
      <c r="I713" s="103"/>
      <c r="J713" s="104"/>
      <c r="K713" s="879" t="str">
        <f t="shared" si="138"/>
        <v/>
      </c>
      <c r="L713" s="923"/>
    </row>
    <row r="714" spans="1:12" hidden="1">
      <c r="A714" s="271">
        <v>525</v>
      </c>
      <c r="B714" s="379"/>
      <c r="C714" s="383">
        <v>5204</v>
      </c>
      <c r="D714" s="384" t="s">
        <v>308</v>
      </c>
      <c r="E714" s="100"/>
      <c r="F714" s="290">
        <f t="shared" si="145"/>
        <v>0</v>
      </c>
      <c r="G714" s="102"/>
      <c r="H714" s="103"/>
      <c r="I714" s="103"/>
      <c r="J714" s="104"/>
      <c r="K714" s="879" t="str">
        <f t="shared" si="138"/>
        <v/>
      </c>
      <c r="L714" s="923"/>
    </row>
    <row r="715" spans="1:12" hidden="1">
      <c r="A715" s="261">
        <v>635</v>
      </c>
      <c r="B715" s="379"/>
      <c r="C715" s="383">
        <v>5205</v>
      </c>
      <c r="D715" s="384" t="s">
        <v>309</v>
      </c>
      <c r="E715" s="100"/>
      <c r="F715" s="290">
        <f t="shared" si="145"/>
        <v>0</v>
      </c>
      <c r="G715" s="102"/>
      <c r="H715" s="103"/>
      <c r="I715" s="103"/>
      <c r="J715" s="104"/>
      <c r="K715" s="879" t="str">
        <f t="shared" si="138"/>
        <v/>
      </c>
      <c r="L715" s="923"/>
    </row>
    <row r="716" spans="1:12" hidden="1">
      <c r="A716" s="271">
        <v>640</v>
      </c>
      <c r="B716" s="379"/>
      <c r="C716" s="383">
        <v>5206</v>
      </c>
      <c r="D716" s="384" t="s">
        <v>310</v>
      </c>
      <c r="E716" s="100"/>
      <c r="F716" s="290">
        <f t="shared" si="145"/>
        <v>0</v>
      </c>
      <c r="G716" s="102"/>
      <c r="H716" s="103"/>
      <c r="I716" s="103"/>
      <c r="J716" s="104"/>
      <c r="K716" s="879" t="str">
        <f t="shared" si="138"/>
        <v/>
      </c>
      <c r="L716" s="923"/>
    </row>
    <row r="717" spans="1:12" hidden="1">
      <c r="A717" s="271">
        <v>645</v>
      </c>
      <c r="B717" s="379"/>
      <c r="C717" s="385">
        <v>5219</v>
      </c>
      <c r="D717" s="386" t="s">
        <v>311</v>
      </c>
      <c r="E717" s="125"/>
      <c r="F717" s="281">
        <f t="shared" si="145"/>
        <v>0</v>
      </c>
      <c r="G717" s="127"/>
      <c r="H717" s="128"/>
      <c r="I717" s="128"/>
      <c r="J717" s="129"/>
      <c r="K717" s="879" t="str">
        <f t="shared" si="138"/>
        <v/>
      </c>
      <c r="L717" s="923"/>
    </row>
    <row r="718" spans="1:12" hidden="1">
      <c r="A718" s="271">
        <v>650</v>
      </c>
      <c r="B718" s="376">
        <v>5300</v>
      </c>
      <c r="C718" s="377" t="s">
        <v>312</v>
      </c>
      <c r="D718" s="377"/>
      <c r="E718" s="308">
        <f t="shared" ref="E718:J718" si="146">SUM(E719:E720)</f>
        <v>0</v>
      </c>
      <c r="F718" s="309">
        <f t="shared" si="146"/>
        <v>0</v>
      </c>
      <c r="G718" s="267">
        <f t="shared" si="146"/>
        <v>0</v>
      </c>
      <c r="H718" s="268">
        <f t="shared" si="146"/>
        <v>0</v>
      </c>
      <c r="I718" s="268">
        <f t="shared" si="146"/>
        <v>0</v>
      </c>
      <c r="J718" s="269">
        <f t="shared" si="146"/>
        <v>0</v>
      </c>
      <c r="K718" s="879" t="str">
        <f t="shared" si="138"/>
        <v/>
      </c>
      <c r="L718" s="923"/>
    </row>
    <row r="719" spans="1:12" hidden="1">
      <c r="A719" s="261">
        <v>655</v>
      </c>
      <c r="B719" s="379"/>
      <c r="C719" s="380">
        <v>5301</v>
      </c>
      <c r="D719" s="381" t="s">
        <v>621</v>
      </c>
      <c r="E719" s="93"/>
      <c r="F719" s="275">
        <f>G719+H719+I719+J719</f>
        <v>0</v>
      </c>
      <c r="G719" s="95"/>
      <c r="H719" s="96"/>
      <c r="I719" s="96"/>
      <c r="J719" s="97"/>
      <c r="K719" s="879" t="str">
        <f t="shared" si="138"/>
        <v/>
      </c>
      <c r="L719" s="923"/>
    </row>
    <row r="720" spans="1:12" hidden="1">
      <c r="A720" s="261">
        <v>665</v>
      </c>
      <c r="B720" s="379"/>
      <c r="C720" s="385">
        <v>5309</v>
      </c>
      <c r="D720" s="386" t="s">
        <v>314</v>
      </c>
      <c r="E720" s="125"/>
      <c r="F720" s="281">
        <f>G720+H720+I720+J720</f>
        <v>0</v>
      </c>
      <c r="G720" s="127"/>
      <c r="H720" s="128"/>
      <c r="I720" s="128"/>
      <c r="J720" s="129"/>
      <c r="K720" s="879" t="str">
        <f t="shared" si="138"/>
        <v/>
      </c>
      <c r="L720" s="923"/>
    </row>
    <row r="721" spans="1:12" hidden="1">
      <c r="A721" s="261">
        <v>675</v>
      </c>
      <c r="B721" s="376">
        <v>5400</v>
      </c>
      <c r="C721" s="377" t="s">
        <v>315</v>
      </c>
      <c r="D721" s="377"/>
      <c r="E721" s="924"/>
      <c r="F721" s="309">
        <f>G721+H721+I721+J721</f>
        <v>0</v>
      </c>
      <c r="G721" s="925"/>
      <c r="H721" s="926"/>
      <c r="I721" s="926"/>
      <c r="J721" s="927"/>
      <c r="K721" s="879" t="str">
        <f t="shared" si="138"/>
        <v/>
      </c>
      <c r="L721" s="923"/>
    </row>
    <row r="722" spans="1:12" hidden="1">
      <c r="A722" s="261">
        <v>685</v>
      </c>
      <c r="B722" s="262">
        <v>5500</v>
      </c>
      <c r="C722" s="342" t="s">
        <v>316</v>
      </c>
      <c r="D722" s="342"/>
      <c r="E722" s="308">
        <f t="shared" ref="E722:J722" si="147">SUM(E723:E726)</f>
        <v>0</v>
      </c>
      <c r="F722" s="309">
        <f t="shared" si="147"/>
        <v>0</v>
      </c>
      <c r="G722" s="267">
        <f t="shared" si="147"/>
        <v>0</v>
      </c>
      <c r="H722" s="268">
        <f t="shared" si="147"/>
        <v>0</v>
      </c>
      <c r="I722" s="268">
        <f t="shared" si="147"/>
        <v>0</v>
      </c>
      <c r="J722" s="269">
        <f t="shared" si="147"/>
        <v>0</v>
      </c>
      <c r="K722" s="879" t="str">
        <f t="shared" si="138"/>
        <v/>
      </c>
      <c r="L722" s="923"/>
    </row>
    <row r="723" spans="1:12" hidden="1">
      <c r="A723" s="271">
        <v>690</v>
      </c>
      <c r="B723" s="373"/>
      <c r="C723" s="273">
        <v>5501</v>
      </c>
      <c r="D723" s="310" t="s">
        <v>317</v>
      </c>
      <c r="E723" s="93"/>
      <c r="F723" s="275">
        <f>G723+H723+I723+J723</f>
        <v>0</v>
      </c>
      <c r="G723" s="95"/>
      <c r="H723" s="96"/>
      <c r="I723" s="96"/>
      <c r="J723" s="97"/>
      <c r="K723" s="879" t="str">
        <f t="shared" si="138"/>
        <v/>
      </c>
      <c r="L723" s="923"/>
    </row>
    <row r="724" spans="1:12" hidden="1">
      <c r="A724" s="271">
        <v>695</v>
      </c>
      <c r="B724" s="373"/>
      <c r="C724" s="288">
        <v>5502</v>
      </c>
      <c r="D724" s="289" t="s">
        <v>318</v>
      </c>
      <c r="E724" s="100"/>
      <c r="F724" s="290">
        <f>G724+H724+I724+J724</f>
        <v>0</v>
      </c>
      <c r="G724" s="102"/>
      <c r="H724" s="103"/>
      <c r="I724" s="103"/>
      <c r="J724" s="104"/>
      <c r="K724" s="879" t="str">
        <f t="shared" si="138"/>
        <v/>
      </c>
      <c r="L724" s="923"/>
    </row>
    <row r="725" spans="1:12" hidden="1">
      <c r="A725" s="261">
        <v>700</v>
      </c>
      <c r="B725" s="373"/>
      <c r="C725" s="288">
        <v>5503</v>
      </c>
      <c r="D725" s="374" t="s">
        <v>319</v>
      </c>
      <c r="E725" s="100"/>
      <c r="F725" s="290">
        <f>G725+H725+I725+J725</f>
        <v>0</v>
      </c>
      <c r="G725" s="102"/>
      <c r="H725" s="103"/>
      <c r="I725" s="103"/>
      <c r="J725" s="104"/>
      <c r="K725" s="879" t="str">
        <f t="shared" si="138"/>
        <v/>
      </c>
      <c r="L725" s="923"/>
    </row>
    <row r="726" spans="1:12" hidden="1">
      <c r="A726" s="261">
        <v>710</v>
      </c>
      <c r="B726" s="373"/>
      <c r="C726" s="279">
        <v>5504</v>
      </c>
      <c r="D726" s="341" t="s">
        <v>320</v>
      </c>
      <c r="E726" s="125"/>
      <c r="F726" s="281">
        <f>G726+H726+I726+J726</f>
        <v>0</v>
      </c>
      <c r="G726" s="127"/>
      <c r="H726" s="128"/>
      <c r="I726" s="128"/>
      <c r="J726" s="129"/>
      <c r="K726" s="879" t="str">
        <f t="shared" si="138"/>
        <v/>
      </c>
      <c r="L726" s="923"/>
    </row>
    <row r="727" spans="1:12" hidden="1">
      <c r="A727" s="271">
        <v>715</v>
      </c>
      <c r="B727" s="376">
        <v>5700</v>
      </c>
      <c r="C727" s="387" t="s">
        <v>321</v>
      </c>
      <c r="D727" s="388"/>
      <c r="E727" s="308">
        <f t="shared" ref="E727:J727" si="148">SUM(E728:E730)</f>
        <v>0</v>
      </c>
      <c r="F727" s="309">
        <f t="shared" si="148"/>
        <v>0</v>
      </c>
      <c r="G727" s="267">
        <f t="shared" si="148"/>
        <v>0</v>
      </c>
      <c r="H727" s="268">
        <f t="shared" si="148"/>
        <v>0</v>
      </c>
      <c r="I727" s="268">
        <f t="shared" si="148"/>
        <v>0</v>
      </c>
      <c r="J727" s="269">
        <f t="shared" si="148"/>
        <v>0</v>
      </c>
      <c r="K727" s="879" t="str">
        <f t="shared" si="138"/>
        <v/>
      </c>
      <c r="L727" s="923"/>
    </row>
    <row r="728" spans="1:12" hidden="1">
      <c r="A728" s="271">
        <v>720</v>
      </c>
      <c r="B728" s="379"/>
      <c r="C728" s="380">
        <v>5701</v>
      </c>
      <c r="D728" s="381" t="s">
        <v>322</v>
      </c>
      <c r="E728" s="93"/>
      <c r="F728" s="275">
        <f>G728+H728+I728+J728</f>
        <v>0</v>
      </c>
      <c r="G728" s="95"/>
      <c r="H728" s="96"/>
      <c r="I728" s="96"/>
      <c r="J728" s="97"/>
      <c r="K728" s="879" t="str">
        <f t="shared" si="138"/>
        <v/>
      </c>
      <c r="L728" s="923"/>
    </row>
    <row r="729" spans="1:12" ht="36" hidden="1" customHeight="1">
      <c r="A729" s="271">
        <v>725</v>
      </c>
      <c r="B729" s="379"/>
      <c r="C729" s="389">
        <v>5702</v>
      </c>
      <c r="D729" s="390" t="s">
        <v>323</v>
      </c>
      <c r="E729" s="108"/>
      <c r="F729" s="313">
        <f>G729+H729+I729+J729</f>
        <v>0</v>
      </c>
      <c r="G729" s="110"/>
      <c r="H729" s="111"/>
      <c r="I729" s="111"/>
      <c r="J729" s="112"/>
      <c r="K729" s="879" t="str">
        <f t="shared" si="138"/>
        <v/>
      </c>
      <c r="L729" s="923"/>
    </row>
    <row r="730" spans="1:12" hidden="1">
      <c r="A730" s="271">
        <v>730</v>
      </c>
      <c r="B730" s="287"/>
      <c r="C730" s="392">
        <v>4071</v>
      </c>
      <c r="D730" s="393" t="s">
        <v>324</v>
      </c>
      <c r="E730" s="932"/>
      <c r="F730" s="395">
        <f>G730+H730+I730+J730</f>
        <v>0</v>
      </c>
      <c r="G730" s="835"/>
      <c r="H730" s="933"/>
      <c r="I730" s="933"/>
      <c r="J730" s="934"/>
      <c r="K730" s="879" t="str">
        <f t="shared" si="138"/>
        <v/>
      </c>
      <c r="L730" s="923"/>
    </row>
    <row r="731" spans="1:12" hidden="1">
      <c r="A731" s="271">
        <v>735</v>
      </c>
      <c r="B731" s="935"/>
      <c r="C731" s="936"/>
      <c r="D731" s="408"/>
      <c r="E731" s="937"/>
      <c r="F731" s="938"/>
      <c r="G731" s="938"/>
      <c r="H731" s="938"/>
      <c r="I731" s="938"/>
      <c r="J731" s="939"/>
      <c r="K731" s="879" t="str">
        <f t="shared" si="138"/>
        <v/>
      </c>
      <c r="L731" s="923"/>
    </row>
    <row r="732" spans="1:12" hidden="1">
      <c r="A732" s="271">
        <v>740</v>
      </c>
      <c r="B732" s="940">
        <v>98</v>
      </c>
      <c r="C732" s="941" t="s">
        <v>325</v>
      </c>
      <c r="D732" s="942"/>
      <c r="E732" s="943"/>
      <c r="F732" s="944">
        <f>G732+H732+I732+J732</f>
        <v>0</v>
      </c>
      <c r="G732" s="945">
        <v>0</v>
      </c>
      <c r="H732" s="946">
        <v>0</v>
      </c>
      <c r="I732" s="946">
        <v>0</v>
      </c>
      <c r="J732" s="947">
        <v>0</v>
      </c>
      <c r="K732" s="879" t="str">
        <f t="shared" si="138"/>
        <v/>
      </c>
      <c r="L732" s="923"/>
    </row>
    <row r="733" spans="1:12" hidden="1">
      <c r="A733" s="271">
        <v>745</v>
      </c>
      <c r="B733" s="406"/>
      <c r="C733" s="407"/>
      <c r="D733" s="948"/>
      <c r="E733" s="259"/>
      <c r="F733" s="259"/>
      <c r="G733" s="259"/>
      <c r="H733" s="259"/>
      <c r="I733" s="259"/>
      <c r="J733" s="260"/>
      <c r="K733" s="879" t="str">
        <f t="shared" si="138"/>
        <v/>
      </c>
      <c r="L733" s="923"/>
    </row>
    <row r="734" spans="1:12" hidden="1">
      <c r="A734" s="261">
        <v>750</v>
      </c>
      <c r="B734" s="410"/>
      <c r="C734" s="198"/>
      <c r="D734" s="408"/>
      <c r="E734" s="191"/>
      <c r="F734" s="191"/>
      <c r="G734" s="191"/>
      <c r="H734" s="191"/>
      <c r="I734" s="191"/>
      <c r="J734" s="409"/>
      <c r="K734" s="879" t="str">
        <f t="shared" si="138"/>
        <v/>
      </c>
      <c r="L734" s="923"/>
    </row>
    <row r="735" spans="1:12" hidden="1">
      <c r="A735" s="271">
        <v>755</v>
      </c>
      <c r="B735" s="949"/>
      <c r="C735" s="950"/>
      <c r="D735" s="408"/>
      <c r="E735" s="191"/>
      <c r="F735" s="191"/>
      <c r="G735" s="191"/>
      <c r="H735" s="191"/>
      <c r="I735" s="191"/>
      <c r="J735" s="409"/>
      <c r="K735" s="879" t="str">
        <f t="shared" si="138"/>
        <v/>
      </c>
      <c r="L735" s="923"/>
    </row>
    <row r="736" spans="1:12" ht="16.5" hidden="1" thickBot="1">
      <c r="A736" s="271">
        <v>760</v>
      </c>
      <c r="B736" s="412"/>
      <c r="C736" s="412" t="s">
        <v>195</v>
      </c>
      <c r="D736" s="951">
        <f>+B736</f>
        <v>0</v>
      </c>
      <c r="E736" s="414">
        <f t="shared" ref="E736:J736" si="149">SUM(E622,E625,E631,E639,E640,E658,E662,E668,E671,E672,E673,E674,E675,E682,E689,E690,E691,E692,E699,E703,E704,E705,E706,E709,E710,E718,E721,E722,E727)+E732</f>
        <v>0</v>
      </c>
      <c r="F736" s="415">
        <f t="shared" si="149"/>
        <v>0</v>
      </c>
      <c r="G736" s="416">
        <f t="shared" si="149"/>
        <v>0</v>
      </c>
      <c r="H736" s="417">
        <f t="shared" si="149"/>
        <v>0</v>
      </c>
      <c r="I736" s="417">
        <f t="shared" si="149"/>
        <v>0</v>
      </c>
      <c r="J736" s="418">
        <f t="shared" si="149"/>
        <v>0</v>
      </c>
      <c r="K736" s="879" t="str">
        <f t="shared" si="138"/>
        <v/>
      </c>
      <c r="L736" s="952" t="str">
        <f>LEFT(C619,1)</f>
        <v>1</v>
      </c>
    </row>
    <row r="737" spans="1:12" hidden="1">
      <c r="A737" s="261">
        <v>765</v>
      </c>
      <c r="B737" s="187"/>
      <c r="C737" s="419"/>
      <c r="D737" s="212"/>
      <c r="E737" s="197"/>
      <c r="F737" s="197"/>
      <c r="G737" s="197"/>
      <c r="H737" s="197"/>
      <c r="I737" s="197"/>
      <c r="J737" s="197"/>
      <c r="K737" s="13" t="str">
        <f>K736</f>
        <v/>
      </c>
      <c r="L737" s="880"/>
    </row>
    <row r="738" spans="1:12" hidden="1">
      <c r="A738" s="261">
        <v>775</v>
      </c>
      <c r="B738" s="647"/>
      <c r="C738" s="654"/>
      <c r="D738" s="953"/>
      <c r="E738" s="201"/>
      <c r="F738" s="201"/>
      <c r="G738" s="201"/>
      <c r="H738" s="201"/>
      <c r="I738" s="201"/>
      <c r="J738" s="201"/>
      <c r="K738" s="13" t="str">
        <f>K736</f>
        <v/>
      </c>
      <c r="L738" s="880"/>
    </row>
    <row r="739" spans="1:12" hidden="1">
      <c r="A739" s="271">
        <v>780</v>
      </c>
      <c r="B739" s="197"/>
      <c r="C739" s="198"/>
      <c r="D739" s="199"/>
      <c r="E739" s="201"/>
      <c r="F739" s="201"/>
      <c r="G739" s="201"/>
      <c r="H739" s="201"/>
      <c r="I739" s="201"/>
      <c r="J739" s="201"/>
      <c r="K739" s="954" t="str">
        <f>(IF(SUM(K750:K771)&lt;&gt;0,$K$2,""))</f>
        <v/>
      </c>
      <c r="L739" s="880"/>
    </row>
    <row r="740" spans="1:12" hidden="1">
      <c r="A740" s="271">
        <v>785</v>
      </c>
      <c r="B740" s="203" t="str">
        <f>$B$7</f>
        <v>ОТЧЕТНИ ДАННИ ПО ЕБК ЗА СМЕТКИТЕ ЗА ЧУЖДИ СРЕДСТВА</v>
      </c>
      <c r="C740" s="204"/>
      <c r="D740" s="204"/>
      <c r="E740" s="201"/>
      <c r="F740" s="201"/>
      <c r="G740" s="201"/>
      <c r="H740" s="201"/>
      <c r="I740" s="201"/>
      <c r="J740" s="201"/>
      <c r="K740" s="954" t="str">
        <f>(IF(SUM(K750:K771)&lt;&gt;0,$K$2,""))</f>
        <v/>
      </c>
      <c r="L740" s="880"/>
    </row>
    <row r="741" spans="1:12" hidden="1">
      <c r="A741" s="271">
        <v>790</v>
      </c>
      <c r="B741" s="197"/>
      <c r="C741" s="198"/>
      <c r="D741" s="199"/>
      <c r="E741" s="206" t="s">
        <v>605</v>
      </c>
      <c r="F741" s="206" t="s">
        <v>9</v>
      </c>
      <c r="G741" s="201"/>
      <c r="H741" s="201"/>
      <c r="I741" s="201"/>
      <c r="J741" s="201"/>
      <c r="K741" s="954" t="str">
        <f>(IF(SUM(K750:K771)&lt;&gt;0,$K$2,""))</f>
        <v/>
      </c>
      <c r="L741" s="880"/>
    </row>
    <row r="742" spans="1:12" ht="18.75" hidden="1">
      <c r="A742" s="271">
        <v>795</v>
      </c>
      <c r="B742" s="207" t="str">
        <f>$B$9</f>
        <v>КОМИСИЯ ЗА ФИНАНСОВ НАДЗОР</v>
      </c>
      <c r="C742" s="208"/>
      <c r="D742" s="209"/>
      <c r="E742" s="28">
        <f>$E$9</f>
        <v>42370</v>
      </c>
      <c r="F742" s="210">
        <f>$F$9</f>
        <v>42582</v>
      </c>
      <c r="G742" s="201"/>
      <c r="H742" s="201"/>
      <c r="I742" s="201"/>
      <c r="J742" s="201"/>
      <c r="K742" s="954" t="str">
        <f>(IF(SUM(K750:K771)&lt;&gt;0,$K$2,""))</f>
        <v/>
      </c>
      <c r="L742" s="880"/>
    </row>
    <row r="743" spans="1:12" hidden="1">
      <c r="A743" s="261">
        <v>805</v>
      </c>
      <c r="B743" s="211" t="str">
        <f>$B$10</f>
        <v xml:space="preserve">                                                            (наименование на разпоредителя с бюджет)</v>
      </c>
      <c r="C743" s="197"/>
      <c r="D743" s="212"/>
      <c r="E743" s="213"/>
      <c r="F743" s="213"/>
      <c r="G743" s="201"/>
      <c r="H743" s="201"/>
      <c r="I743" s="201"/>
      <c r="J743" s="201"/>
      <c r="K743" s="954" t="str">
        <f>(IF(SUM(K750:K771)&lt;&gt;0,$K$2,""))</f>
        <v/>
      </c>
      <c r="L743" s="880"/>
    </row>
    <row r="744" spans="1:12" hidden="1">
      <c r="A744" s="271">
        <v>810</v>
      </c>
      <c r="B744" s="211"/>
      <c r="C744" s="197"/>
      <c r="D744" s="212"/>
      <c r="E744" s="211"/>
      <c r="F744" s="197"/>
      <c r="G744" s="201"/>
      <c r="H744" s="201"/>
      <c r="I744" s="201"/>
      <c r="J744" s="201"/>
      <c r="K744" s="954" t="str">
        <f>(IF(SUM(K750:K771)&lt;&gt;0,$K$2,""))</f>
        <v/>
      </c>
      <c r="L744" s="880"/>
    </row>
    <row r="745" spans="1:12" ht="19.5" hidden="1">
      <c r="A745" s="271">
        <v>815</v>
      </c>
      <c r="B745" s="887" t="str">
        <f>$B$12</f>
        <v>Комисия за финансов надзор</v>
      </c>
      <c r="C745" s="888"/>
      <c r="D745" s="889"/>
      <c r="E745" s="214" t="s">
        <v>197</v>
      </c>
      <c r="F745" s="215" t="str">
        <f>$F$12</f>
        <v>4700</v>
      </c>
      <c r="G745" s="201"/>
      <c r="H745" s="201"/>
      <c r="I745" s="201"/>
      <c r="J745" s="201"/>
      <c r="K745" s="954" t="str">
        <f>(IF(SUM(K750:K771)&lt;&gt;0,$K$2,""))</f>
        <v/>
      </c>
      <c r="L745" s="880"/>
    </row>
    <row r="746" spans="1:12" hidden="1">
      <c r="A746" s="391">
        <v>525</v>
      </c>
      <c r="B746" s="216" t="str">
        <f>$B$13</f>
        <v xml:space="preserve">                                             (наименование на първостепенния разпоредител с бюджет)</v>
      </c>
      <c r="C746" s="197"/>
      <c r="D746" s="212"/>
      <c r="E746" s="892"/>
      <c r="F746" s="200"/>
      <c r="G746" s="201"/>
      <c r="H746" s="201"/>
      <c r="I746" s="201"/>
      <c r="J746" s="201"/>
      <c r="K746" s="954" t="str">
        <f>(IF(SUM(K750:K771)&lt;&gt;0,$K$2,""))</f>
        <v/>
      </c>
      <c r="L746" s="880"/>
    </row>
    <row r="747" spans="1:12" ht="19.5" hidden="1">
      <c r="A747" s="261">
        <v>820</v>
      </c>
      <c r="B747" s="955"/>
      <c r="C747" s="955"/>
      <c r="D747" s="425" t="s">
        <v>327</v>
      </c>
      <c r="E747" s="46">
        <f>$E$15</f>
        <v>33</v>
      </c>
      <c r="F747" s="956" t="str">
        <f>$F$15</f>
        <v>Чужди средства</v>
      </c>
      <c r="G747" s="191"/>
      <c r="H747" s="191"/>
      <c r="I747" s="191"/>
      <c r="J747" s="191"/>
      <c r="K747" s="954" t="str">
        <f>(IF(SUM(K750:K771)&lt;&gt;0,$K$2,""))</f>
        <v/>
      </c>
      <c r="L747" s="880"/>
    </row>
    <row r="748" spans="1:12" hidden="1">
      <c r="A748" s="271">
        <v>821</v>
      </c>
      <c r="B748" s="213"/>
      <c r="C748" s="198"/>
      <c r="D748" s="427" t="s">
        <v>622</v>
      </c>
      <c r="E748" s="201"/>
      <c r="F748" s="424" t="s">
        <v>18</v>
      </c>
      <c r="G748" s="424"/>
      <c r="H748" s="191"/>
      <c r="I748" s="424"/>
      <c r="J748" s="191"/>
      <c r="K748" s="954" t="str">
        <f>(IF(SUM(K750:K771)&lt;&gt;0,$K$2,""))</f>
        <v/>
      </c>
      <c r="L748" s="880"/>
    </row>
    <row r="749" spans="1:12" hidden="1">
      <c r="A749" s="271">
        <v>822</v>
      </c>
      <c r="B749" s="429" t="s">
        <v>329</v>
      </c>
      <c r="C749" s="430" t="s">
        <v>623</v>
      </c>
      <c r="D749" s="431" t="s">
        <v>331</v>
      </c>
      <c r="E749" s="432" t="s">
        <v>332</v>
      </c>
      <c r="F749" s="433" t="s">
        <v>333</v>
      </c>
      <c r="G749" s="477"/>
      <c r="H749" s="477"/>
      <c r="I749" s="477"/>
      <c r="J749" s="477"/>
      <c r="K749" s="954" t="str">
        <f>(IF(SUM(K750:K771)&lt;&gt;0,$K$2,""))</f>
        <v/>
      </c>
      <c r="L749" s="880"/>
    </row>
    <row r="750" spans="1:12" hidden="1">
      <c r="A750" s="271">
        <v>823</v>
      </c>
      <c r="B750" s="434"/>
      <c r="C750" s="435" t="s">
        <v>334</v>
      </c>
      <c r="D750" s="436" t="s">
        <v>335</v>
      </c>
      <c r="E750" s="957"/>
      <c r="F750" s="958"/>
      <c r="G750" s="477"/>
      <c r="H750" s="477"/>
      <c r="I750" s="477"/>
      <c r="J750" s="477"/>
      <c r="K750" s="87" t="str">
        <f t="shared" ref="K750:K771" si="150">(IF($E750&lt;&gt;0,$K$2,IF($F750&lt;&gt;0,$K$2,"")))</f>
        <v/>
      </c>
      <c r="L750" s="880"/>
    </row>
    <row r="751" spans="1:12" hidden="1">
      <c r="A751" s="271">
        <v>825</v>
      </c>
      <c r="B751" s="439"/>
      <c r="C751" s="440" t="s">
        <v>336</v>
      </c>
      <c r="D751" s="441" t="s">
        <v>337</v>
      </c>
      <c r="E751" s="959"/>
      <c r="F751" s="960"/>
      <c r="G751" s="477"/>
      <c r="H751" s="477"/>
      <c r="I751" s="477"/>
      <c r="J751" s="477"/>
      <c r="K751" s="87" t="str">
        <f t="shared" si="150"/>
        <v/>
      </c>
      <c r="L751" s="880"/>
    </row>
    <row r="752" spans="1:12" hidden="1">
      <c r="A752" s="271"/>
      <c r="B752" s="444"/>
      <c r="C752" s="445" t="s">
        <v>338</v>
      </c>
      <c r="D752" s="446" t="s">
        <v>339</v>
      </c>
      <c r="E752" s="961"/>
      <c r="F752" s="962"/>
      <c r="G752" s="477"/>
      <c r="H752" s="477"/>
      <c r="I752" s="477"/>
      <c r="J752" s="477"/>
      <c r="K752" s="87" t="str">
        <f t="shared" si="150"/>
        <v/>
      </c>
      <c r="L752" s="880"/>
    </row>
    <row r="753" spans="1:12" hidden="1">
      <c r="A753" s="271"/>
      <c r="B753" s="434"/>
      <c r="C753" s="435" t="s">
        <v>340</v>
      </c>
      <c r="D753" s="436" t="s">
        <v>341</v>
      </c>
      <c r="E753" s="963"/>
      <c r="F753" s="964"/>
      <c r="G753" s="477"/>
      <c r="H753" s="477"/>
      <c r="I753" s="477"/>
      <c r="J753" s="477"/>
      <c r="K753" s="87" t="str">
        <f t="shared" si="150"/>
        <v/>
      </c>
      <c r="L753" s="880"/>
    </row>
    <row r="754" spans="1:12" hidden="1">
      <c r="A754" s="271"/>
      <c r="B754" s="439"/>
      <c r="C754" s="440" t="s">
        <v>342</v>
      </c>
      <c r="D754" s="441" t="s">
        <v>337</v>
      </c>
      <c r="E754" s="959"/>
      <c r="F754" s="960"/>
      <c r="G754" s="477"/>
      <c r="H754" s="477"/>
      <c r="I754" s="477"/>
      <c r="J754" s="477"/>
      <c r="K754" s="87" t="str">
        <f t="shared" si="150"/>
        <v/>
      </c>
      <c r="L754" s="880"/>
    </row>
    <row r="755" spans="1:12" hidden="1">
      <c r="A755" s="271"/>
      <c r="B755" s="449"/>
      <c r="C755" s="450" t="s">
        <v>343</v>
      </c>
      <c r="D755" s="451" t="s">
        <v>344</v>
      </c>
      <c r="E755" s="965"/>
      <c r="F755" s="966"/>
      <c r="G755" s="477"/>
      <c r="H755" s="477"/>
      <c r="I755" s="477"/>
      <c r="J755" s="477"/>
      <c r="K755" s="87" t="str">
        <f t="shared" si="150"/>
        <v/>
      </c>
      <c r="L755" s="880"/>
    </row>
    <row r="756" spans="1:12" hidden="1">
      <c r="A756" s="271"/>
      <c r="B756" s="434"/>
      <c r="C756" s="435" t="s">
        <v>345</v>
      </c>
      <c r="D756" s="436" t="s">
        <v>346</v>
      </c>
      <c r="E756" s="967"/>
      <c r="F756" s="968"/>
      <c r="G756" s="477"/>
      <c r="H756" s="477"/>
      <c r="I756" s="477"/>
      <c r="J756" s="477"/>
      <c r="K756" s="87" t="str">
        <f t="shared" si="150"/>
        <v/>
      </c>
      <c r="L756" s="880"/>
    </row>
    <row r="757" spans="1:12" hidden="1">
      <c r="A757" s="271"/>
      <c r="B757" s="439"/>
      <c r="C757" s="456" t="s">
        <v>347</v>
      </c>
      <c r="D757" s="457" t="s">
        <v>348</v>
      </c>
      <c r="E757" s="969"/>
      <c r="F757" s="970"/>
      <c r="G757" s="477"/>
      <c r="H757" s="477"/>
      <c r="I757" s="477"/>
      <c r="J757" s="477"/>
      <c r="K757" s="87" t="str">
        <f t="shared" si="150"/>
        <v/>
      </c>
      <c r="L757" s="880"/>
    </row>
    <row r="758" spans="1:12" hidden="1">
      <c r="A758" s="271"/>
      <c r="B758" s="449"/>
      <c r="C758" s="445" t="s">
        <v>349</v>
      </c>
      <c r="D758" s="446" t="s">
        <v>350</v>
      </c>
      <c r="E758" s="971"/>
      <c r="F758" s="972"/>
      <c r="G758" s="477"/>
      <c r="H758" s="477"/>
      <c r="I758" s="477"/>
      <c r="J758" s="477"/>
      <c r="K758" s="87" t="str">
        <f t="shared" si="150"/>
        <v/>
      </c>
      <c r="L758" s="880"/>
    </row>
    <row r="759" spans="1:12" hidden="1">
      <c r="A759" s="271"/>
      <c r="B759" s="434"/>
      <c r="C759" s="435" t="s">
        <v>352</v>
      </c>
      <c r="D759" s="436" t="s">
        <v>353</v>
      </c>
      <c r="E759" s="963"/>
      <c r="F759" s="964"/>
      <c r="G759" s="477"/>
      <c r="H759" s="477"/>
      <c r="I759" s="477"/>
      <c r="J759" s="477"/>
      <c r="K759" s="87" t="str">
        <f t="shared" si="150"/>
        <v/>
      </c>
      <c r="L759" s="880"/>
    </row>
    <row r="760" spans="1:12" hidden="1">
      <c r="A760" s="271"/>
      <c r="B760" s="439"/>
      <c r="C760" s="456" t="s">
        <v>354</v>
      </c>
      <c r="D760" s="457" t="s">
        <v>355</v>
      </c>
      <c r="E760" s="973"/>
      <c r="F760" s="974"/>
      <c r="G760" s="477"/>
      <c r="H760" s="477"/>
      <c r="I760" s="477"/>
      <c r="J760" s="477"/>
      <c r="K760" s="87" t="str">
        <f t="shared" si="150"/>
        <v/>
      </c>
      <c r="L760" s="880"/>
    </row>
    <row r="761" spans="1:12" hidden="1">
      <c r="A761" s="271"/>
      <c r="B761" s="449"/>
      <c r="C761" s="445" t="s">
        <v>356</v>
      </c>
      <c r="D761" s="446" t="s">
        <v>357</v>
      </c>
      <c r="E761" s="961"/>
      <c r="F761" s="962"/>
      <c r="G761" s="477"/>
      <c r="H761" s="477"/>
      <c r="I761" s="477"/>
      <c r="J761" s="477"/>
      <c r="K761" s="87" t="str">
        <f t="shared" si="150"/>
        <v/>
      </c>
      <c r="L761" s="880"/>
    </row>
    <row r="762" spans="1:12" hidden="1">
      <c r="A762" s="271"/>
      <c r="B762" s="434"/>
      <c r="C762" s="435" t="s">
        <v>358</v>
      </c>
      <c r="D762" s="436" t="s">
        <v>359</v>
      </c>
      <c r="E762" s="963"/>
      <c r="F762" s="964"/>
      <c r="G762" s="477"/>
      <c r="H762" s="477"/>
      <c r="I762" s="477"/>
      <c r="J762" s="477"/>
      <c r="K762" s="87" t="str">
        <f t="shared" si="150"/>
        <v/>
      </c>
      <c r="L762" s="880"/>
    </row>
    <row r="763" spans="1:12" ht="31.5" hidden="1">
      <c r="A763" s="271"/>
      <c r="B763" s="434"/>
      <c r="C763" s="435" t="s">
        <v>360</v>
      </c>
      <c r="D763" s="436" t="s">
        <v>361</v>
      </c>
      <c r="E763" s="975"/>
      <c r="F763" s="976"/>
      <c r="G763" s="477"/>
      <c r="H763" s="477"/>
      <c r="I763" s="477"/>
      <c r="J763" s="477"/>
      <c r="K763" s="87" t="str">
        <f t="shared" si="150"/>
        <v/>
      </c>
      <c r="L763" s="880"/>
    </row>
    <row r="764" spans="1:12" hidden="1">
      <c r="A764" s="271"/>
      <c r="B764" s="434"/>
      <c r="C764" s="435" t="s">
        <v>362</v>
      </c>
      <c r="D764" s="436" t="s">
        <v>363</v>
      </c>
      <c r="E764" s="963"/>
      <c r="F764" s="964"/>
      <c r="G764" s="477"/>
      <c r="H764" s="477"/>
      <c r="I764" s="477"/>
      <c r="J764" s="477"/>
      <c r="K764" s="87" t="str">
        <f t="shared" si="150"/>
        <v/>
      </c>
      <c r="L764" s="880"/>
    </row>
    <row r="765" spans="1:12" ht="31.5" hidden="1">
      <c r="A765" s="271"/>
      <c r="B765" s="434"/>
      <c r="C765" s="435" t="s">
        <v>364</v>
      </c>
      <c r="D765" s="436" t="s">
        <v>365</v>
      </c>
      <c r="E765" s="963"/>
      <c r="F765" s="964"/>
      <c r="G765" s="477"/>
      <c r="H765" s="477"/>
      <c r="I765" s="477"/>
      <c r="J765" s="477"/>
      <c r="K765" s="87" t="str">
        <f t="shared" si="150"/>
        <v/>
      </c>
      <c r="L765" s="880"/>
    </row>
    <row r="766" spans="1:12" ht="31.5" hidden="1">
      <c r="A766" s="428"/>
      <c r="B766" s="434"/>
      <c r="C766" s="435" t="s">
        <v>366</v>
      </c>
      <c r="D766" s="436" t="s">
        <v>367</v>
      </c>
      <c r="E766" s="963"/>
      <c r="F766" s="964"/>
      <c r="G766" s="477"/>
      <c r="H766" s="477"/>
      <c r="I766" s="477"/>
      <c r="J766" s="477"/>
      <c r="K766" s="87" t="str">
        <f t="shared" si="150"/>
        <v/>
      </c>
      <c r="L766" s="880"/>
    </row>
    <row r="767" spans="1:12" hidden="1">
      <c r="A767" s="428">
        <v>905</v>
      </c>
      <c r="B767" s="434"/>
      <c r="C767" s="435" t="s">
        <v>368</v>
      </c>
      <c r="D767" s="436" t="s">
        <v>369</v>
      </c>
      <c r="E767" s="963"/>
      <c r="F767" s="964"/>
      <c r="G767" s="477"/>
      <c r="H767" s="477"/>
      <c r="I767" s="477"/>
      <c r="J767" s="477"/>
      <c r="K767" s="87" t="str">
        <f t="shared" si="150"/>
        <v/>
      </c>
      <c r="L767" s="880"/>
    </row>
    <row r="768" spans="1:12" hidden="1">
      <c r="A768" s="428">
        <v>906</v>
      </c>
      <c r="B768" s="434"/>
      <c r="C768" s="435" t="s">
        <v>370</v>
      </c>
      <c r="D768" s="436" t="s">
        <v>371</v>
      </c>
      <c r="E768" s="963"/>
      <c r="F768" s="964"/>
      <c r="G768" s="477"/>
      <c r="H768" s="477"/>
      <c r="I768" s="477"/>
      <c r="J768" s="477"/>
      <c r="K768" s="87" t="str">
        <f t="shared" si="150"/>
        <v/>
      </c>
      <c r="L768" s="880"/>
    </row>
    <row r="769" spans="1:12" hidden="1">
      <c r="A769" s="428">
        <v>907</v>
      </c>
      <c r="B769" s="434"/>
      <c r="C769" s="435" t="s">
        <v>372</v>
      </c>
      <c r="D769" s="436" t="s">
        <v>373</v>
      </c>
      <c r="E769" s="963"/>
      <c r="F769" s="964"/>
      <c r="G769" s="477"/>
      <c r="H769" s="477"/>
      <c r="I769" s="477"/>
      <c r="J769" s="477"/>
      <c r="K769" s="87" t="str">
        <f t="shared" si="150"/>
        <v/>
      </c>
      <c r="L769" s="880"/>
    </row>
    <row r="770" spans="1:12" hidden="1">
      <c r="A770" s="428">
        <v>910</v>
      </c>
      <c r="B770" s="434"/>
      <c r="C770" s="435" t="s">
        <v>374</v>
      </c>
      <c r="D770" s="436" t="s">
        <v>375</v>
      </c>
      <c r="E770" s="963"/>
      <c r="F770" s="964"/>
      <c r="G770" s="477"/>
      <c r="H770" s="477"/>
      <c r="I770" s="477"/>
      <c r="J770" s="477"/>
      <c r="K770" s="87" t="str">
        <f t="shared" si="150"/>
        <v/>
      </c>
      <c r="L770" s="880"/>
    </row>
    <row r="771" spans="1:12" ht="16.5" hidden="1" thickBot="1">
      <c r="A771" s="428">
        <v>911</v>
      </c>
      <c r="B771" s="469"/>
      <c r="C771" s="470" t="s">
        <v>376</v>
      </c>
      <c r="D771" s="471" t="s">
        <v>377</v>
      </c>
      <c r="E771" s="977"/>
      <c r="F771" s="978"/>
      <c r="G771" s="477"/>
      <c r="H771" s="477"/>
      <c r="I771" s="477"/>
      <c r="J771" s="477"/>
      <c r="K771" s="87" t="str">
        <f t="shared" si="150"/>
        <v/>
      </c>
      <c r="L771" s="880"/>
    </row>
    <row r="772" spans="1:12" hidden="1">
      <c r="A772" s="428">
        <v>912</v>
      </c>
      <c r="B772" s="474" t="s">
        <v>378</v>
      </c>
      <c r="C772" s="475"/>
      <c r="D772" s="476"/>
      <c r="E772" s="477"/>
      <c r="F772" s="477"/>
      <c r="G772" s="477"/>
      <c r="H772" s="477"/>
      <c r="I772" s="477"/>
      <c r="J772" s="477"/>
      <c r="K772" s="13" t="str">
        <f>K736</f>
        <v/>
      </c>
      <c r="L772" s="880"/>
    </row>
    <row r="773" spans="1:12" hidden="1">
      <c r="A773" s="428">
        <v>920</v>
      </c>
      <c r="B773" s="478" t="s">
        <v>379</v>
      </c>
      <c r="C773" s="478"/>
      <c r="D773" s="478"/>
      <c r="E773" s="477"/>
      <c r="F773" s="477"/>
      <c r="G773" s="477"/>
      <c r="H773" s="477"/>
      <c r="I773" s="477"/>
      <c r="J773" s="477"/>
      <c r="K773" s="13" t="str">
        <f>K736</f>
        <v/>
      </c>
      <c r="L773" s="880"/>
    </row>
    <row r="774" spans="1:12" hidden="1">
      <c r="B774" s="979"/>
      <c r="C774" s="979"/>
      <c r="D774" s="980"/>
      <c r="E774" s="979"/>
      <c r="F774" s="979"/>
      <c r="G774" s="979"/>
      <c r="H774" s="979"/>
      <c r="I774" s="979"/>
      <c r="J774" s="979"/>
      <c r="K774" s="13" t="str">
        <f>K736</f>
        <v/>
      </c>
      <c r="L774" s="880"/>
    </row>
    <row r="775" spans="1:12" ht="36" hidden="1" customHeight="1"/>
  </sheetData>
  <sheetProtection password="81B0" sheet="1" scenarios="1"/>
  <autoFilter ref="K1:K775">
    <filterColumn colId="0">
      <filters>
        <filter val="1"/>
      </filters>
    </filterColumn>
  </autoFilter>
  <mergeCells count="136">
    <mergeCell ref="B742:D742"/>
    <mergeCell ref="B745:D745"/>
    <mergeCell ref="B773:D773"/>
    <mergeCell ref="C718:D718"/>
    <mergeCell ref="C721:D721"/>
    <mergeCell ref="C722:D722"/>
    <mergeCell ref="C727:D727"/>
    <mergeCell ref="C732:D732"/>
    <mergeCell ref="B740:D740"/>
    <mergeCell ref="C703:D703"/>
    <mergeCell ref="C704:D704"/>
    <mergeCell ref="C705:D705"/>
    <mergeCell ref="C706:D706"/>
    <mergeCell ref="C709:D709"/>
    <mergeCell ref="C710:D710"/>
    <mergeCell ref="C675:D675"/>
    <mergeCell ref="C689:D689"/>
    <mergeCell ref="C690:D690"/>
    <mergeCell ref="C691:D691"/>
    <mergeCell ref="C692:D692"/>
    <mergeCell ref="C699:D699"/>
    <mergeCell ref="C662:D662"/>
    <mergeCell ref="C668:D668"/>
    <mergeCell ref="C671:D671"/>
    <mergeCell ref="C672:D672"/>
    <mergeCell ref="C673:D673"/>
    <mergeCell ref="C674:D674"/>
    <mergeCell ref="C622:D622"/>
    <mergeCell ref="C625:D625"/>
    <mergeCell ref="C631:D631"/>
    <mergeCell ref="C639:D639"/>
    <mergeCell ref="C640:D640"/>
    <mergeCell ref="C658:D658"/>
    <mergeCell ref="B599:C599"/>
    <mergeCell ref="H599:J599"/>
    <mergeCell ref="H601:J601"/>
    <mergeCell ref="B606:D606"/>
    <mergeCell ref="B608:D608"/>
    <mergeCell ref="B611:D611"/>
    <mergeCell ref="C580:D580"/>
    <mergeCell ref="C585:D585"/>
    <mergeCell ref="G594:J594"/>
    <mergeCell ref="G595:J595"/>
    <mergeCell ref="G597:J597"/>
    <mergeCell ref="B598:C598"/>
    <mergeCell ref="G598:J598"/>
    <mergeCell ref="C525:D525"/>
    <mergeCell ref="C529:D529"/>
    <mergeCell ref="C530:D530"/>
    <mergeCell ref="C535:D535"/>
    <mergeCell ref="C538:D538"/>
    <mergeCell ref="C560:D560"/>
    <mergeCell ref="C496:D496"/>
    <mergeCell ref="C497:D497"/>
    <mergeCell ref="C506:D506"/>
    <mergeCell ref="C510:D510"/>
    <mergeCell ref="C515:D515"/>
    <mergeCell ref="C518:D518"/>
    <mergeCell ref="C459:D459"/>
    <mergeCell ref="C462:D462"/>
    <mergeCell ref="C465:D465"/>
    <mergeCell ref="C472:D472"/>
    <mergeCell ref="C475:D475"/>
    <mergeCell ref="C491:D491"/>
    <mergeCell ref="B429:D429"/>
    <mergeCell ref="B432:D432"/>
    <mergeCell ref="B443:D443"/>
    <mergeCell ref="B445:D445"/>
    <mergeCell ref="B448:D448"/>
    <mergeCell ref="C455:D455"/>
    <mergeCell ref="C416:D416"/>
    <mergeCell ref="C417:D417"/>
    <mergeCell ref="C418:D418"/>
    <mergeCell ref="C419:D419"/>
    <mergeCell ref="C420:D420"/>
    <mergeCell ref="B427:D427"/>
    <mergeCell ref="C393:D393"/>
    <mergeCell ref="C396:D396"/>
    <mergeCell ref="C399:D399"/>
    <mergeCell ref="C400:D400"/>
    <mergeCell ref="C403:D403"/>
    <mergeCell ref="C406:D406"/>
    <mergeCell ref="C355:D355"/>
    <mergeCell ref="C369:D369"/>
    <mergeCell ref="C377:D377"/>
    <mergeCell ref="C382:D382"/>
    <mergeCell ref="C385:D385"/>
    <mergeCell ref="C390:D390"/>
    <mergeCell ref="B306:D306"/>
    <mergeCell ref="B309:D309"/>
    <mergeCell ref="B338:D338"/>
    <mergeCell ref="B342:D342"/>
    <mergeCell ref="B344:D344"/>
    <mergeCell ref="B347:D347"/>
    <mergeCell ref="C282:D282"/>
    <mergeCell ref="C285:D285"/>
    <mergeCell ref="C286:D286"/>
    <mergeCell ref="C291:D291"/>
    <mergeCell ref="C295:D295"/>
    <mergeCell ref="B304:D304"/>
    <mergeCell ref="C267:D267"/>
    <mergeCell ref="C268:D268"/>
    <mergeCell ref="C269:D269"/>
    <mergeCell ref="C270:D270"/>
    <mergeCell ref="C273:D273"/>
    <mergeCell ref="C274:D274"/>
    <mergeCell ref="C239:D239"/>
    <mergeCell ref="C253:D253"/>
    <mergeCell ref="C254:D254"/>
    <mergeCell ref="C255:D255"/>
    <mergeCell ref="C256:D256"/>
    <mergeCell ref="C263:D263"/>
    <mergeCell ref="C226:D226"/>
    <mergeCell ref="C232:D232"/>
    <mergeCell ref="C235:D235"/>
    <mergeCell ref="C236:D236"/>
    <mergeCell ref="C237:D237"/>
    <mergeCell ref="C238:D238"/>
    <mergeCell ref="C186:D186"/>
    <mergeCell ref="C189:D189"/>
    <mergeCell ref="C195:D195"/>
    <mergeCell ref="C203:D203"/>
    <mergeCell ref="C204:D204"/>
    <mergeCell ref="C222:D222"/>
    <mergeCell ref="C28:D28"/>
    <mergeCell ref="C33:D33"/>
    <mergeCell ref="C39:D39"/>
    <mergeCell ref="B173:D173"/>
    <mergeCell ref="B175:D175"/>
    <mergeCell ref="B178:D178"/>
    <mergeCell ref="B7:D7"/>
    <mergeCell ref="B9:D9"/>
    <mergeCell ref="I9:J9"/>
    <mergeCell ref="I10:J12"/>
    <mergeCell ref="B12:D12"/>
    <mergeCell ref="C22:D22"/>
  </mergeCells>
  <conditionalFormatting sqref="E441:J441">
    <cfRule type="cellIs" dxfId="77" priority="78" stopIfTrue="1" operator="notEqual">
      <formula>0</formula>
    </cfRule>
  </conditionalFormatting>
  <conditionalFormatting sqref="F586:F589">
    <cfRule type="cellIs" dxfId="76" priority="77" stopIfTrue="1" operator="notEqual">
      <formula>0</formula>
    </cfRule>
  </conditionalFormatting>
  <conditionalFormatting sqref="E311 E747:F747 E613">
    <cfRule type="cellIs" dxfId="75" priority="72" stopIfTrue="1" operator="equal">
      <formula>98</formula>
    </cfRule>
    <cfRule type="cellIs" dxfId="74" priority="73" stopIfTrue="1" operator="equal">
      <formula>96</formula>
    </cfRule>
    <cfRule type="cellIs" dxfId="73" priority="74" stopIfTrue="1" operator="equal">
      <formula>42</formula>
    </cfRule>
    <cfRule type="cellIs" dxfId="72" priority="75" stopIfTrue="1" operator="equal">
      <formula>97</formula>
    </cfRule>
    <cfRule type="cellIs" dxfId="71" priority="76" stopIfTrue="1" operator="equal">
      <formula>33</formula>
    </cfRule>
  </conditionalFormatting>
  <conditionalFormatting sqref="F178 F611 F745">
    <cfRule type="cellIs" dxfId="70" priority="71" stopIfTrue="1" operator="equal">
      <formula>0</formula>
    </cfRule>
  </conditionalFormatting>
  <conditionalFormatting sqref="F309">
    <cfRule type="cellIs" dxfId="69" priority="70" stopIfTrue="1" operator="equal">
      <formula>0</formula>
    </cfRule>
  </conditionalFormatting>
  <conditionalFormatting sqref="F347">
    <cfRule type="cellIs" dxfId="68" priority="69" stopIfTrue="1" operator="equal">
      <formula>0</formula>
    </cfRule>
  </conditionalFormatting>
  <conditionalFormatting sqref="F432">
    <cfRule type="cellIs" dxfId="67" priority="68" stopIfTrue="1" operator="equal">
      <formula>0</formula>
    </cfRule>
  </conditionalFormatting>
  <conditionalFormatting sqref="F448">
    <cfRule type="cellIs" dxfId="66" priority="67" stopIfTrue="1" operator="equal">
      <formula>0</formula>
    </cfRule>
  </conditionalFormatting>
  <conditionalFormatting sqref="E592:J592">
    <cfRule type="cellIs" dxfId="65" priority="66" stopIfTrue="1" operator="notEqual">
      <formula>0</formula>
    </cfRule>
  </conditionalFormatting>
  <conditionalFormatting sqref="G571">
    <cfRule type="cellIs" dxfId="64" priority="65" stopIfTrue="1" operator="equal">
      <formula>0</formula>
    </cfRule>
  </conditionalFormatting>
  <conditionalFormatting sqref="E15">
    <cfRule type="cellIs" dxfId="63" priority="60" stopIfTrue="1" operator="equal">
      <formula>98</formula>
    </cfRule>
    <cfRule type="cellIs" dxfId="62" priority="61" stopIfTrue="1" operator="equal">
      <formula>96</formula>
    </cfRule>
    <cfRule type="cellIs" dxfId="61" priority="62" stopIfTrue="1" operator="equal">
      <formula>42</formula>
    </cfRule>
    <cfRule type="cellIs" dxfId="60" priority="63" stopIfTrue="1" operator="equal">
      <formula>97</formula>
    </cfRule>
    <cfRule type="cellIs" dxfId="59" priority="64" stopIfTrue="1" operator="equal">
      <formula>33</formula>
    </cfRule>
  </conditionalFormatting>
  <conditionalFormatting sqref="F15 F613">
    <cfRule type="cellIs" dxfId="58" priority="55" stopIfTrue="1" operator="equal">
      <formula>"ЧУЖДИ СРЕДСТВА"</formula>
    </cfRule>
    <cfRule type="cellIs" dxfId="57" priority="56" stopIfTrue="1" operator="equal">
      <formula>"СЕС - ДМП"</formula>
    </cfRule>
    <cfRule type="cellIs" dxfId="56" priority="57" stopIfTrue="1" operator="equal">
      <formula>"СЕС - РА"</formula>
    </cfRule>
    <cfRule type="cellIs" dxfId="55" priority="58" stopIfTrue="1" operator="equal">
      <formula>"СЕС - ДЕС"</formula>
    </cfRule>
    <cfRule type="cellIs" dxfId="54" priority="59" stopIfTrue="1" operator="equal">
      <formula>"СЕС - КСФ"</formula>
    </cfRule>
  </conditionalFormatting>
  <conditionalFormatting sqref="E180">
    <cfRule type="cellIs" dxfId="53" priority="50" stopIfTrue="1" operator="equal">
      <formula>98</formula>
    </cfRule>
    <cfRule type="cellIs" dxfId="52" priority="51" stopIfTrue="1" operator="equal">
      <formula>96</formula>
    </cfRule>
    <cfRule type="cellIs" dxfId="51" priority="52" stopIfTrue="1" operator="equal">
      <formula>42</formula>
    </cfRule>
    <cfRule type="cellIs" dxfId="50" priority="53" stopIfTrue="1" operator="equal">
      <formula>97</formula>
    </cfRule>
    <cfRule type="cellIs" dxfId="49" priority="54" stopIfTrue="1" operator="equal">
      <formula>33</formula>
    </cfRule>
  </conditionalFormatting>
  <conditionalFormatting sqref="E349">
    <cfRule type="cellIs" dxfId="48" priority="45" stopIfTrue="1" operator="equal">
      <formula>98</formula>
    </cfRule>
    <cfRule type="cellIs" dxfId="47" priority="46" stopIfTrue="1" operator="equal">
      <formula>96</formula>
    </cfRule>
    <cfRule type="cellIs" dxfId="46" priority="47" stopIfTrue="1" operator="equal">
      <formula>42</formula>
    </cfRule>
    <cfRule type="cellIs" dxfId="45" priority="48" stopIfTrue="1" operator="equal">
      <formula>97</formula>
    </cfRule>
    <cfRule type="cellIs" dxfId="44" priority="49" stopIfTrue="1" operator="equal">
      <formula>33</formula>
    </cfRule>
  </conditionalFormatting>
  <conditionalFormatting sqref="E434">
    <cfRule type="cellIs" dxfId="43" priority="40" stopIfTrue="1" operator="equal">
      <formula>98</formula>
    </cfRule>
    <cfRule type="cellIs" dxfId="42" priority="41" stopIfTrue="1" operator="equal">
      <formula>96</formula>
    </cfRule>
    <cfRule type="cellIs" dxfId="41" priority="42" stopIfTrue="1" operator="equal">
      <formula>42</formula>
    </cfRule>
    <cfRule type="cellIs" dxfId="40" priority="43" stopIfTrue="1" operator="equal">
      <formula>97</formula>
    </cfRule>
    <cfRule type="cellIs" dxfId="39" priority="44" stopIfTrue="1" operator="equal">
      <formula>33</formula>
    </cfRule>
  </conditionalFormatting>
  <conditionalFormatting sqref="E450">
    <cfRule type="cellIs" dxfId="38" priority="35" stopIfTrue="1" operator="equal">
      <formula>98</formula>
    </cfRule>
    <cfRule type="cellIs" dxfId="37" priority="36" stopIfTrue="1" operator="equal">
      <formula>96</formula>
    </cfRule>
    <cfRule type="cellIs" dxfId="36" priority="37" stopIfTrue="1" operator="equal">
      <formula>42</formula>
    </cfRule>
    <cfRule type="cellIs" dxfId="35" priority="38" stopIfTrue="1" operator="equal">
      <formula>97</formula>
    </cfRule>
    <cfRule type="cellIs" dxfId="34" priority="39" stopIfTrue="1" operator="equal">
      <formula>33</formula>
    </cfRule>
  </conditionalFormatting>
  <conditionalFormatting sqref="F180">
    <cfRule type="cellIs" dxfId="33" priority="30" stopIfTrue="1" operator="equal">
      <formula>"ЧУЖДИ СРЕДСТВА"</formula>
    </cfRule>
    <cfRule type="cellIs" dxfId="32" priority="31" stopIfTrue="1" operator="equal">
      <formula>"СЕС - ДМП"</formula>
    </cfRule>
    <cfRule type="cellIs" dxfId="31" priority="32" stopIfTrue="1" operator="equal">
      <formula>"СЕС - РА"</formula>
    </cfRule>
    <cfRule type="cellIs" dxfId="30" priority="33" stopIfTrue="1" operator="equal">
      <formula>"СЕС - ДЕС"</formula>
    </cfRule>
    <cfRule type="cellIs" dxfId="29" priority="34" stopIfTrue="1" operator="equal">
      <formula>"СЕС - КСФ"</formula>
    </cfRule>
  </conditionalFormatting>
  <conditionalFormatting sqref="F311">
    <cfRule type="cellIs" dxfId="28" priority="25" stopIfTrue="1" operator="equal">
      <formula>"ЧУЖДИ СРЕДСТВА"</formula>
    </cfRule>
    <cfRule type="cellIs" dxfId="27" priority="26" stopIfTrue="1" operator="equal">
      <formula>"СЕС - ДМП"</formula>
    </cfRule>
    <cfRule type="cellIs" dxfId="26" priority="27" stopIfTrue="1" operator="equal">
      <formula>"СЕС - РА"</formula>
    </cfRule>
    <cfRule type="cellIs" dxfId="25" priority="28" stopIfTrue="1" operator="equal">
      <formula>"СЕС - ДЕС"</formula>
    </cfRule>
    <cfRule type="cellIs" dxfId="24" priority="29" stopIfTrue="1" operator="equal">
      <formula>"СЕС - КСФ"</formula>
    </cfRule>
  </conditionalFormatting>
  <conditionalFormatting sqref="F349">
    <cfRule type="cellIs" dxfId="23" priority="20" stopIfTrue="1" operator="equal">
      <formula>"ЧУЖДИ СРЕДСТВА"</formula>
    </cfRule>
    <cfRule type="cellIs" dxfId="22" priority="21" stopIfTrue="1" operator="equal">
      <formula>"СЕС - ДМП"</formula>
    </cfRule>
    <cfRule type="cellIs" dxfId="21" priority="22" stopIfTrue="1" operator="equal">
      <formula>"СЕС - РА"</formula>
    </cfRule>
    <cfRule type="cellIs" dxfId="20" priority="23" stopIfTrue="1" operator="equal">
      <formula>"СЕС - ДЕС"</formula>
    </cfRule>
    <cfRule type="cellIs" dxfId="19" priority="24" stopIfTrue="1" operator="equal">
      <formula>"СЕС - КСФ"</formula>
    </cfRule>
  </conditionalFormatting>
  <conditionalFormatting sqref="F434">
    <cfRule type="cellIs" dxfId="18" priority="15" stopIfTrue="1" operator="equal">
      <formula>"ЧУЖДИ СРЕДСТВА"</formula>
    </cfRule>
    <cfRule type="cellIs" dxfId="17" priority="16" stopIfTrue="1" operator="equal">
      <formula>"СЕС - ДМП"</formula>
    </cfRule>
    <cfRule type="cellIs" dxfId="16" priority="17" stopIfTrue="1" operator="equal">
      <formula>"СЕС - РА"</formula>
    </cfRule>
    <cfRule type="cellIs" dxfId="15" priority="18" stopIfTrue="1" operator="equal">
      <formula>"СЕС - ДЕС"</formula>
    </cfRule>
    <cfRule type="cellIs" dxfId="14" priority="19" stopIfTrue="1" operator="equal">
      <formula>"СЕС - КСФ"</formula>
    </cfRule>
  </conditionalFormatting>
  <conditionalFormatting sqref="F450">
    <cfRule type="cellIs" dxfId="13" priority="10" stopIfTrue="1" operator="equal">
      <formula>"ЧУЖДИ СРЕДСТВА"</formula>
    </cfRule>
    <cfRule type="cellIs" dxfId="12" priority="11" stopIfTrue="1" operator="equal">
      <formula>"СЕС - ДМП"</formula>
    </cfRule>
    <cfRule type="cellIs" dxfId="11" priority="12" stopIfTrue="1" operator="equal">
      <formula>"СЕС - РА"</formula>
    </cfRule>
    <cfRule type="cellIs" dxfId="10" priority="13" stopIfTrue="1" operator="equal">
      <formula>"СЕС - ДЕС"</formula>
    </cfRule>
    <cfRule type="cellIs" dxfId="9" priority="14" stopIfTrue="1" operator="equal">
      <formula>"СЕС - КСФ"</formula>
    </cfRule>
  </conditionalFormatting>
  <conditionalFormatting sqref="D441">
    <cfRule type="cellIs" dxfId="8" priority="9" stopIfTrue="1" operator="notEqual">
      <formula>0</formula>
    </cfRule>
  </conditionalFormatting>
  <conditionalFormatting sqref="D592">
    <cfRule type="cellIs" dxfId="7" priority="8" stopIfTrue="1" operator="notEqual">
      <formula>0</formula>
    </cfRule>
  </conditionalFormatting>
  <conditionalFormatting sqref="D736">
    <cfRule type="cellIs" dxfId="6" priority="7" stopIfTrue="1" operator="equal">
      <formula>0</formula>
    </cfRule>
  </conditionalFormatting>
  <conditionalFormatting sqref="D620">
    <cfRule type="cellIs" dxfId="5" priority="6" stopIfTrue="1" operator="notEqual">
      <formula>"ИЗБЕРЕТЕ ДЕЙНОСТ"</formula>
    </cfRule>
  </conditionalFormatting>
  <conditionalFormatting sqref="C620">
    <cfRule type="cellIs" dxfId="4" priority="5" stopIfTrue="1" operator="notEqual">
      <formula>0</formula>
    </cfRule>
  </conditionalFormatting>
  <conditionalFormatting sqref="I9:J9">
    <cfRule type="cellIs" dxfId="3" priority="1" stopIfTrue="1" operator="between">
      <formula>1000000000000</formula>
      <formula>9999999999999990</formula>
    </cfRule>
    <cfRule type="cellIs" dxfId="2" priority="2" stopIfTrue="1" operator="between">
      <formula>10000000000</formula>
      <formula>999999999999</formula>
    </cfRule>
    <cfRule type="cellIs" dxfId="1" priority="3" stopIfTrue="1" operator="between">
      <formula>1000000</formula>
      <formula>99999999</formula>
    </cfRule>
    <cfRule type="cellIs" dxfId="0" priority="4" stopIfTrue="1" operator="between">
      <formula>100</formula>
      <formula>9999</formula>
    </cfRule>
  </conditionalFormatting>
  <dataValidations count="12">
    <dataValidation allowBlank="1" showInputMessage="1" showErrorMessage="1" prompt="Средногодишни щатни бройки - без бройките за дейности, финансирани по единни разходни стандарти._x000a__x000a_" sqref="E753:F755"/>
    <dataValidation allowBlank="1" showInputMessage="1" showErrorMessage="1" prompt="Щатни бройки - без бройките за дейности, финансирани по единни разходни стандарти._x000a__x000a_" sqref="E750:F752"/>
    <dataValidation allowBlank="1" showInputMessage="1" showErrorMessage="1" prompt="Средна годишна брутна заплата - без бройките за дейности, финансирани по единни разходни стандарти._x000a__x000a_" sqref="E756:F758"/>
    <dataValidation type="list" allowBlank="1" showDropDown="1" showInputMessage="1" showErrorMessage="1" prompt="Използва се само  за финансово-правна форма СЕС-КСФ (код 98)_x000a_" sqref="D618">
      <formula1>OP_LIST</formula1>
    </dataValidation>
    <dataValidation type="list" allowBlank="1" showInputMessage="1" showErrorMessage="1" promptTitle="ВЪВЕДЕТЕ ДЕЙНОСТ" sqref="D620">
      <formula1>EBK_DEIN</formula1>
    </dataValidation>
    <dataValidation type="whole" operator="lessThan" allowBlank="1" showInputMessage="1" showErrorMessage="1" error="Въвежда се цяло число!" sqref="F58:J58 F356:F368 F370:F376 F378:F381 F383:F384 F386:F389 F391:F392 F394:F395 F397:F399 F401:F402 F404:F405 F407:F412 F416:F419 F421:F422 F456:F458 F460:F461 F463:F464 F466:F471 F473:F474 F476:F490 F492:F496 F498:F505 F507:F509 F511:F514 F516:F517 F519:F524 F526:F529 F531:F534 F539:F559 F561:F579 F581:F584 F586:F590 F536:F537 I52 G159 E22:E167 G23:J27 I22 F22:F57 G22 I61 F59:F167 I150 I159 G141 G150 I138 I141 G124 G138 I120 I124 G112 G120 I108 I112 G94 G108 I90 I94 G75 G90 I65 I75 G61 G65 G47 G52 I39 I47 G33 G39 G28 I28 I33 G29:J32 G34:J38 G40:J46 G48:J51 G53:J57 G59:J60 G62:J64 G66:J74 G76:J89 G91:J93 G95:J107 G109:J111 G113:J119 G121:J123 G125:J137 G139:J140 G142:J149 G151:J158 G160:J167">
      <formula1>99999999999999900</formula1>
    </dataValidation>
    <dataValidation type="list" allowBlank="1" showInputMessage="1" showErrorMessage="1" sqref="F9">
      <formula1>Date</formula1>
    </dataValidation>
    <dataValidation errorStyle="information" operator="lessThan" allowBlank="1" showInputMessage="1" showErrorMessage="1" error="Въвежда се отрицателно число !" sqref="D397:D398"/>
    <dataValidation type="whole" operator="lessThan" allowBlank="1" showInputMessage="1" showErrorMessage="1" error="Въвежда се цяло яисло!" sqref="E416:E419 E421:E422 E456:E458 E460:E461 E463:E464 E466:E471 E473:E474 E476:E490 E492:E496 E498:E505 E581:E584 E511:E514 E519:E524 E526:E529 E590 E516:E517 E539:E559 E561:E579 E507:E509 E531:E534 E536:E537">
      <formula1>999999999999999000000</formula1>
    </dataValidation>
    <dataValidation type="whole" operator="lessThan" allowBlank="1" showInputMessage="1" showErrorMessage="1" error="Въвежда се цяло число!" sqref="E404:E405 E401:E402 E586:E589 E407:E412 G401:J402 G404:J405 G356:J368 G370:J376 G378:J381 G383:J384 G386:J389 G391:J392 G394:J395 G397:J399 G416:J419 G421:J422 G407:J412 G536:J537 E356:E368 E370:E376 E378:E381 E383:E384 E386:E389 E391:E392 E394:E395 E397:E399 G456:J458 G460:J461 G463:J464 G466:J471 G473:J474 G476:J490 G492:J496 G498:J505 G507:J509 G511:J514 G516:J517 G519:J524 G526:J529 G531:J534 G539:J559 G561:J579 G581:J584 G586:J590 E707:J709 E641:J657 E719:J721 E732:J732 E626:J630 E632:J639 E669:J674 E676:J681 E683:J691 E711:J717 E623:J624 E659:J661 E663:J667 E693:J698 E700:J705 E723:J726 E728:J730">
      <formula1>999999999999999000</formula1>
    </dataValidation>
    <dataValidation type="whole" errorStyle="information" operator="lessThan" allowBlank="1" showInputMessage="1" showErrorMessage="1" error="Въвежда се отрицателно число !" sqref="E396:J396">
      <formula1>0</formula1>
    </dataValidation>
    <dataValidation type="whole" errorStyle="information" operator="greaterThan" allowBlank="1" showInputMessage="1" showErrorMessage="1" error="Въвежда се положително число !" sqref="D375">
      <formula1>0</formula1>
    </dataValidation>
  </dataValidations>
  <printOptions horizontalCentered="1"/>
  <pageMargins left="0.47244094488188981" right="0.15748031496062992" top="0.31496062992125984" bottom="0.27559055118110237" header="0.19685039370078741" footer="0.19685039370078741"/>
  <pageSetup paperSize="9" scale="43" orientation="portrait" blackAndWhite="1"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OTCHET</vt:lpstr>
      <vt:lpstr>OTCHET!Print_Area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vasileva_m</dc:creator>
  <cp:lastModifiedBy>vasileva_m</cp:lastModifiedBy>
  <dcterms:created xsi:type="dcterms:W3CDTF">2016-08-12T15:39:00Z</dcterms:created>
  <dcterms:modified xsi:type="dcterms:W3CDTF">2016-08-12T15:39:57Z</dcterms:modified>
</cp:coreProperties>
</file>