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G11"/>
  <c r="B13"/>
  <c r="E13"/>
  <c r="F13"/>
  <c r="E15"/>
  <c r="F15"/>
  <c r="E23"/>
  <c r="G23"/>
  <c r="H23"/>
  <c r="I23"/>
  <c r="J23"/>
  <c r="F24"/>
  <c r="K25"/>
  <c r="K22" s="1"/>
  <c r="K62" s="1"/>
  <c r="L25"/>
  <c r="L22" s="1"/>
  <c r="L62" s="1"/>
  <c r="M25"/>
  <c r="M22" s="1"/>
  <c r="M62" s="1"/>
  <c r="E26"/>
  <c r="E25" s="1"/>
  <c r="G26"/>
  <c r="G25" s="1"/>
  <c r="H26"/>
  <c r="H25" s="1"/>
  <c r="I26"/>
  <c r="I25" s="1"/>
  <c r="J26"/>
  <c r="J25" s="1"/>
  <c r="E27"/>
  <c r="G27"/>
  <c r="F27" s="1"/>
  <c r="H27"/>
  <c r="I27"/>
  <c r="J27"/>
  <c r="E28"/>
  <c r="G28"/>
  <c r="F28" s="1"/>
  <c r="H28"/>
  <c r="I28"/>
  <c r="J28"/>
  <c r="E29"/>
  <c r="G29"/>
  <c r="F29" s="1"/>
  <c r="H29"/>
  <c r="I29"/>
  <c r="J29"/>
  <c r="E30"/>
  <c r="G30"/>
  <c r="F30" s="1"/>
  <c r="H30"/>
  <c r="I30"/>
  <c r="J30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H36"/>
  <c r="F36" s="1"/>
  <c r="I36"/>
  <c r="J36"/>
  <c r="E37"/>
  <c r="G37"/>
  <c r="F37" s="1"/>
  <c r="H37"/>
  <c r="I37"/>
  <c r="J37"/>
  <c r="K38"/>
  <c r="L38"/>
  <c r="M38"/>
  <c r="E39"/>
  <c r="G39"/>
  <c r="F39" s="1"/>
  <c r="H39"/>
  <c r="I39"/>
  <c r="J39"/>
  <c r="E40"/>
  <c r="G40"/>
  <c r="F40" s="1"/>
  <c r="H40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E38" s="1"/>
  <c r="G44"/>
  <c r="G38" s="1"/>
  <c r="H44"/>
  <c r="H38" s="1"/>
  <c r="I44"/>
  <c r="I38" s="1"/>
  <c r="J44"/>
  <c r="J38" s="1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E54" s="1"/>
  <c r="G55"/>
  <c r="G54" s="1"/>
  <c r="H55"/>
  <c r="H54" s="1"/>
  <c r="I55"/>
  <c r="I54" s="1"/>
  <c r="J55"/>
  <c r="J54" s="1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F60" s="1"/>
  <c r="I60"/>
  <c r="J60"/>
  <c r="E61"/>
  <c r="G61"/>
  <c r="H61"/>
  <c r="F61" s="1"/>
  <c r="I61"/>
  <c r="J61"/>
  <c r="F65"/>
  <c r="E67"/>
  <c r="E66" s="1"/>
  <c r="G67"/>
  <c r="G66" s="1"/>
  <c r="H67"/>
  <c r="H66" s="1"/>
  <c r="I67"/>
  <c r="I66" s="1"/>
  <c r="J67"/>
  <c r="J66" s="1"/>
  <c r="K67"/>
  <c r="K66" s="1"/>
  <c r="L67"/>
  <c r="L66" s="1"/>
  <c r="M67"/>
  <c r="M66" s="1"/>
  <c r="E68"/>
  <c r="G68"/>
  <c r="F68" s="1"/>
  <c r="H68"/>
  <c r="I68"/>
  <c r="J68"/>
  <c r="K68"/>
  <c r="L68"/>
  <c r="M68"/>
  <c r="E69"/>
  <c r="G69"/>
  <c r="H69"/>
  <c r="F69" s="1"/>
  <c r="I69"/>
  <c r="J69"/>
  <c r="K69"/>
  <c r="L69"/>
  <c r="M69"/>
  <c r="E70"/>
  <c r="G70"/>
  <c r="F70" s="1"/>
  <c r="H70"/>
  <c r="I70"/>
  <c r="J70"/>
  <c r="K70"/>
  <c r="L70"/>
  <c r="M70"/>
  <c r="E71"/>
  <c r="G71"/>
  <c r="F71" s="1"/>
  <c r="H71"/>
  <c r="I71"/>
  <c r="J71"/>
  <c r="K71"/>
  <c r="L71"/>
  <c r="M71"/>
  <c r="E72"/>
  <c r="G72"/>
  <c r="F72" s="1"/>
  <c r="H72"/>
  <c r="I72"/>
  <c r="J72"/>
  <c r="K72"/>
  <c r="L72"/>
  <c r="M72"/>
  <c r="E73"/>
  <c r="G73"/>
  <c r="F73" s="1"/>
  <c r="H73"/>
  <c r="I73"/>
  <c r="J73"/>
  <c r="K73"/>
  <c r="L73"/>
  <c r="M73"/>
  <c r="E74"/>
  <c r="G74"/>
  <c r="H74"/>
  <c r="F74" s="1"/>
  <c r="I74"/>
  <c r="J74"/>
  <c r="K74"/>
  <c r="L74"/>
  <c r="M74"/>
  <c r="K75"/>
  <c r="L75"/>
  <c r="M75"/>
  <c r="E76"/>
  <c r="E75" s="1"/>
  <c r="G76"/>
  <c r="G75" s="1"/>
  <c r="H76"/>
  <c r="I76"/>
  <c r="I75" s="1"/>
  <c r="J76"/>
  <c r="E77"/>
  <c r="G77"/>
  <c r="F77" s="1"/>
  <c r="H77"/>
  <c r="I77"/>
  <c r="J77"/>
  <c r="E78"/>
  <c r="G78"/>
  <c r="F78" s="1"/>
  <c r="H78"/>
  <c r="I78"/>
  <c r="J78"/>
  <c r="F79"/>
  <c r="E80"/>
  <c r="G80"/>
  <c r="H80"/>
  <c r="H75" s="1"/>
  <c r="I80"/>
  <c r="J80"/>
  <c r="J75" s="1"/>
  <c r="E81"/>
  <c r="G81"/>
  <c r="H81"/>
  <c r="F81" s="1"/>
  <c r="I81"/>
  <c r="J81"/>
  <c r="E82"/>
  <c r="G82"/>
  <c r="H82"/>
  <c r="F82" s="1"/>
  <c r="I82"/>
  <c r="J82"/>
  <c r="E83"/>
  <c r="G83"/>
  <c r="H83"/>
  <c r="F83" s="1"/>
  <c r="I83"/>
  <c r="J83"/>
  <c r="H84"/>
  <c r="J84"/>
  <c r="K84"/>
  <c r="L84"/>
  <c r="M84"/>
  <c r="E85"/>
  <c r="E84" s="1"/>
  <c r="G85"/>
  <c r="G84" s="1"/>
  <c r="H85"/>
  <c r="I85"/>
  <c r="I84" s="1"/>
  <c r="J85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L64" l="1"/>
  <c r="M64"/>
  <c r="K64"/>
  <c r="K63" s="1"/>
  <c r="J64"/>
  <c r="H64"/>
  <c r="E64"/>
  <c r="M63"/>
  <c r="J22"/>
  <c r="J62" s="1"/>
  <c r="H22"/>
  <c r="H62" s="1"/>
  <c r="E22"/>
  <c r="E62" s="1"/>
  <c r="I64"/>
  <c r="G64"/>
  <c r="L63"/>
  <c r="I22"/>
  <c r="I62" s="1"/>
  <c r="G22"/>
  <c r="G62" s="1"/>
  <c r="F85"/>
  <c r="F84" s="1"/>
  <c r="F76"/>
  <c r="F55"/>
  <c r="F54" s="1"/>
  <c r="F26"/>
  <c r="F25" s="1"/>
  <c r="F23"/>
  <c r="F80"/>
  <c r="F67"/>
  <c r="F66" s="1"/>
  <c r="F44"/>
  <c r="F38" s="1"/>
  <c r="G63" l="1"/>
  <c r="G103"/>
  <c r="H63"/>
  <c r="H103"/>
  <c r="F75"/>
  <c r="I63"/>
  <c r="I103"/>
  <c r="E63"/>
  <c r="E103"/>
  <c r="J63"/>
  <c r="J103"/>
  <c r="F64"/>
  <c r="F22"/>
  <c r="F62" s="1"/>
  <c r="F63" l="1"/>
  <c r="F103"/>
  <c r="B63"/>
  <c r="B10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<sst xmlns="http://schemas.openxmlformats.org/spreadsheetml/2006/main" count="241" uniqueCount="170">
  <si>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</si>
  <si>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</si>
  <si>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</si>
  <si>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</si>
  <si>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</si>
  <si>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</si>
  <si>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</si>
  <si>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</si>
  <si>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</si>
  <si>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</si>
  <si>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</si>
  <si>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</si>
  <si>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</si>
  <si>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</si>
  <si>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</si>
  <si>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</si>
  <si>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</si>
  <si>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</si>
  <si>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</si>
  <si>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</si>
  <si>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</si>
  <si>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</si>
  <si>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</si>
  <si>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</si>
  <si>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</si>
  <si>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</si>
  <si>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</si>
  <si>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</si>
  <si>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</si>
  <si>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</si>
  <si>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</si>
  <si>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</si>
  <si>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</si>
  <si>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</si>
  <si>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</si>
  <si>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</si>
  <si>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</si>
  <si>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</si>
  <si>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</si>
  <si>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</si>
  <si>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</si>
  <si>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</si>
  <si>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</si>
  <si>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</si>
  <si>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</si>
  <si>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</si>
  <si>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</si>
  <si>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</si>
  <si>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</si>
  <si>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</si>
  <si>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</si>
  <si>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</si>
  <si>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</si>
  <si>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</si>
  <si>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</si>
  <si>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</si>
  <si>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</si>
  <si>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</si>
  <si>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</si>
  <si>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</si>
  <si>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</si>
  <si>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</si>
  <si>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</si>
  <si>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</si>
  <si>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</si>
  <si>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</si>
  <si>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</si>
  <si>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</si>
  <si>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</si>
  <si>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</si>
  <si>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</si>
  <si>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</si>
  <si>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</si>
  <si>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</si>
  <si>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</si>
  <si>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</si>
  <si>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</si>
  <si>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</si>
  <si>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</si>
  <si>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</si>
  <si>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</si>
  <si>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</si>
  <si>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</si>
  <si>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</si>
  <si>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</si>
  <si>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</si>
  <si>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</si>
  <si>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</si>
  <si>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</si>
  <si>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</si>
  <si>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</si>
  <si>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</si>
  <si>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</si>
  <si>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</si>
  <si>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</si>
  <si>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</si>
  <si>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</si>
  <si>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</si>
  <si>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</si>
  <si>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</si>
  <si>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</si>
  <si>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</si>
  <si>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</si>
  <si>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</si>
  <si>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</si>
  <si>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</si>
  <si>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</si>
  <si>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</si>
  <si>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</si>
  <si>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</si>
  <si>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</si>
  <si>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</si>
  <si>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</si>
  <si>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</si>
  <si>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</si>
  <si>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</si>
  <si>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</si>
  <si>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</si>
  <si>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</si>
  <si>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</si>
  <si>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</si>
  <si>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</si>
  <si>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</si>
  <si>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</si>
  <si>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</si>
  <si>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</si>
  <si>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</si>
  <si>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</si>
  <si>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</si>
  <si>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</si>
  <si>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</si>
  <si>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</si>
  <si>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</si>
  <si>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</si>
  <si>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</si>
  <si>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</si>
  <si>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</si>
  <si>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</si>
  <si>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</si>
  <si>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</si>
  <si>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</si>
  <si>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</si>
  <si>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</si>
  <si>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</si>
  <si>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</si>
  <si>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</si>
  <si>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</si>
  <si>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</si>
  <si>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</si>
  <si>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</si>
  <si>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</si>
  <si>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</si>
  <si>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</si>
  <si>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</si>
  <si>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</si>
  <si>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</si>
  <si>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</si>
  <si>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</si>
  <si>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</si>
  <si>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</si>
  <si>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2015 г.</t>
  </si>
  <si>
    <t>Годишен         уточнен план                           2015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</si>
  <si>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</si>
  <si>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</si>
  <si>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</si>
  <si>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</si>
  <si>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</si>
  <si>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>до</t>
  </si>
  <si>
    <t xml:space="preserve">за периода      от 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</si>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</sst>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0&quot;.&quot;00&quot;.&quot;0000&quot; г.&quot;"/>
    <numFmt numFmtId="166" formatCode="#,##0;[Red]\(#,##0\)"/>
    <numFmt numFmtId="167" formatCode="_-* #,##0.00\ _ë_â_-;\-* #,##0.00\ _ë_â_-;_-* &quot;-&quot;??\ _ë_â_-;_-@_-"/>
    <numFmt numFmtId="168" formatCode="0&quot; &quot;0&quot; &quot;0&quot; &quot;0"/>
    <numFmt numFmtId="169" formatCode="dd\.m\.yyyy\ &quot;г.&quot;;@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65" fontId="14" fillId="4" borderId="4" xfId="3" applyNumberFormat="1" applyFont="1" applyFill="1" applyBorder="1" applyAlignment="1" applyProtection="1">
      <alignment horizontal="center" vertical="center"/>
    </xf>
    <xf numFmtId="0" fontId="15" fillId="4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4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6" fontId="18" fillId="3" borderId="6" xfId="0" quotePrefix="1" applyNumberFormat="1" applyFont="1" applyFill="1" applyBorder="1" applyAlignment="1" applyProtection="1"/>
    <xf numFmtId="166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7" xfId="4" applyFont="1" applyFill="1" applyBorder="1" applyProtection="1"/>
    <xf numFmtId="0" fontId="4" fillId="3" borderId="8" xfId="0" applyFont="1" applyFill="1" applyBorder="1" applyAlignment="1" applyProtection="1">
      <alignment horizontal="left"/>
    </xf>
    <xf numFmtId="1" fontId="5" fillId="0" borderId="9" xfId="0" applyNumberFormat="1" applyFont="1" applyBorder="1" applyProtection="1"/>
    <xf numFmtId="1" fontId="5" fillId="0" borderId="10" xfId="0" applyNumberFormat="1" applyFont="1" applyBorder="1" applyProtection="1"/>
    <xf numFmtId="1" fontId="5" fillId="3" borderId="9" xfId="0" applyNumberFormat="1" applyFont="1" applyFill="1" applyBorder="1" applyProtection="1"/>
    <xf numFmtId="1" fontId="5" fillId="3" borderId="11" xfId="0" applyNumberFormat="1" applyFont="1" applyFill="1" applyBorder="1" applyProtection="1"/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3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3" borderId="18" xfId="0" applyNumberFormat="1" applyFont="1" applyFill="1" applyBorder="1" applyAlignment="1" applyProtection="1"/>
    <xf numFmtId="3" fontId="4" fillId="3" borderId="15" xfId="0" applyNumberFormat="1" applyFont="1" applyFill="1" applyBorder="1" applyAlignment="1" applyProtection="1"/>
    <xf numFmtId="3" fontId="4" fillId="3" borderId="19" xfId="0" applyNumberFormat="1" applyFont="1" applyFill="1" applyBorder="1" applyAlignment="1" applyProtection="1"/>
    <xf numFmtId="3" fontId="4" fillId="3" borderId="20" xfId="0" applyNumberFormat="1" applyFont="1" applyFill="1" applyBorder="1" applyAlignment="1" applyProtection="1"/>
    <xf numFmtId="0" fontId="4" fillId="3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5" fillId="3" borderId="37" xfId="0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3" fontId="6" fillId="3" borderId="38" xfId="0" quotePrefix="1" applyNumberFormat="1" applyFont="1" applyFill="1" applyBorder="1" applyAlignment="1" applyProtection="1">
      <alignment horizontal="center"/>
    </xf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quotePrefix="1" applyFont="1" applyFill="1" applyBorder="1" applyAlignment="1" applyProtection="1">
      <alignment horizontal="left"/>
    </xf>
    <xf numFmtId="0" fontId="4" fillId="3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3" borderId="37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5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6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6" fontId="4" fillId="4" borderId="47" xfId="0" applyNumberFormat="1" applyFont="1" applyFill="1" applyBorder="1" applyAlignment="1" applyProtection="1">
      <alignment horizontal="right"/>
    </xf>
    <xf numFmtId="166" fontId="4" fillId="4" borderId="46" xfId="0" applyNumberFormat="1" applyFont="1" applyFill="1" applyBorder="1" applyAlignment="1" applyProtection="1">
      <alignment horizontal="right"/>
    </xf>
    <xf numFmtId="166" fontId="4" fillId="4" borderId="48" xfId="0" applyNumberFormat="1" applyFont="1" applyFill="1" applyBorder="1" applyAlignment="1" applyProtection="1">
      <alignment horizontal="right"/>
    </xf>
    <xf numFmtId="166" fontId="5" fillId="6" borderId="49" xfId="0" applyNumberFormat="1" applyFont="1" applyFill="1" applyBorder="1" applyAlignment="1" applyProtection="1">
      <alignment horizontal="right"/>
    </xf>
    <xf numFmtId="0" fontId="5" fillId="6" borderId="49" xfId="0" applyFont="1" applyFill="1" applyBorder="1" applyAlignment="1" applyProtection="1">
      <alignment horizontal="left"/>
    </xf>
    <xf numFmtId="0" fontId="21" fillId="6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6" fontId="18" fillId="3" borderId="52" xfId="0" quotePrefix="1" applyNumberFormat="1" applyFont="1" applyFill="1" applyBorder="1" applyAlignment="1" applyProtection="1"/>
    <xf numFmtId="166" fontId="18" fillId="3" borderId="53" xfId="0" quotePrefix="1" applyNumberFormat="1" applyFont="1" applyFill="1" applyBorder="1" applyAlignment="1" applyProtection="1"/>
    <xf numFmtId="166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7" borderId="54" xfId="4" applyFont="1" applyFill="1" applyBorder="1" applyAlignment="1" applyProtection="1">
      <alignment horizontal="center"/>
    </xf>
    <xf numFmtId="3" fontId="6" fillId="6" borderId="55" xfId="0" applyNumberFormat="1" applyFont="1" applyFill="1" applyBorder="1" applyAlignment="1" applyProtection="1">
      <alignment horizontal="center"/>
    </xf>
    <xf numFmtId="166" fontId="4" fillId="4" borderId="56" xfId="0" applyNumberFormat="1" applyFont="1" applyFill="1" applyBorder="1" applyAlignment="1" applyProtection="1"/>
    <xf numFmtId="166" fontId="4" fillId="4" borderId="55" xfId="0" applyNumberFormat="1" applyFont="1" applyFill="1" applyBorder="1" applyAlignment="1" applyProtection="1"/>
    <xf numFmtId="166" fontId="4" fillId="4" borderId="57" xfId="0" applyNumberFormat="1" applyFont="1" applyFill="1" applyBorder="1" applyAlignment="1" applyProtection="1"/>
    <xf numFmtId="166" fontId="5" fillId="6" borderId="58" xfId="0" applyNumberFormat="1" applyFont="1" applyFill="1" applyBorder="1" applyAlignment="1" applyProtection="1"/>
    <xf numFmtId="0" fontId="5" fillId="6" borderId="58" xfId="0" applyFont="1" applyFill="1" applyBorder="1" applyAlignment="1" applyProtection="1">
      <alignment horizontal="left"/>
    </xf>
    <xf numFmtId="0" fontId="21" fillId="6" borderId="58" xfId="0" applyFont="1" applyFill="1" applyBorder="1" applyAlignment="1" applyProtection="1">
      <alignment horizontal="left"/>
    </xf>
    <xf numFmtId="3" fontId="6" fillId="4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4" borderId="47" xfId="0" applyNumberFormat="1" applyFont="1" applyFill="1" applyBorder="1" applyAlignment="1" applyProtection="1"/>
    <xf numFmtId="3" fontId="4" fillId="4" borderId="46" xfId="0" applyNumberFormat="1" applyFont="1" applyFill="1" applyBorder="1" applyAlignment="1" applyProtection="1"/>
    <xf numFmtId="3" fontId="4" fillId="4" borderId="48" xfId="0" applyNumberFormat="1" applyFont="1" applyFill="1" applyBorder="1" applyAlignment="1" applyProtection="1"/>
    <xf numFmtId="3" fontId="5" fillId="4" borderId="49" xfId="0" applyNumberFormat="1" applyFont="1" applyFill="1" applyBorder="1" applyAlignment="1" applyProtection="1"/>
    <xf numFmtId="0" fontId="5" fillId="4" borderId="49" xfId="0" quotePrefix="1" applyFont="1" applyFill="1" applyBorder="1" applyAlignment="1" applyProtection="1">
      <alignment horizontal="left"/>
    </xf>
    <xf numFmtId="0" fontId="5" fillId="4" borderId="49" xfId="0" applyFont="1" applyFill="1" applyBorder="1" applyAlignment="1" applyProtection="1">
      <alignment horizontal="left"/>
    </xf>
    <xf numFmtId="0" fontId="21" fillId="4" borderId="49" xfId="0" quotePrefix="1" applyFont="1" applyFill="1" applyBorder="1" applyAlignment="1" applyProtection="1">
      <alignment horizontal="left"/>
    </xf>
    <xf numFmtId="1" fontId="4" fillId="0" borderId="60" xfId="0" quotePrefix="1" applyNumberFormat="1" applyFont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7" fontId="4" fillId="3" borderId="33" xfId="1" applyFont="1" applyFill="1" applyBorder="1" applyAlignment="1" applyProtection="1">
      <alignment horizontal="left"/>
    </xf>
    <xf numFmtId="3" fontId="6" fillId="3" borderId="4" xfId="0" quotePrefix="1" applyNumberFormat="1" applyFont="1" applyFill="1" applyBorder="1" applyAlignment="1" applyProtection="1">
      <alignment horizontal="center"/>
    </xf>
    <xf numFmtId="3" fontId="4" fillId="3" borderId="61" xfId="0" quotePrefix="1" applyNumberFormat="1" applyFont="1" applyFill="1" applyBorder="1" applyAlignment="1" applyProtection="1"/>
    <xf numFmtId="3" fontId="4" fillId="3" borderId="4" xfId="0" quotePrefix="1" applyNumberFormat="1" applyFont="1" applyFill="1" applyBorder="1" applyAlignment="1" applyProtection="1"/>
    <xf numFmtId="3" fontId="4" fillId="3" borderId="62" xfId="0" quotePrefix="1" applyNumberFormat="1" applyFont="1" applyFill="1" applyBorder="1" applyAlignment="1" applyProtection="1"/>
    <xf numFmtId="3" fontId="4" fillId="3" borderId="51" xfId="0" quotePrefix="1" applyNumberFormat="1" applyFont="1" applyFill="1" applyBorder="1" applyAlignment="1" applyProtection="1"/>
    <xf numFmtId="0" fontId="4" fillId="3" borderId="51" xfId="0" quotePrefix="1" applyFont="1" applyFill="1" applyBorder="1" applyAlignment="1" applyProtection="1">
      <alignment horizontal="left"/>
    </xf>
    <xf numFmtId="0" fontId="4" fillId="3" borderId="51" xfId="0" applyFont="1" applyFill="1" applyBorder="1" applyAlignment="1" applyProtection="1">
      <alignment horizontal="left"/>
    </xf>
    <xf numFmtId="3" fontId="6" fillId="2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2" borderId="47" xfId="0" applyNumberFormat="1" applyFont="1" applyFill="1" applyBorder="1" applyAlignment="1" applyProtection="1"/>
    <xf numFmtId="3" fontId="25" fillId="2" borderId="46" xfId="2" applyNumberFormat="1" applyFont="1" applyFill="1" applyBorder="1" applyAlignment="1" applyProtection="1">
      <alignment vertical="center"/>
    </xf>
    <xf numFmtId="3" fontId="4" fillId="2" borderId="46" xfId="0" applyNumberFormat="1" applyFont="1" applyFill="1" applyBorder="1" applyAlignment="1" applyProtection="1"/>
    <xf numFmtId="3" fontId="4" fillId="2" borderId="48" xfId="0" applyNumberFormat="1" applyFont="1" applyFill="1" applyBorder="1" applyAlignment="1" applyProtection="1"/>
    <xf numFmtId="3" fontId="5" fillId="2" borderId="49" xfId="0" applyNumberFormat="1" applyFont="1" applyFill="1" applyBorder="1" applyAlignment="1" applyProtection="1"/>
    <xf numFmtId="0" fontId="5" fillId="2" borderId="49" xfId="0" applyFont="1" applyFill="1" applyBorder="1" applyAlignment="1" applyProtection="1">
      <alignment horizontal="left"/>
    </xf>
    <xf numFmtId="0" fontId="21" fillId="2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10" xfId="0" applyNumberFormat="1" applyFont="1" applyBorder="1" applyAlignment="1" applyProtection="1"/>
    <xf numFmtId="3" fontId="4" fillId="4" borderId="35" xfId="0" applyNumberFormat="1" applyFont="1" applyFill="1" applyBorder="1" applyAlignment="1" applyProtection="1"/>
    <xf numFmtId="3" fontId="4" fillId="4" borderId="34" xfId="0" applyNumberFormat="1" applyFont="1" applyFill="1" applyBorder="1" applyAlignment="1" applyProtection="1"/>
    <xf numFmtId="3" fontId="4" fillId="4" borderId="36" xfId="0" applyNumberFormat="1" applyFont="1" applyFill="1" applyBorder="1" applyAlignment="1" applyProtection="1"/>
    <xf numFmtId="3" fontId="4" fillId="4" borderId="37" xfId="0" applyNumberFormat="1" applyFont="1" applyFill="1" applyBorder="1" applyAlignment="1" applyProtection="1"/>
    <xf numFmtId="0" fontId="4" fillId="4" borderId="37" xfId="0" quotePrefix="1" applyFont="1" applyFill="1" applyBorder="1" applyAlignment="1" applyProtection="1">
      <alignment horizontal="left"/>
    </xf>
    <xf numFmtId="0" fontId="24" fillId="4" borderId="64" xfId="0" applyFont="1" applyFill="1" applyBorder="1" applyAlignment="1" applyProtection="1">
      <alignment horizontal="left"/>
    </xf>
    <xf numFmtId="0" fontId="4" fillId="4" borderId="37" xfId="0" applyFont="1" applyFill="1" applyBorder="1" applyAlignment="1" applyProtection="1">
      <alignment horizontal="left"/>
    </xf>
    <xf numFmtId="3" fontId="6" fillId="4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4" borderId="39" xfId="0" applyNumberFormat="1" applyFont="1" applyFill="1" applyBorder="1" applyAlignment="1" applyProtection="1"/>
    <xf numFmtId="3" fontId="4" fillId="4" borderId="38" xfId="0" applyNumberFormat="1" applyFont="1" applyFill="1" applyBorder="1" applyAlignment="1" applyProtection="1"/>
    <xf numFmtId="3" fontId="4" fillId="4" borderId="40" xfId="0" applyNumberFormat="1" applyFont="1" applyFill="1" applyBorder="1" applyAlignment="1" applyProtection="1"/>
    <xf numFmtId="3" fontId="4" fillId="4" borderId="41" xfId="0" applyNumberFormat="1" applyFont="1" applyFill="1" applyBorder="1" applyAlignment="1" applyProtection="1"/>
    <xf numFmtId="0" fontId="4" fillId="4" borderId="41" xfId="0" quotePrefix="1" applyFont="1" applyFill="1" applyBorder="1" applyAlignment="1" applyProtection="1">
      <alignment horizontal="left"/>
    </xf>
    <xf numFmtId="0" fontId="4" fillId="4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6" fillId="4" borderId="4" xfId="0" applyNumberFormat="1" applyFont="1" applyFill="1" applyBorder="1" applyAlignment="1" applyProtection="1">
      <alignment horizontal="center"/>
    </xf>
    <xf numFmtId="3" fontId="4" fillId="4" borderId="61" xfId="0" applyNumberFormat="1" applyFont="1" applyFill="1" applyBorder="1" applyAlignment="1" applyProtection="1"/>
    <xf numFmtId="3" fontId="26" fillId="4" borderId="4" xfId="2" applyNumberFormat="1" applyFont="1" applyFill="1" applyBorder="1" applyAlignment="1" applyProtection="1">
      <alignment horizontal="right" vertical="center"/>
    </xf>
    <xf numFmtId="3" fontId="4" fillId="4" borderId="4" xfId="0" applyNumberFormat="1" applyFont="1" applyFill="1" applyBorder="1" applyAlignment="1" applyProtection="1"/>
    <xf numFmtId="3" fontId="4" fillId="4" borderId="62" xfId="0" applyNumberFormat="1" applyFont="1" applyFill="1" applyBorder="1" applyAlignment="1" applyProtection="1"/>
    <xf numFmtId="3" fontId="4" fillId="4" borderId="51" xfId="0" applyNumberFormat="1" applyFont="1" applyFill="1" applyBorder="1" applyAlignment="1" applyProtection="1"/>
    <xf numFmtId="0" fontId="4" fillId="4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6" fillId="3" borderId="66" xfId="0" applyNumberFormat="1" applyFont="1" applyFill="1" applyBorder="1" applyAlignment="1" applyProtection="1">
      <alignment horizontal="center"/>
    </xf>
    <xf numFmtId="1" fontId="5" fillId="0" borderId="67" xfId="0" applyNumberFormat="1" applyFont="1" applyBorder="1" applyAlignment="1" applyProtection="1"/>
    <xf numFmtId="3" fontId="4" fillId="3" borderId="68" xfId="0" applyNumberFormat="1" applyFont="1" applyFill="1" applyBorder="1" applyAlignment="1" applyProtection="1"/>
    <xf numFmtId="3" fontId="4" fillId="3" borderId="66" xfId="0" applyNumberFormat="1" applyFont="1" applyFill="1" applyBorder="1" applyAlignment="1" applyProtection="1"/>
    <xf numFmtId="3" fontId="4" fillId="3" borderId="69" xfId="0" applyNumberFormat="1" applyFont="1" applyFill="1" applyBorder="1" applyAlignment="1" applyProtection="1"/>
    <xf numFmtId="3" fontId="4" fillId="3" borderId="70" xfId="0" applyNumberFormat="1" applyFont="1" applyFill="1" applyBorder="1" applyAlignment="1" applyProtection="1"/>
    <xf numFmtId="0" fontId="4" fillId="3" borderId="70" xfId="0" quotePrefix="1" applyFont="1" applyFill="1" applyBorder="1" applyAlignment="1" applyProtection="1">
      <alignment horizontal="left"/>
    </xf>
    <xf numFmtId="0" fontId="4" fillId="3" borderId="70" xfId="0" applyFont="1" applyFill="1" applyBorder="1" applyAlignment="1" applyProtection="1">
      <alignment horizontal="left"/>
    </xf>
    <xf numFmtId="3" fontId="8" fillId="6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4" fillId="6" borderId="47" xfId="0" applyNumberFormat="1" applyFont="1" applyFill="1" applyBorder="1" applyAlignment="1" applyProtection="1"/>
    <xf numFmtId="3" fontId="4" fillId="6" borderId="46" xfId="0" applyNumberFormat="1" applyFont="1" applyFill="1" applyBorder="1" applyAlignment="1" applyProtection="1"/>
    <xf numFmtId="3" fontId="4" fillId="6" borderId="48" xfId="0" applyNumberFormat="1" applyFont="1" applyFill="1" applyBorder="1" applyAlignment="1" applyProtection="1"/>
    <xf numFmtId="3" fontId="5" fillId="6" borderId="49" xfId="0" applyNumberFormat="1" applyFont="1" applyFill="1" applyBorder="1" applyAlignment="1" applyProtection="1"/>
    <xf numFmtId="0" fontId="5" fillId="6" borderId="49" xfId="0" quotePrefix="1" applyFont="1" applyFill="1" applyBorder="1" applyAlignment="1" applyProtection="1">
      <alignment horizontal="left"/>
    </xf>
    <xf numFmtId="0" fontId="21" fillId="6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1" fontId="4" fillId="0" borderId="9" xfId="0" quotePrefix="1" applyNumberFormat="1" applyFont="1" applyBorder="1" applyAlignment="1" applyProtection="1"/>
    <xf numFmtId="3" fontId="6" fillId="3" borderId="71" xfId="0" applyNumberFormat="1" applyFont="1" applyFill="1" applyBorder="1" applyAlignment="1" applyProtection="1">
      <alignment horizontal="center"/>
    </xf>
    <xf numFmtId="1" fontId="5" fillId="0" borderId="9" xfId="0" applyNumberFormat="1" applyFont="1" applyBorder="1" applyAlignment="1" applyProtection="1"/>
    <xf numFmtId="3" fontId="4" fillId="3" borderId="72" xfId="0" applyNumberFormat="1" applyFont="1" applyFill="1" applyBorder="1" applyAlignment="1" applyProtection="1"/>
    <xf numFmtId="3" fontId="4" fillId="3" borderId="71" xfId="0" applyNumberFormat="1" applyFont="1" applyFill="1" applyBorder="1" applyAlignment="1" applyProtection="1"/>
    <xf numFmtId="3" fontId="4" fillId="3" borderId="73" xfId="0" applyNumberFormat="1" applyFont="1" applyFill="1" applyBorder="1" applyAlignment="1" applyProtection="1"/>
    <xf numFmtId="3" fontId="4" fillId="3" borderId="74" xfId="0" applyNumberFormat="1" applyFont="1" applyFill="1" applyBorder="1" applyAlignment="1" applyProtection="1"/>
    <xf numFmtId="0" fontId="4" fillId="3" borderId="74" xfId="0" applyFont="1" applyFill="1" applyBorder="1" applyAlignment="1" applyProtection="1">
      <alignment horizontal="left"/>
    </xf>
    <xf numFmtId="3" fontId="6" fillId="3" borderId="75" xfId="0" applyNumberFormat="1" applyFont="1" applyFill="1" applyBorder="1" applyAlignment="1" applyProtection="1">
      <alignment horizontal="center"/>
    </xf>
    <xf numFmtId="3" fontId="4" fillId="3" borderId="76" xfId="0" applyNumberFormat="1" applyFont="1" applyFill="1" applyBorder="1" applyAlignment="1" applyProtection="1"/>
    <xf numFmtId="3" fontId="4" fillId="3" borderId="75" xfId="0" applyNumberFormat="1" applyFont="1" applyFill="1" applyBorder="1" applyAlignment="1" applyProtection="1"/>
    <xf numFmtId="3" fontId="4" fillId="3" borderId="77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78" xfId="0" applyFont="1" applyFill="1" applyBorder="1" applyAlignment="1" applyProtection="1">
      <alignment horizontal="left"/>
    </xf>
    <xf numFmtId="0" fontId="4" fillId="3" borderId="79" xfId="0" applyFont="1" applyFill="1" applyBorder="1" applyAlignment="1" applyProtection="1">
      <alignment horizontal="left"/>
    </xf>
    <xf numFmtId="0" fontId="24" fillId="3" borderId="79" xfId="0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4" fillId="3" borderId="41" xfId="0" applyNumberFormat="1" applyFont="1" applyFill="1" applyBorder="1" applyAlignment="1" applyProtection="1"/>
    <xf numFmtId="0" fontId="4" fillId="3" borderId="81" xfId="0" applyFont="1" applyFill="1" applyBorder="1" applyAlignment="1" applyProtection="1">
      <alignment horizontal="left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82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83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1" fontId="5" fillId="0" borderId="74" xfId="0" applyNumberFormat="1" applyFont="1" applyBorder="1" applyAlignment="1" applyProtection="1"/>
    <xf numFmtId="164" fontId="4" fillId="0" borderId="5" xfId="0" applyNumberFormat="1" applyFont="1" applyBorder="1" applyProtection="1"/>
    <xf numFmtId="4" fontId="5" fillId="3" borderId="16" xfId="0" applyNumberFormat="1" applyFont="1" applyFill="1" applyBorder="1" applyAlignment="1" applyProtection="1"/>
    <xf numFmtId="0" fontId="4" fillId="6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84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76" xfId="0" applyFont="1" applyFill="1" applyBorder="1" applyAlignment="1" applyProtection="1">
      <alignment horizontal="center"/>
    </xf>
    <xf numFmtId="0" fontId="5" fillId="3" borderId="75" xfId="0" applyFont="1" applyFill="1" applyBorder="1" applyAlignment="1" applyProtection="1">
      <alignment horizontal="center"/>
    </xf>
    <xf numFmtId="0" fontId="5" fillId="3" borderId="77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85" xfId="0" applyFont="1" applyFill="1" applyBorder="1" applyAlignment="1" applyProtection="1">
      <alignment horizontal="center" vertical="center" wrapText="1"/>
    </xf>
    <xf numFmtId="0" fontId="27" fillId="6" borderId="63" xfId="0" applyFont="1" applyFill="1" applyBorder="1" applyAlignment="1" applyProtection="1">
      <alignment horizontal="center" vertical="center" wrapText="1"/>
    </xf>
    <xf numFmtId="0" fontId="28" fillId="6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6" borderId="86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6" borderId="87" xfId="2" applyFont="1" applyFill="1" applyBorder="1" applyAlignment="1" applyProtection="1">
      <alignment horizontal="left" vertical="center"/>
    </xf>
    <xf numFmtId="0" fontId="9" fillId="6" borderId="88" xfId="0" applyFont="1" applyFill="1" applyBorder="1" applyAlignment="1" applyProtection="1">
      <alignment horizontal="left" vertical="center"/>
    </xf>
    <xf numFmtId="0" fontId="9" fillId="6" borderId="88" xfId="2" applyFont="1" applyFill="1" applyBorder="1" applyAlignment="1" applyProtection="1">
      <alignment horizontal="left" vertical="center"/>
    </xf>
    <xf numFmtId="0" fontId="9" fillId="6" borderId="89" xfId="0" applyFont="1" applyFill="1" applyBorder="1" applyAlignment="1" applyProtection="1">
      <alignment horizontal="left" vertical="center"/>
    </xf>
    <xf numFmtId="0" fontId="27" fillId="6" borderId="74" xfId="0" applyFont="1" applyFill="1" applyBorder="1" applyAlignment="1" applyProtection="1">
      <alignment horizontal="center" vertical="center" wrapText="1"/>
    </xf>
    <xf numFmtId="0" fontId="28" fillId="6" borderId="74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90" xfId="0" applyNumberFormat="1" applyFont="1" applyFill="1" applyBorder="1" applyProtection="1"/>
    <xf numFmtId="0" fontId="5" fillId="3" borderId="84" xfId="0" applyFont="1" applyFill="1" applyBorder="1" applyAlignment="1" applyProtection="1">
      <alignment horizontal="right"/>
    </xf>
    <xf numFmtId="0" fontId="5" fillId="3" borderId="84" xfId="0" applyFont="1" applyFill="1" applyBorder="1" applyProtection="1"/>
    <xf numFmtId="0" fontId="4" fillId="3" borderId="84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84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30" fillId="4" borderId="4" xfId="0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32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168" fontId="30" fillId="6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6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9" fontId="27" fillId="4" borderId="85" xfId="2" applyNumberFormat="1" applyFont="1" applyFill="1" applyBorder="1" applyAlignment="1" applyProtection="1">
      <alignment horizontal="center" vertical="center"/>
    </xf>
    <xf numFmtId="169" fontId="32" fillId="4" borderId="4" xfId="2" quotePrefix="1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3" fillId="3" borderId="0" xfId="0" quotePrefix="1" applyFont="1" applyFill="1" applyBorder="1" applyAlignment="1" applyProtection="1">
      <alignment horizontal="left"/>
    </xf>
    <xf numFmtId="0" fontId="3" fillId="0" borderId="91" xfId="0" applyFont="1" applyBorder="1" applyProtection="1"/>
    <xf numFmtId="0" fontId="3" fillId="6" borderId="92" xfId="0" applyFont="1" applyFill="1" applyBorder="1" applyProtection="1"/>
    <xf numFmtId="0" fontId="3" fillId="6" borderId="93" xfId="0" applyFont="1" applyFill="1" applyBorder="1" applyProtection="1"/>
    <xf numFmtId="0" fontId="33" fillId="6" borderId="93" xfId="0" quotePrefix="1" applyFont="1" applyFill="1" applyBorder="1" applyAlignment="1" applyProtection="1">
      <alignment horizontal="left"/>
    </xf>
    <xf numFmtId="0" fontId="21" fillId="6" borderId="94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4"/>
    <cellStyle name="Normal_BIN 7301,7311 and 6301" xfId="3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trim.otchet%20062015/B3_2015_2_4700_D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 F"/>
      <sheetName val="OTCHET"/>
      <sheetName val="INF"/>
      <sheetName val="list"/>
    </sheetNames>
    <sheetDataSet>
      <sheetData sheetId="0"/>
      <sheetData sheetId="1">
        <row r="9">
          <cell r="E9">
            <v>42005</v>
          </cell>
          <cell r="F9">
            <v>42185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96</v>
          </cell>
          <cell r="F15" t="str">
            <v>СЕС - ДЕС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1296</v>
          </cell>
          <cell r="H182">
            <v>0</v>
          </cell>
          <cell r="I182">
            <v>0</v>
          </cell>
          <cell r="J182">
            <v>144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355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1296</v>
          </cell>
          <cell r="H512">
            <v>0</v>
          </cell>
          <cell r="I512">
            <v>0</v>
          </cell>
          <cell r="J512">
            <v>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Маринела Христова</v>
          </cell>
          <cell r="G591" t="str">
            <v xml:space="preserve">Ангел Джалъзов </v>
          </cell>
        </row>
        <row r="593">
          <cell r="B593">
            <v>23072015</v>
          </cell>
          <cell r="E593">
            <v>9404698</v>
          </cell>
          <cell r="F593">
            <v>9404695</v>
          </cell>
        </row>
      </sheetData>
      <sheetData sheetId="2"/>
      <sheetData sheetId="3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25" zoomScale="75" zoomScaleNormal="75" workbookViewId="0">
      <selection activeCell="B86" sqref="B86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88"/>
      <c r="C1" s="388"/>
      <c r="D1" s="388"/>
      <c r="E1" s="16"/>
      <c r="F1" s="390"/>
      <c r="G1" s="390"/>
      <c r="H1" s="390"/>
      <c r="I1" s="16"/>
      <c r="J1" s="16"/>
      <c r="N1" s="4"/>
      <c r="O1" s="388"/>
      <c r="Q1" s="4"/>
    </row>
    <row r="2" spans="1:26" ht="15.75" hidden="1">
      <c r="B2" s="388"/>
      <c r="C2" s="388"/>
      <c r="D2" s="388"/>
      <c r="E2" s="16"/>
      <c r="F2" s="387"/>
      <c r="G2" s="387"/>
      <c r="H2" s="387"/>
      <c r="I2" s="16"/>
      <c r="J2" s="16"/>
      <c r="N2" s="4"/>
      <c r="O2" s="388"/>
      <c r="Q2" s="4"/>
    </row>
    <row r="3" spans="1:26" ht="21.75" hidden="1" customHeight="1">
      <c r="B3" s="388"/>
      <c r="C3" s="388"/>
      <c r="D3" s="388"/>
      <c r="E3" s="16"/>
      <c r="F3" s="387"/>
      <c r="G3" s="387"/>
      <c r="H3" s="387"/>
      <c r="I3" s="16"/>
      <c r="J3" s="16"/>
      <c r="N3" s="4"/>
      <c r="Q3" s="4"/>
    </row>
    <row r="4" spans="1:26" ht="15.75" hidden="1">
      <c r="B4" s="388"/>
      <c r="C4" s="388"/>
      <c r="D4" s="388"/>
      <c r="E4" s="16"/>
      <c r="F4" s="387"/>
      <c r="G4" s="387"/>
      <c r="H4" s="387"/>
      <c r="I4" s="16"/>
      <c r="J4" s="16"/>
      <c r="N4" s="4"/>
      <c r="O4" s="389"/>
      <c r="Q4" s="4"/>
    </row>
    <row r="5" spans="1:26" ht="18" hidden="1" customHeight="1">
      <c r="B5" s="388"/>
      <c r="C5" s="388"/>
      <c r="D5" s="388"/>
      <c r="E5" s="16"/>
      <c r="F5" s="387"/>
      <c r="G5" s="387"/>
      <c r="H5" s="387"/>
      <c r="I5" s="16"/>
      <c r="J5" s="16"/>
      <c r="N5" s="4"/>
      <c r="O5" s="362"/>
      <c r="Q5" s="4"/>
    </row>
    <row r="6" spans="1:26" ht="20.25">
      <c r="B6" s="388"/>
      <c r="C6" s="388"/>
      <c r="D6" s="388"/>
      <c r="E6" s="16"/>
      <c r="F6" s="387"/>
      <c r="G6" s="387"/>
      <c r="H6" s="387"/>
      <c r="I6" s="16"/>
      <c r="J6" s="16"/>
      <c r="N6" s="4"/>
      <c r="O6" s="381"/>
      <c r="Q6" s="4"/>
    </row>
    <row r="7" spans="1:26" ht="9" hidden="1" customHeight="1">
      <c r="B7" s="381"/>
      <c r="C7" s="381"/>
      <c r="D7" s="381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86" t="s">
        <v>169</v>
      </c>
      <c r="C8" s="385"/>
      <c r="D8" s="385"/>
      <c r="E8" s="384"/>
      <c r="F8" s="384"/>
      <c r="G8" s="384"/>
      <c r="H8" s="384"/>
      <c r="I8" s="384"/>
      <c r="J8" s="383"/>
      <c r="K8" s="382"/>
      <c r="L8" s="382"/>
      <c r="M8" s="382"/>
      <c r="N8" s="4"/>
      <c r="P8" s="4"/>
      <c r="Q8" s="4"/>
    </row>
    <row r="9" spans="1:26" ht="12" customHeight="1" thickTop="1">
      <c r="B9" s="381"/>
      <c r="C9" s="381"/>
      <c r="D9" s="381"/>
      <c r="E9" s="380"/>
      <c r="F9" s="380"/>
      <c r="G9" s="380"/>
      <c r="H9" s="380"/>
      <c r="I9" s="380"/>
      <c r="J9" s="380"/>
      <c r="K9" s="34"/>
      <c r="L9" s="34"/>
      <c r="M9" s="34"/>
      <c r="N9" s="4"/>
      <c r="P9" s="4"/>
      <c r="Q9" s="4"/>
    </row>
    <row r="10" spans="1:26" ht="18.75">
      <c r="B10" s="372"/>
      <c r="C10" s="372"/>
      <c r="D10" s="372"/>
      <c r="E10" s="16"/>
      <c r="F10" s="379" t="s">
        <v>168</v>
      </c>
      <c r="G10" s="379" t="s">
        <v>167</v>
      </c>
      <c r="H10" s="379"/>
      <c r="I10" s="16"/>
      <c r="J10" s="16"/>
      <c r="N10" s="4"/>
      <c r="O10" s="372"/>
      <c r="Q10" s="4"/>
    </row>
    <row r="11" spans="1:26" ht="23.25" customHeight="1">
      <c r="B11" s="378">
        <f>+[1]OTCHET!B9</f>
        <v>0</v>
      </c>
      <c r="C11" s="374"/>
      <c r="D11" s="372"/>
      <c r="E11" s="16"/>
      <c r="F11" s="377">
        <f>[1]OTCHET!E9</f>
        <v>42005</v>
      </c>
      <c r="G11" s="376">
        <f>[1]OTCHET!F9</f>
        <v>42185</v>
      </c>
      <c r="I11" s="16"/>
      <c r="J11" s="16"/>
      <c r="K11" s="375"/>
      <c r="L11" s="375"/>
      <c r="N11" s="4"/>
      <c r="O11" s="374"/>
      <c r="Q11" s="4"/>
      <c r="R11" s="241"/>
      <c r="S11" s="241"/>
      <c r="T11" s="241"/>
      <c r="U11" s="241"/>
    </row>
    <row r="12" spans="1:26" ht="23.25" customHeight="1">
      <c r="B12" s="373" t="s">
        <v>166</v>
      </c>
      <c r="C12" s="367"/>
      <c r="D12" s="372"/>
      <c r="E12" s="16"/>
      <c r="F12" s="371"/>
      <c r="G12" s="16"/>
      <c r="H12" s="362"/>
      <c r="I12" s="16"/>
      <c r="J12" s="16"/>
      <c r="N12" s="4"/>
      <c r="O12" s="367"/>
      <c r="Q12" s="4"/>
      <c r="R12" s="241"/>
      <c r="S12" s="241"/>
      <c r="T12" s="241"/>
      <c r="U12" s="241"/>
    </row>
    <row r="13" spans="1:26" ht="23.25" customHeight="1">
      <c r="B13" s="370" t="str">
        <f>+[1]OTCHET!B12</f>
        <v>Комисия за финансов надзор</v>
      </c>
      <c r="C13" s="367"/>
      <c r="D13" s="367"/>
      <c r="E13" s="369" t="str">
        <f>+[1]OTCHET!E12</f>
        <v>код по ЕБК:</v>
      </c>
      <c r="F13" s="368" t="str">
        <f>+[1]OTCHET!F12</f>
        <v>4700</v>
      </c>
      <c r="G13" s="16"/>
      <c r="H13" s="362"/>
      <c r="I13" s="16"/>
      <c r="J13" s="16"/>
      <c r="N13" s="4"/>
      <c r="O13" s="367"/>
      <c r="Q13" s="4"/>
      <c r="R13" s="241"/>
      <c r="S13" s="241"/>
      <c r="T13" s="241"/>
      <c r="U13" s="241"/>
    </row>
    <row r="14" spans="1:26" ht="23.25" customHeight="1">
      <c r="B14" s="366" t="s">
        <v>165</v>
      </c>
      <c r="C14" s="362"/>
      <c r="D14" s="362"/>
      <c r="E14" s="362"/>
      <c r="F14" s="362"/>
      <c r="G14" s="362"/>
      <c r="H14" s="362"/>
      <c r="I14" s="16"/>
      <c r="J14" s="16"/>
      <c r="N14" s="4"/>
      <c r="O14" s="362"/>
      <c r="Q14" s="4"/>
      <c r="R14" s="241"/>
      <c r="S14" s="241"/>
      <c r="T14" s="241"/>
      <c r="U14" s="241"/>
    </row>
    <row r="15" spans="1:26" ht="21.75" customHeight="1" thickBot="1">
      <c r="B15" s="365" t="s">
        <v>164</v>
      </c>
      <c r="C15" s="357"/>
      <c r="D15" s="357"/>
      <c r="E15" s="364">
        <f>[1]OTCHET!E15</f>
        <v>96</v>
      </c>
      <c r="F15" s="363" t="str">
        <f>[1]OTCHET!F15</f>
        <v>СЕС - ДЕС</v>
      </c>
      <c r="G15" s="362"/>
      <c r="H15" s="358"/>
      <c r="I15" s="358"/>
      <c r="J15" s="361"/>
      <c r="K15" s="360"/>
      <c r="L15" s="360"/>
      <c r="M15" s="359"/>
      <c r="N15" s="358"/>
      <c r="O15" s="357"/>
      <c r="P15" s="311"/>
      <c r="Q15" s="4"/>
      <c r="R15" s="241"/>
      <c r="S15" s="241"/>
      <c r="T15" s="241"/>
      <c r="U15" s="241"/>
      <c r="V15" s="241"/>
      <c r="W15" s="241"/>
      <c r="Y15" s="241"/>
      <c r="Z15" s="241"/>
    </row>
    <row r="16" spans="1:26" ht="16.5" thickBot="1">
      <c r="A16" s="243"/>
      <c r="B16" s="356"/>
      <c r="C16" s="356"/>
      <c r="D16" s="356"/>
      <c r="E16" s="355"/>
      <c r="F16" s="355"/>
      <c r="G16" s="355"/>
      <c r="H16" s="355"/>
      <c r="I16" s="355"/>
      <c r="J16" s="354" t="s">
        <v>163</v>
      </c>
      <c r="K16" s="353"/>
      <c r="L16" s="353"/>
      <c r="M16" s="352"/>
      <c r="N16" s="351"/>
      <c r="O16" s="350"/>
      <c r="P16" s="244"/>
      <c r="Q16" s="4"/>
      <c r="R16" s="241"/>
      <c r="S16" s="241"/>
      <c r="T16" s="241"/>
      <c r="U16" s="241"/>
      <c r="V16" s="241"/>
      <c r="W16" s="241"/>
      <c r="Y16" s="241"/>
      <c r="Z16" s="241"/>
    </row>
    <row r="17" spans="1:26" ht="22.5" customHeight="1">
      <c r="A17" s="243"/>
      <c r="B17" s="349"/>
      <c r="C17" s="348" t="s">
        <v>162</v>
      </c>
      <c r="D17" s="348"/>
      <c r="E17" s="347" t="s">
        <v>161</v>
      </c>
      <c r="F17" s="346" t="s">
        <v>160</v>
      </c>
      <c r="G17" s="345" t="s">
        <v>159</v>
      </c>
      <c r="H17" s="344"/>
      <c r="I17" s="343"/>
      <c r="J17" s="342"/>
      <c r="K17" s="341"/>
      <c r="L17" s="341"/>
      <c r="M17" s="341"/>
      <c r="N17" s="340"/>
      <c r="O17" s="339" t="s">
        <v>158</v>
      </c>
      <c r="P17" s="321"/>
      <c r="Q17" s="4"/>
      <c r="R17" s="241"/>
      <c r="S17" s="241"/>
      <c r="T17" s="241"/>
      <c r="U17" s="241"/>
      <c r="V17" s="241"/>
      <c r="W17" s="241"/>
      <c r="X17" s="241"/>
      <c r="Y17" s="241"/>
      <c r="Z17" s="241"/>
    </row>
    <row r="18" spans="1:26" ht="47.25" customHeight="1">
      <c r="A18" s="243"/>
      <c r="B18" s="338" t="s">
        <v>157</v>
      </c>
      <c r="C18" s="337"/>
      <c r="D18" s="337"/>
      <c r="E18" s="336"/>
      <c r="F18" s="335"/>
      <c r="G18" s="334" t="s">
        <v>156</v>
      </c>
      <c r="H18" s="333" t="s">
        <v>155</v>
      </c>
      <c r="I18" s="333" t="s">
        <v>154</v>
      </c>
      <c r="J18" s="332" t="s">
        <v>153</v>
      </c>
      <c r="K18" s="331" t="s">
        <v>152</v>
      </c>
      <c r="L18" s="331" t="s">
        <v>152</v>
      </c>
      <c r="M18" s="331"/>
      <c r="N18" s="323"/>
      <c r="O18" s="330"/>
      <c r="P18" s="321"/>
      <c r="Q18" s="244"/>
      <c r="R18" s="241"/>
      <c r="S18" s="241"/>
      <c r="T18" s="241"/>
      <c r="U18" s="241"/>
      <c r="V18" s="241"/>
      <c r="W18" s="241"/>
      <c r="X18" s="241"/>
      <c r="Y18" s="241"/>
      <c r="Z18" s="241"/>
    </row>
    <row r="19" spans="1:26" ht="15.75" hidden="1">
      <c r="A19" s="243"/>
      <c r="B19" s="329"/>
      <c r="C19" s="329"/>
      <c r="D19" s="329"/>
      <c r="E19" s="328"/>
      <c r="F19" s="328"/>
      <c r="G19" s="327"/>
      <c r="H19" s="326"/>
      <c r="I19" s="326"/>
      <c r="J19" s="325"/>
      <c r="K19" s="324"/>
      <c r="L19" s="324"/>
      <c r="M19" s="324"/>
      <c r="N19" s="323"/>
      <c r="O19" s="322"/>
      <c r="P19" s="321"/>
      <c r="Q19" s="244"/>
      <c r="R19" s="241"/>
      <c r="S19" s="241"/>
      <c r="T19" s="241"/>
      <c r="U19" s="241"/>
      <c r="V19" s="241"/>
      <c r="W19" s="241"/>
      <c r="X19" s="241"/>
      <c r="Y19" s="241"/>
      <c r="Z19" s="241"/>
    </row>
    <row r="20" spans="1:26" ht="16.5" thickBot="1">
      <c r="A20" s="243"/>
      <c r="B20" s="320" t="s">
        <v>151</v>
      </c>
      <c r="C20" s="319"/>
      <c r="D20" s="319"/>
      <c r="E20" s="318" t="s">
        <v>150</v>
      </c>
      <c r="F20" s="318" t="s">
        <v>149</v>
      </c>
      <c r="G20" s="317" t="s">
        <v>148</v>
      </c>
      <c r="H20" s="316" t="s">
        <v>147</v>
      </c>
      <c r="I20" s="316" t="s">
        <v>146</v>
      </c>
      <c r="J20" s="315" t="s">
        <v>145</v>
      </c>
      <c r="K20" s="314" t="s">
        <v>144</v>
      </c>
      <c r="L20" s="314" t="s">
        <v>143</v>
      </c>
      <c r="M20" s="314" t="s">
        <v>143</v>
      </c>
      <c r="N20" s="313"/>
      <c r="O20" s="312"/>
      <c r="P20" s="311"/>
      <c r="Q20" s="244"/>
      <c r="R20" s="241"/>
      <c r="S20" s="241"/>
      <c r="T20" s="241"/>
      <c r="U20" s="241"/>
      <c r="V20" s="241"/>
      <c r="W20" s="241"/>
      <c r="X20" s="241"/>
      <c r="Y20" s="241"/>
      <c r="Z20" s="241"/>
    </row>
    <row r="21" spans="1:26" ht="15.75">
      <c r="A21" s="243"/>
      <c r="B21" s="310"/>
      <c r="C21" s="310"/>
      <c r="D21" s="310"/>
      <c r="E21" s="309"/>
      <c r="F21" s="309"/>
      <c r="G21" s="308"/>
      <c r="H21" s="307"/>
      <c r="I21" s="307"/>
      <c r="J21" s="306"/>
      <c r="K21" s="305"/>
      <c r="L21" s="305"/>
      <c r="M21" s="305"/>
      <c r="N21" s="304"/>
      <c r="O21" s="303"/>
      <c r="P21" s="302"/>
      <c r="Q21" s="244"/>
      <c r="R21" s="241"/>
      <c r="S21" s="241"/>
      <c r="T21" s="241"/>
      <c r="U21" s="241"/>
      <c r="V21" s="241"/>
      <c r="W21" s="241"/>
      <c r="X21" s="241"/>
      <c r="Y21" s="241"/>
      <c r="Z21" s="241"/>
    </row>
    <row r="22" spans="1:26" ht="19.5" thickBot="1">
      <c r="A22" s="243">
        <v>10</v>
      </c>
      <c r="B22" s="140" t="s">
        <v>142</v>
      </c>
      <c r="C22" s="301" t="s">
        <v>141</v>
      </c>
      <c r="D22" s="239"/>
      <c r="E22" s="238">
        <f>+E23+E25+E36+E37</f>
        <v>0</v>
      </c>
      <c r="F22" s="238">
        <f>+F23+F25+F36+F37</f>
        <v>0</v>
      </c>
      <c r="G22" s="237">
        <f>+G23+G25+G36+G37</f>
        <v>0</v>
      </c>
      <c r="H22" s="236">
        <f>+H23+H25+H36+H37</f>
        <v>0</v>
      </c>
      <c r="I22" s="236">
        <f>+I23+I25+I36+I37</f>
        <v>0</v>
      </c>
      <c r="J22" s="235">
        <f>+J23+J25+J36+J37</f>
        <v>0</v>
      </c>
      <c r="K22" s="58">
        <f>+K23+K25+K35+K36+K37</f>
        <v>0</v>
      </c>
      <c r="L22" s="58">
        <f>+L23+L25+L35+L36+L37</f>
        <v>0</v>
      </c>
      <c r="M22" s="58">
        <f>+M23+M25+M35+M36</f>
        <v>0</v>
      </c>
      <c r="N22" s="300"/>
      <c r="O22" s="233" t="s">
        <v>141</v>
      </c>
      <c r="P22" s="299"/>
      <c r="Q22" s="244"/>
      <c r="R22" s="241"/>
      <c r="S22" s="241"/>
      <c r="T22" s="241"/>
      <c r="U22" s="241"/>
      <c r="V22" s="241"/>
      <c r="W22" s="241"/>
      <c r="X22" s="241"/>
      <c r="Y22" s="241"/>
      <c r="Z22" s="241"/>
    </row>
    <row r="23" spans="1:26" ht="16.5" thickTop="1">
      <c r="A23" s="243">
        <v>15</v>
      </c>
      <c r="B23" s="232" t="s">
        <v>140</v>
      </c>
      <c r="C23" s="232" t="s">
        <v>139</v>
      </c>
      <c r="D23" s="232"/>
      <c r="E23" s="230">
        <f>[1]OTCHET!E22+[1]OTCHET!E28+[1]OTCHET!E33+[1]OTCHET!E39+[1]OTCHET!E44+[1]OTCHET!E49+[1]OTCHET!E55+[1]OTCHET!E58+[1]OTCHET!E61+[1]OTCHET!E62+[1]OTCHET!E69+[1]OTCHET!E70+[1]OTCHET!E71</f>
        <v>0</v>
      </c>
      <c r="F23" s="230">
        <f>+G23+H23+I23+J23</f>
        <v>0</v>
      </c>
      <c r="G23" s="229">
        <f>[1]OTCHET!G22+[1]OTCHET!G28+[1]OTCHET!G33+[1]OTCHET!G39+[1]OTCHET!G44+[1]OTCHET!G49+[1]OTCHET!G55+[1]OTCHET!G58+[1]OTCHET!G61+[1]OTCHET!G62+[1]OTCHET!G69+[1]OTCHET!G70+[1]OTCHET!G71</f>
        <v>0</v>
      </c>
      <c r="H23" s="228">
        <f>[1]OTCHET!H22+[1]OTCHET!H28+[1]OTCHET!H33+[1]OTCHET!H39+[1]OTCHET!H44+[1]OTCHET!H49+[1]OTCHET!H55+[1]OTCHET!H58+[1]OTCHET!H61+[1]OTCHET!H62+[1]OTCHET!H69+[1]OTCHET!H70+[1]OTCHET!H71</f>
        <v>0</v>
      </c>
      <c r="I23" s="228">
        <f>[1]OTCHET!I22+[1]OTCHET!I28+[1]OTCHET!I33+[1]OTCHET!I39+[1]OTCHET!I44+[1]OTCHET!I49+[1]OTCHET!I55+[1]OTCHET!I58+[1]OTCHET!I61+[1]OTCHET!I62+[1]OTCHET!I69+[1]OTCHET!I70+[1]OTCHET!I71</f>
        <v>0</v>
      </c>
      <c r="J23" s="227">
        <f>[1]OTCHET!J22+[1]OTCHET!J28+[1]OTCHET!J33+[1]OTCHET!J39+[1]OTCHET!J44+[1]OTCHET!J49+[1]OTCHET!J55+[1]OTCHET!J58+[1]OTCHET!J61+[1]OTCHET!J62+[1]OTCHET!J69+[1]OTCHET!J70+[1]OTCHET!J71</f>
        <v>0</v>
      </c>
      <c r="K23" s="298"/>
      <c r="L23" s="298"/>
      <c r="M23" s="298"/>
      <c r="N23" s="177"/>
      <c r="O23" s="225" t="s">
        <v>139</v>
      </c>
      <c r="P23" s="11"/>
      <c r="Q23" s="244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6" ht="16.5" hidden="1" customHeight="1" thickBot="1">
      <c r="A24" s="243"/>
      <c r="B24" s="76" t="s">
        <v>138</v>
      </c>
      <c r="C24" s="76" t="s">
        <v>74</v>
      </c>
      <c r="D24" s="76"/>
      <c r="E24" s="75"/>
      <c r="F24" s="75">
        <f>+G24+H24+I24+J24</f>
        <v>0</v>
      </c>
      <c r="G24" s="74"/>
      <c r="H24" s="73"/>
      <c r="I24" s="73"/>
      <c r="J24" s="72"/>
      <c r="K24" s="226"/>
      <c r="L24" s="226"/>
      <c r="M24" s="226"/>
      <c r="N24" s="177"/>
      <c r="O24" s="70" t="s">
        <v>74</v>
      </c>
      <c r="P24" s="11"/>
      <c r="Q24" s="244"/>
      <c r="R24" s="241"/>
      <c r="S24" s="241"/>
      <c r="T24" s="241"/>
      <c r="U24" s="241"/>
      <c r="V24" s="241"/>
      <c r="W24" s="241"/>
      <c r="X24" s="241"/>
      <c r="Y24" s="241"/>
      <c r="Z24" s="241"/>
    </row>
    <row r="25" spans="1:26" ht="16.5" thickBot="1">
      <c r="A25" s="243">
        <v>20</v>
      </c>
      <c r="B25" s="175" t="s">
        <v>137</v>
      </c>
      <c r="C25" s="175" t="s">
        <v>136</v>
      </c>
      <c r="D25" s="175"/>
      <c r="E25" s="297">
        <f>+E26+E30+E31+E32+E33</f>
        <v>0</v>
      </c>
      <c r="F25" s="297">
        <f>+F26+F30+F31+F32+F33</f>
        <v>0</v>
      </c>
      <c r="G25" s="296">
        <f>+G26+G30+G31+G32+G33</f>
        <v>0</v>
      </c>
      <c r="H25" s="295">
        <f>+H26+H30+H31+H32+H33</f>
        <v>0</v>
      </c>
      <c r="I25" s="295">
        <f>+I26+I30+I31+I32+I33</f>
        <v>0</v>
      </c>
      <c r="J25" s="294">
        <f>+J26+J30+J31+J32+J33</f>
        <v>0</v>
      </c>
      <c r="K25" s="58">
        <f>+K26+K30+K31+K32+K33</f>
        <v>0</v>
      </c>
      <c r="L25" s="58">
        <f>+L26+L30+L31+L32+L33</f>
        <v>0</v>
      </c>
      <c r="M25" s="58">
        <f>+M26+M30+M31+M32+M33</f>
        <v>0</v>
      </c>
      <c r="N25" s="177"/>
      <c r="O25" s="293" t="s">
        <v>136</v>
      </c>
      <c r="P25" s="11"/>
      <c r="Q25" s="244"/>
      <c r="R25" s="241"/>
      <c r="S25" s="241"/>
      <c r="T25" s="241"/>
      <c r="U25" s="241"/>
      <c r="V25" s="241"/>
      <c r="W25" s="241"/>
      <c r="X25" s="241"/>
      <c r="Y25" s="241"/>
      <c r="Z25" s="241"/>
    </row>
    <row r="26" spans="1:26" ht="15.75">
      <c r="A26" s="243">
        <v>25</v>
      </c>
      <c r="B26" s="292" t="s">
        <v>135</v>
      </c>
      <c r="C26" s="292" t="s">
        <v>134</v>
      </c>
      <c r="D26" s="292"/>
      <c r="E26" s="291">
        <f>[1]OTCHET!E72</f>
        <v>0</v>
      </c>
      <c r="F26" s="291">
        <f>+G26+H26+I26+J26</f>
        <v>0</v>
      </c>
      <c r="G26" s="290">
        <f>[1]OTCHET!G72</f>
        <v>0</v>
      </c>
      <c r="H26" s="289">
        <f>[1]OTCHET!H72</f>
        <v>0</v>
      </c>
      <c r="I26" s="289">
        <f>[1]OTCHET!I72</f>
        <v>0</v>
      </c>
      <c r="J26" s="288">
        <f>[1]OTCHET!J72</f>
        <v>0</v>
      </c>
      <c r="K26" s="226"/>
      <c r="L26" s="226"/>
      <c r="M26" s="226"/>
      <c r="N26" s="177"/>
      <c r="O26" s="287" t="s">
        <v>134</v>
      </c>
      <c r="P26" s="11"/>
      <c r="Q26" s="244"/>
      <c r="R26" s="241"/>
      <c r="S26" s="241"/>
      <c r="T26" s="241"/>
      <c r="U26" s="241"/>
      <c r="V26" s="241"/>
      <c r="W26" s="241"/>
      <c r="X26" s="241"/>
      <c r="Y26" s="241"/>
      <c r="Z26" s="241"/>
    </row>
    <row r="27" spans="1:26" ht="15.75">
      <c r="A27" s="243">
        <v>26</v>
      </c>
      <c r="B27" s="210" t="s">
        <v>133</v>
      </c>
      <c r="C27" s="286" t="s">
        <v>132</v>
      </c>
      <c r="D27" s="210"/>
      <c r="E27" s="285">
        <f>[1]OTCHET!E73</f>
        <v>0</v>
      </c>
      <c r="F27" s="285">
        <f>+G27+H27+I27+J27</f>
        <v>0</v>
      </c>
      <c r="G27" s="284">
        <f>[1]OTCHET!G73</f>
        <v>0</v>
      </c>
      <c r="H27" s="283">
        <f>[1]OTCHET!H73</f>
        <v>0</v>
      </c>
      <c r="I27" s="283">
        <f>[1]OTCHET!I73</f>
        <v>0</v>
      </c>
      <c r="J27" s="282">
        <f>[1]OTCHET!J73</f>
        <v>0</v>
      </c>
      <c r="K27" s="281"/>
      <c r="L27" s="281"/>
      <c r="M27" s="281"/>
      <c r="N27" s="177"/>
      <c r="O27" s="203" t="s">
        <v>132</v>
      </c>
      <c r="P27" s="11"/>
      <c r="Q27" s="244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ht="15.75">
      <c r="A28" s="243">
        <v>30</v>
      </c>
      <c r="B28" s="279" t="s">
        <v>131</v>
      </c>
      <c r="C28" s="280" t="s">
        <v>130</v>
      </c>
      <c r="D28" s="279"/>
      <c r="E28" s="278">
        <f>[1]OTCHET!E75</f>
        <v>0</v>
      </c>
      <c r="F28" s="278">
        <f>+G28+H28+I28+J28</f>
        <v>0</v>
      </c>
      <c r="G28" s="277">
        <f>[1]OTCHET!G75</f>
        <v>0</v>
      </c>
      <c r="H28" s="276">
        <f>[1]OTCHET!H75</f>
        <v>0</v>
      </c>
      <c r="I28" s="276">
        <f>[1]OTCHET!I75</f>
        <v>0</v>
      </c>
      <c r="J28" s="275">
        <f>[1]OTCHET!J75</f>
        <v>0</v>
      </c>
      <c r="K28" s="211"/>
      <c r="L28" s="211"/>
      <c r="M28" s="211"/>
      <c r="N28" s="177"/>
      <c r="O28" s="274" t="s">
        <v>130</v>
      </c>
      <c r="P28" s="11"/>
      <c r="Q28" s="244"/>
      <c r="R28" s="241"/>
      <c r="S28" s="241"/>
      <c r="T28" s="241"/>
      <c r="U28" s="241"/>
      <c r="V28" s="241"/>
      <c r="W28" s="241"/>
      <c r="X28" s="241"/>
      <c r="Y28" s="241"/>
      <c r="Z28" s="241"/>
    </row>
    <row r="29" spans="1:26" ht="15.75">
      <c r="A29" s="243">
        <v>35</v>
      </c>
      <c r="B29" s="272" t="s">
        <v>129</v>
      </c>
      <c r="C29" s="273" t="s">
        <v>128</v>
      </c>
      <c r="D29" s="272"/>
      <c r="E29" s="271">
        <f>+[1]OTCHET!E76+[1]OTCHET!E77</f>
        <v>0</v>
      </c>
      <c r="F29" s="271">
        <f>+G29+H29+I29+J29</f>
        <v>0</v>
      </c>
      <c r="G29" s="270">
        <f>+[1]OTCHET!G76+[1]OTCHET!G77</f>
        <v>0</v>
      </c>
      <c r="H29" s="269">
        <f>+[1]OTCHET!H76+[1]OTCHET!H77</f>
        <v>0</v>
      </c>
      <c r="I29" s="269">
        <f>+[1]OTCHET!I76+[1]OTCHET!I77</f>
        <v>0</v>
      </c>
      <c r="J29" s="268">
        <f>+[1]OTCHET!J76+[1]OTCHET!J77</f>
        <v>0</v>
      </c>
      <c r="K29" s="211"/>
      <c r="L29" s="211"/>
      <c r="M29" s="211"/>
      <c r="N29" s="177"/>
      <c r="O29" s="193" t="s">
        <v>128</v>
      </c>
      <c r="P29" s="11"/>
      <c r="Q29" s="244"/>
      <c r="R29" s="241"/>
      <c r="S29" s="241"/>
      <c r="T29" s="241"/>
      <c r="U29" s="241"/>
      <c r="V29" s="241"/>
      <c r="W29" s="241"/>
      <c r="X29" s="241"/>
      <c r="Y29" s="241"/>
      <c r="Z29" s="241"/>
    </row>
    <row r="30" spans="1:26" ht="15.75">
      <c r="A30" s="243">
        <v>40</v>
      </c>
      <c r="B30" s="267" t="s">
        <v>127</v>
      </c>
      <c r="C30" s="267" t="s">
        <v>126</v>
      </c>
      <c r="D30" s="267"/>
      <c r="E30" s="266">
        <f>[1]OTCHET!E87+[1]OTCHET!E90+[1]OTCHET!E91</f>
        <v>0</v>
      </c>
      <c r="F30" s="266">
        <f>+G30+H30+I30+J30</f>
        <v>0</v>
      </c>
      <c r="G30" s="265">
        <f>[1]OTCHET!G87+[1]OTCHET!G90+[1]OTCHET!G91</f>
        <v>0</v>
      </c>
      <c r="H30" s="264">
        <f>[1]OTCHET!H87+[1]OTCHET!H90+[1]OTCHET!H91</f>
        <v>0</v>
      </c>
      <c r="I30" s="264">
        <f>[1]OTCHET!I87+[1]OTCHET!I90+[1]OTCHET!I91</f>
        <v>0</v>
      </c>
      <c r="J30" s="263">
        <f>[1]OTCHET!J87+[1]OTCHET!J90+[1]OTCHET!J91</f>
        <v>0</v>
      </c>
      <c r="K30" s="211"/>
      <c r="L30" s="211"/>
      <c r="M30" s="211"/>
      <c r="N30" s="177"/>
      <c r="O30" s="262" t="s">
        <v>126</v>
      </c>
      <c r="P30" s="11"/>
      <c r="Q30" s="244"/>
      <c r="R30" s="241"/>
      <c r="S30" s="241"/>
      <c r="T30" s="241"/>
      <c r="U30" s="241"/>
      <c r="V30" s="241"/>
      <c r="W30" s="241"/>
      <c r="X30" s="241"/>
      <c r="Y30" s="241"/>
      <c r="Z30" s="241"/>
    </row>
    <row r="31" spans="1:26" ht="15.75">
      <c r="A31" s="243">
        <v>45</v>
      </c>
      <c r="B31" s="261" t="s">
        <v>125</v>
      </c>
      <c r="C31" s="261" t="s">
        <v>124</v>
      </c>
      <c r="D31" s="261"/>
      <c r="E31" s="82">
        <f>[1]OTCHET!E105</f>
        <v>0</v>
      </c>
      <c r="F31" s="82">
        <f>+G31+H31+I31+J31</f>
        <v>0</v>
      </c>
      <c r="G31" s="81">
        <f>[1]OTCHET!G105</f>
        <v>0</v>
      </c>
      <c r="H31" s="80">
        <f>[1]OTCHET!H105</f>
        <v>0</v>
      </c>
      <c r="I31" s="80">
        <f>[1]OTCHET!I105</f>
        <v>0</v>
      </c>
      <c r="J31" s="79">
        <f>[1]OTCHET!J105</f>
        <v>0</v>
      </c>
      <c r="K31" s="211"/>
      <c r="L31" s="211"/>
      <c r="M31" s="211"/>
      <c r="N31" s="177"/>
      <c r="O31" s="78" t="s">
        <v>124</v>
      </c>
      <c r="P31" s="11"/>
      <c r="Q31" s="244"/>
      <c r="R31" s="241"/>
      <c r="S31" s="241"/>
      <c r="T31" s="241"/>
      <c r="U31" s="241"/>
      <c r="V31" s="241"/>
      <c r="W31" s="241"/>
      <c r="X31" s="241"/>
      <c r="Y31" s="241"/>
      <c r="Z31" s="241"/>
    </row>
    <row r="32" spans="1:26" ht="15.75">
      <c r="A32" s="243">
        <v>50</v>
      </c>
      <c r="B32" s="261" t="s">
        <v>123</v>
      </c>
      <c r="C32" s="261" t="s">
        <v>122</v>
      </c>
      <c r="D32" s="261"/>
      <c r="E32" s="82">
        <f>[1]OTCHET!E109+[1]OTCHET!E116+[1]OTCHET!E132+[1]OTCHET!E133</f>
        <v>0</v>
      </c>
      <c r="F32" s="82">
        <f>+G32+H32+I32+J32</f>
        <v>0</v>
      </c>
      <c r="G32" s="81">
        <f>[1]OTCHET!G109+[1]OTCHET!G116+[1]OTCHET!G132+[1]OTCHET!G133</f>
        <v>0</v>
      </c>
      <c r="H32" s="80">
        <f>[1]OTCHET!H109+[1]OTCHET!H116+[1]OTCHET!H132+[1]OTCHET!H133</f>
        <v>0</v>
      </c>
      <c r="I32" s="80">
        <f>[1]OTCHET!I109+[1]OTCHET!I116+[1]OTCHET!I132+[1]OTCHET!I133</f>
        <v>0</v>
      </c>
      <c r="J32" s="79">
        <f>[1]OTCHET!J109+[1]OTCHET!J116+[1]OTCHET!J132+[1]OTCHET!J133</f>
        <v>0</v>
      </c>
      <c r="K32" s="204"/>
      <c r="L32" s="204"/>
      <c r="M32" s="204"/>
      <c r="N32" s="177"/>
      <c r="O32" s="78" t="s">
        <v>122</v>
      </c>
      <c r="P32" s="11"/>
      <c r="Q32" s="244"/>
      <c r="R32" s="241"/>
      <c r="S32" s="241"/>
      <c r="T32" s="241"/>
      <c r="U32" s="241"/>
      <c r="V32" s="241"/>
      <c r="W32" s="241"/>
      <c r="X32" s="241"/>
      <c r="Y32" s="241"/>
      <c r="Z32" s="241"/>
    </row>
    <row r="33" spans="1:26" ht="16.5" thickBot="1">
      <c r="A33" s="243">
        <v>51</v>
      </c>
      <c r="B33" s="259" t="s">
        <v>121</v>
      </c>
      <c r="C33" s="260" t="s">
        <v>120</v>
      </c>
      <c r="D33" s="259"/>
      <c r="E33" s="75">
        <f>[1]OTCHET!E120</f>
        <v>0</v>
      </c>
      <c r="F33" s="75">
        <f>+G33+H33+I33+J33</f>
        <v>0</v>
      </c>
      <c r="G33" s="74">
        <f>[1]OTCHET!G120</f>
        <v>0</v>
      </c>
      <c r="H33" s="73">
        <f>[1]OTCHET!H120</f>
        <v>0</v>
      </c>
      <c r="I33" s="73">
        <f>[1]OTCHET!I120</f>
        <v>0</v>
      </c>
      <c r="J33" s="72">
        <f>[1]OTCHET!J120</f>
        <v>0</v>
      </c>
      <c r="K33" s="204"/>
      <c r="L33" s="204"/>
      <c r="M33" s="204"/>
      <c r="N33" s="177"/>
      <c r="O33" s="70" t="s">
        <v>120</v>
      </c>
      <c r="P33" s="11"/>
      <c r="Q33" s="244"/>
      <c r="R33" s="241"/>
      <c r="S33" s="241"/>
      <c r="T33" s="241"/>
      <c r="U33" s="241"/>
      <c r="V33" s="241"/>
      <c r="W33" s="241"/>
      <c r="X33" s="241"/>
      <c r="Y33" s="241"/>
      <c r="Z33" s="241"/>
    </row>
    <row r="34" spans="1:26" ht="16.5" hidden="1" customHeight="1" thickBot="1">
      <c r="A34" s="243">
        <v>52</v>
      </c>
      <c r="B34" s="192"/>
      <c r="C34" s="258"/>
      <c r="D34" s="258"/>
      <c r="E34" s="257"/>
      <c r="F34" s="257">
        <f>+G34+H34+I34+J34</f>
        <v>0</v>
      </c>
      <c r="G34" s="256"/>
      <c r="H34" s="255"/>
      <c r="I34" s="255"/>
      <c r="J34" s="254"/>
      <c r="K34" s="204"/>
      <c r="L34" s="204"/>
      <c r="M34" s="204"/>
      <c r="N34" s="177"/>
      <c r="O34" s="253"/>
      <c r="P34" s="11"/>
      <c r="Q34" s="244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6.5" hidden="1" customHeight="1" thickBot="1">
      <c r="A35" s="243"/>
      <c r="B35" s="252"/>
      <c r="C35" s="252"/>
      <c r="D35" s="252"/>
      <c r="E35" s="251"/>
      <c r="F35" s="251">
        <f>+G35+H35+I35+J35</f>
        <v>0</v>
      </c>
      <c r="G35" s="250"/>
      <c r="H35" s="249"/>
      <c r="I35" s="249"/>
      <c r="J35" s="248"/>
      <c r="K35" s="247"/>
      <c r="L35" s="247"/>
      <c r="M35" s="247"/>
      <c r="N35" s="177"/>
      <c r="O35" s="246"/>
      <c r="P35" s="11"/>
      <c r="Q35" s="244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6.5" thickBot="1">
      <c r="A36" s="243">
        <v>60</v>
      </c>
      <c r="B36" s="113" t="s">
        <v>119</v>
      </c>
      <c r="C36" s="113" t="s">
        <v>118</v>
      </c>
      <c r="D36" s="113"/>
      <c r="E36" s="111">
        <f>+[1]OTCHET!E134</f>
        <v>0</v>
      </c>
      <c r="F36" s="111">
        <f>+G36+H36+I36+J36</f>
        <v>0</v>
      </c>
      <c r="G36" s="110">
        <f>+[1]OTCHET!G134</f>
        <v>0</v>
      </c>
      <c r="H36" s="109">
        <f>+[1]OTCHET!H134</f>
        <v>0</v>
      </c>
      <c r="I36" s="109">
        <f>+[1]OTCHET!I134</f>
        <v>0</v>
      </c>
      <c r="J36" s="108">
        <f>+[1]OTCHET!J134</f>
        <v>0</v>
      </c>
      <c r="K36" s="245"/>
      <c r="L36" s="245"/>
      <c r="M36" s="245"/>
      <c r="N36" s="61"/>
      <c r="O36" s="107" t="s">
        <v>118</v>
      </c>
      <c r="P36" s="11"/>
      <c r="Q36" s="244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5.75">
      <c r="A37" s="243">
        <v>65</v>
      </c>
      <c r="B37" s="106" t="s">
        <v>117</v>
      </c>
      <c r="C37" s="106" t="s">
        <v>116</v>
      </c>
      <c r="D37" s="106"/>
      <c r="E37" s="104">
        <f>[1]OTCHET!E137+[1]OTCHET!E146+[1]OTCHET!E155</f>
        <v>0</v>
      </c>
      <c r="F37" s="104">
        <f>+G37+H37+I37+J37</f>
        <v>0</v>
      </c>
      <c r="G37" s="103">
        <f>[1]OTCHET!G137+[1]OTCHET!G146+[1]OTCHET!G155</f>
        <v>0</v>
      </c>
      <c r="H37" s="102">
        <f>[1]OTCHET!H137+[1]OTCHET!H146+[1]OTCHET!H155</f>
        <v>0</v>
      </c>
      <c r="I37" s="102">
        <f>[1]OTCHET!I137+[1]OTCHET!I146+[1]OTCHET!I155</f>
        <v>0</v>
      </c>
      <c r="J37" s="101">
        <f>[1]OTCHET!J137+[1]OTCHET!J146+[1]OTCHET!J155</f>
        <v>0</v>
      </c>
      <c r="K37" s="242"/>
      <c r="L37" s="242"/>
      <c r="M37" s="242"/>
      <c r="N37" s="61"/>
      <c r="O37" s="100" t="s">
        <v>116</v>
      </c>
      <c r="P37" s="11"/>
      <c r="Q37" s="1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9.5" thickBot="1">
      <c r="A38" s="4">
        <v>70</v>
      </c>
      <c r="B38" s="240" t="s">
        <v>115</v>
      </c>
      <c r="C38" s="139" t="s">
        <v>114</v>
      </c>
      <c r="D38" s="239"/>
      <c r="E38" s="238">
        <f>SUM(E39:E53)-E44-E46-E51-E52</f>
        <v>0</v>
      </c>
      <c r="F38" s="238">
        <f>SUM(F39:F53)-F44-F46-F51-F52</f>
        <v>1795</v>
      </c>
      <c r="G38" s="237">
        <f>SUM(G39:G53)-G44-G46-G51-G52</f>
        <v>1296</v>
      </c>
      <c r="H38" s="236">
        <f>SUM(H39:H53)-H44-H46-H51-H52</f>
        <v>0</v>
      </c>
      <c r="I38" s="236">
        <f>SUM(I39:I53)-I44-I46-I51-I52</f>
        <v>0</v>
      </c>
      <c r="J38" s="235">
        <f>SUM(J39:J53)-J44-J46-J51-J52</f>
        <v>499</v>
      </c>
      <c r="K38" s="234">
        <f>SUM(K39:K52)-K44-K46-K51</f>
        <v>0</v>
      </c>
      <c r="L38" s="234">
        <f>SUM(L39:L52)-L44-L46-L51</f>
        <v>0</v>
      </c>
      <c r="M38" s="234">
        <f>SUM(M39:M51)-M44-M50</f>
        <v>0</v>
      </c>
      <c r="N38" s="177"/>
      <c r="O38" s="233" t="s">
        <v>114</v>
      </c>
      <c r="P38" s="53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1" t="s">
        <v>113</v>
      </c>
      <c r="C39" s="232" t="s">
        <v>112</v>
      </c>
      <c r="D39" s="231"/>
      <c r="E39" s="230">
        <f>[1]OTCHET!E182</f>
        <v>0</v>
      </c>
      <c r="F39" s="230">
        <f>+G39+H39+I39+J39</f>
        <v>1440</v>
      </c>
      <c r="G39" s="229">
        <f>[1]OTCHET!G182</f>
        <v>1296</v>
      </c>
      <c r="H39" s="228">
        <f>[1]OTCHET!H182</f>
        <v>0</v>
      </c>
      <c r="I39" s="228">
        <f>[1]OTCHET!I182</f>
        <v>0</v>
      </c>
      <c r="J39" s="227">
        <f>[1]OTCHET!J182</f>
        <v>144</v>
      </c>
      <c r="K39" s="226"/>
      <c r="L39" s="226"/>
      <c r="M39" s="226"/>
      <c r="N39" s="51"/>
      <c r="O39" s="225" t="s">
        <v>112</v>
      </c>
      <c r="P39" s="53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1" t="s">
        <v>111</v>
      </c>
      <c r="C40" s="83" t="s">
        <v>110</v>
      </c>
      <c r="D40" s="91"/>
      <c r="E40" s="82">
        <f>[1]OTCHET!E185</f>
        <v>0</v>
      </c>
      <c r="F40" s="82">
        <f>+G40+H40+I40+J40</f>
        <v>0</v>
      </c>
      <c r="G40" s="81">
        <f>[1]OTCHET!G185</f>
        <v>0</v>
      </c>
      <c r="H40" s="80">
        <f>[1]OTCHET!H185</f>
        <v>0</v>
      </c>
      <c r="I40" s="80">
        <f>[1]OTCHET!I185</f>
        <v>0</v>
      </c>
      <c r="J40" s="79">
        <f>[1]OTCHET!J185</f>
        <v>0</v>
      </c>
      <c r="K40" s="211"/>
      <c r="L40" s="211"/>
      <c r="M40" s="211"/>
      <c r="N40" s="51"/>
      <c r="O40" s="78" t="s">
        <v>110</v>
      </c>
      <c r="P40" s="53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1" t="s">
        <v>109</v>
      </c>
      <c r="C41" s="83" t="s">
        <v>108</v>
      </c>
      <c r="D41" s="91"/>
      <c r="E41" s="82">
        <f>+[1]OTCHET!E191+[1]OTCHET!E197</f>
        <v>0</v>
      </c>
      <c r="F41" s="82">
        <f>+G41+H41+I41+J41</f>
        <v>355</v>
      </c>
      <c r="G41" s="81">
        <f>+[1]OTCHET!G191+[1]OTCHET!G197</f>
        <v>0</v>
      </c>
      <c r="H41" s="80">
        <f>+[1]OTCHET!H191+[1]OTCHET!H197</f>
        <v>0</v>
      </c>
      <c r="I41" s="80">
        <f>+[1]OTCHET!I191+[1]OTCHET!I197</f>
        <v>0</v>
      </c>
      <c r="J41" s="79">
        <f>+[1]OTCHET!J191+[1]OTCHET!J197</f>
        <v>355</v>
      </c>
      <c r="K41" s="211"/>
      <c r="L41" s="211"/>
      <c r="M41" s="211"/>
      <c r="N41" s="51"/>
      <c r="O41" s="78" t="s">
        <v>108</v>
      </c>
      <c r="P41" s="53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1" t="s">
        <v>107</v>
      </c>
      <c r="C42" s="83" t="s">
        <v>106</v>
      </c>
      <c r="D42" s="91"/>
      <c r="E42" s="82">
        <f>+[1]OTCHET!E198+[1]OTCHET!E216+[1]OTCHET!E263</f>
        <v>0</v>
      </c>
      <c r="F42" s="82">
        <f>+G42+H42+I42+J42</f>
        <v>0</v>
      </c>
      <c r="G42" s="81">
        <f>+[1]OTCHET!G198+[1]OTCHET!G216+[1]OTCHET!G263</f>
        <v>0</v>
      </c>
      <c r="H42" s="80">
        <f>+[1]OTCHET!H198+[1]OTCHET!H216+[1]OTCHET!H263</f>
        <v>0</v>
      </c>
      <c r="I42" s="80">
        <f>+[1]OTCHET!I198+[1]OTCHET!I216+[1]OTCHET!I263</f>
        <v>0</v>
      </c>
      <c r="J42" s="79">
        <f>+[1]OTCHET!J198+[1]OTCHET!J216+[1]OTCHET!J263</f>
        <v>0</v>
      </c>
      <c r="K42" s="211"/>
      <c r="L42" s="211"/>
      <c r="M42" s="211"/>
      <c r="N42" s="51"/>
      <c r="O42" s="78" t="s">
        <v>106</v>
      </c>
      <c r="P42" s="53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19" t="s">
        <v>105</v>
      </c>
      <c r="C43" s="76" t="s">
        <v>104</v>
      </c>
      <c r="D43" s="119"/>
      <c r="E43" s="75">
        <f>+[1]OTCHET!E220+[1]OTCHET!E226+[1]OTCHET!E229+[1]OTCHET!E230+[1]OTCHET!E231+[1]OTCHET!E232+[1]OTCHET!E233</f>
        <v>0</v>
      </c>
      <c r="F43" s="75">
        <f>+G43+H43+I43+J43</f>
        <v>0</v>
      </c>
      <c r="G43" s="74">
        <f>+[1]OTCHET!G220+[1]OTCHET!G226+[1]OTCHET!G229+[1]OTCHET!G230+[1]OTCHET!G231+[1]OTCHET!G232+[1]OTCHET!G233</f>
        <v>0</v>
      </c>
      <c r="H43" s="73">
        <f>+[1]OTCHET!H220+[1]OTCHET!H226+[1]OTCHET!H229+[1]OTCHET!H230+[1]OTCHET!H231+[1]OTCHET!H232+[1]OTCHET!H233</f>
        <v>0</v>
      </c>
      <c r="I43" s="73">
        <f>+[1]OTCHET!I220+[1]OTCHET!I226+[1]OTCHET!I229+[1]OTCHET!I230+[1]OTCHET!I231+[1]OTCHET!I232+[1]OTCHET!I233</f>
        <v>0</v>
      </c>
      <c r="J43" s="72">
        <f>+[1]OTCHET!J220+[1]OTCHET!J226+[1]OTCHET!J229+[1]OTCHET!J230+[1]OTCHET!J231+[1]OTCHET!J232+[1]OTCHET!J233</f>
        <v>0</v>
      </c>
      <c r="K43" s="211"/>
      <c r="L43" s="211"/>
      <c r="M43" s="211"/>
      <c r="N43" s="51"/>
      <c r="O43" s="70" t="s">
        <v>104</v>
      </c>
      <c r="P43" s="53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19" t="s">
        <v>103</v>
      </c>
      <c r="C44" s="219" t="s">
        <v>102</v>
      </c>
      <c r="D44" s="219"/>
      <c r="E44" s="218">
        <f>+[1]OTCHET!E229+[1]OTCHET!E230+[1]OTCHET!E231+[1]OTCHET!E232+[1]OTCHET!E235+[1]OTCHET!E236+[1]OTCHET!E239</f>
        <v>0</v>
      </c>
      <c r="F44" s="218">
        <f>+G44+H44+I44+J44</f>
        <v>0</v>
      </c>
      <c r="G44" s="217">
        <f>+[1]OTCHET!G229+[1]OTCHET!G230+[1]OTCHET!G231+[1]OTCHET!G232+[1]OTCHET!G235+[1]OTCHET!G236+[1]OTCHET!G239</f>
        <v>0</v>
      </c>
      <c r="H44" s="216">
        <f>+[1]OTCHET!H229+[1]OTCHET!H230+[1]OTCHET!H231+[1]OTCHET!H232+[1]OTCHET!H235+[1]OTCHET!H236+[1]OTCHET!H239</f>
        <v>0</v>
      </c>
      <c r="I44" s="215">
        <f>+[1]OTCHET!I229+[1]OTCHET!I230+[1]OTCHET!I231+[1]OTCHET!I232+[1]OTCHET!I235+[1]OTCHET!I236+[1]OTCHET!I239</f>
        <v>0</v>
      </c>
      <c r="J44" s="214">
        <f>+[1]OTCHET!J229+[1]OTCHET!J230+[1]OTCHET!J231+[1]OTCHET!J232+[1]OTCHET!J235+[1]OTCHET!J236+[1]OTCHET!J239</f>
        <v>0</v>
      </c>
      <c r="K44" s="211"/>
      <c r="L44" s="211"/>
      <c r="M44" s="211"/>
      <c r="N44" s="51"/>
      <c r="O44" s="213" t="s">
        <v>102</v>
      </c>
      <c r="P44" s="53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99" t="s">
        <v>101</v>
      </c>
      <c r="C45" s="98" t="s">
        <v>100</v>
      </c>
      <c r="D45" s="99"/>
      <c r="E45" s="224">
        <f>+[1]OTCHET!E247+[1]OTCHET!E248+[1]OTCHET!E249+[1]OTCHET!E250</f>
        <v>0</v>
      </c>
      <c r="F45" s="224">
        <f>+G45+H45+I45+J45</f>
        <v>0</v>
      </c>
      <c r="G45" s="223">
        <f>+[1]OTCHET!G247+[1]OTCHET!G248+[1]OTCHET!G249+[1]OTCHET!G250</f>
        <v>0</v>
      </c>
      <c r="H45" s="222">
        <f>+[1]OTCHET!H247+[1]OTCHET!H248+[1]OTCHET!H249+[1]OTCHET!H250</f>
        <v>0</v>
      </c>
      <c r="I45" s="222">
        <f>+[1]OTCHET!I247+[1]OTCHET!I248+[1]OTCHET!I249+[1]OTCHET!I250</f>
        <v>0</v>
      </c>
      <c r="J45" s="221">
        <f>+[1]OTCHET!J247+[1]OTCHET!J248+[1]OTCHET!J249+[1]OTCHET!J250</f>
        <v>0</v>
      </c>
      <c r="K45" s="211"/>
      <c r="L45" s="211"/>
      <c r="M45" s="211"/>
      <c r="N45" s="51"/>
      <c r="O45" s="220" t="s">
        <v>100</v>
      </c>
      <c r="P45" s="53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19" t="s">
        <v>99</v>
      </c>
      <c r="C46" s="219" t="s">
        <v>98</v>
      </c>
      <c r="D46" s="219"/>
      <c r="E46" s="218">
        <f>+[1]OTCHET!E248</f>
        <v>0</v>
      </c>
      <c r="F46" s="218">
        <f>+G46+H46+I46+J46</f>
        <v>0</v>
      </c>
      <c r="G46" s="217">
        <f>+[1]OTCHET!G248</f>
        <v>0</v>
      </c>
      <c r="H46" s="216">
        <f>+[1]OTCHET!H248</f>
        <v>0</v>
      </c>
      <c r="I46" s="215">
        <f>+[1]OTCHET!I248</f>
        <v>0</v>
      </c>
      <c r="J46" s="214">
        <f>+[1]OTCHET!J248</f>
        <v>0</v>
      </c>
      <c r="K46" s="211"/>
      <c r="L46" s="211"/>
      <c r="M46" s="211"/>
      <c r="N46" s="51"/>
      <c r="O46" s="213" t="s">
        <v>98</v>
      </c>
      <c r="P46" s="53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3" t="s">
        <v>97</v>
      </c>
      <c r="C47" s="83" t="s">
        <v>96</v>
      </c>
      <c r="D47" s="91"/>
      <c r="E47" s="82">
        <f>+[1]OTCHET!E257+[1]OTCHET!E261+[1]OTCHET!E262+[1]OTCHET!E264</f>
        <v>0</v>
      </c>
      <c r="F47" s="82">
        <f>+G47+H47+I47+J47</f>
        <v>0</v>
      </c>
      <c r="G47" s="81">
        <f>+[1]OTCHET!G257+[1]OTCHET!G261+[1]OTCHET!G262+[1]OTCHET!G264</f>
        <v>0</v>
      </c>
      <c r="H47" s="80">
        <f>+[1]OTCHET!H257+[1]OTCHET!H261+[1]OTCHET!H262+[1]OTCHET!H264</f>
        <v>0</v>
      </c>
      <c r="I47" s="80">
        <f>+[1]OTCHET!I257+[1]OTCHET!I261+[1]OTCHET!I262+[1]OTCHET!I264</f>
        <v>0</v>
      </c>
      <c r="J47" s="79">
        <f>+[1]OTCHET!J257+[1]OTCHET!J261+[1]OTCHET!J262+[1]OTCHET!J264</f>
        <v>0</v>
      </c>
      <c r="K47" s="211"/>
      <c r="L47" s="211"/>
      <c r="M47" s="211"/>
      <c r="N47" s="51"/>
      <c r="O47" s="78" t="s">
        <v>96</v>
      </c>
      <c r="P47" s="53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3" t="s">
        <v>95</v>
      </c>
      <c r="C48" s="83" t="s">
        <v>94</v>
      </c>
      <c r="D48" s="91"/>
      <c r="E48" s="82">
        <f>[1]OTCHET!E267+[1]OTCHET!E268+[1]OTCHET!E276+[1]OTCHET!E279</f>
        <v>0</v>
      </c>
      <c r="F48" s="82">
        <f>+G48+H48+I48+J48</f>
        <v>0</v>
      </c>
      <c r="G48" s="81">
        <f>[1]OTCHET!G267+[1]OTCHET!G268+[1]OTCHET!G276+[1]OTCHET!G279</f>
        <v>0</v>
      </c>
      <c r="H48" s="80">
        <f>[1]OTCHET!H267+[1]OTCHET!H268+[1]OTCHET!H276+[1]OTCHET!H279</f>
        <v>0</v>
      </c>
      <c r="I48" s="80">
        <f>[1]OTCHET!I267+[1]OTCHET!I268+[1]OTCHET!I276+[1]OTCHET!I279</f>
        <v>0</v>
      </c>
      <c r="J48" s="79">
        <f>[1]OTCHET!J267+[1]OTCHET!J268+[1]OTCHET!J276+[1]OTCHET!J279</f>
        <v>0</v>
      </c>
      <c r="K48" s="211"/>
      <c r="L48" s="211"/>
      <c r="M48" s="211"/>
      <c r="N48" s="51"/>
      <c r="O48" s="78" t="s">
        <v>94</v>
      </c>
      <c r="P48" s="53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3" t="s">
        <v>93</v>
      </c>
      <c r="C49" s="83" t="s">
        <v>92</v>
      </c>
      <c r="D49" s="83"/>
      <c r="E49" s="82">
        <f>+[1]OTCHET!E280</f>
        <v>0</v>
      </c>
      <c r="F49" s="82">
        <f>+G49+H49+I49+J49</f>
        <v>0</v>
      </c>
      <c r="G49" s="81">
        <f>+[1]OTCHET!G280</f>
        <v>0</v>
      </c>
      <c r="H49" s="80">
        <f>+[1]OTCHET!H280</f>
        <v>0</v>
      </c>
      <c r="I49" s="80">
        <f>+[1]OTCHET!I280</f>
        <v>0</v>
      </c>
      <c r="J49" s="79">
        <f>+[1]OTCHET!J280</f>
        <v>0</v>
      </c>
      <c r="K49" s="211"/>
      <c r="L49" s="211"/>
      <c r="M49" s="211"/>
      <c r="N49" s="51"/>
      <c r="O49" s="78" t="s">
        <v>92</v>
      </c>
      <c r="P49" s="53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19" t="s">
        <v>91</v>
      </c>
      <c r="C50" s="212" t="s">
        <v>90</v>
      </c>
      <c r="D50" s="76"/>
      <c r="E50" s="75">
        <f>+[1]OTCHET!E285</f>
        <v>0</v>
      </c>
      <c r="F50" s="75">
        <f>+G50+H50+I50+J50</f>
        <v>0</v>
      </c>
      <c r="G50" s="74">
        <f>+[1]OTCHET!G285</f>
        <v>0</v>
      </c>
      <c r="H50" s="73">
        <f>+[1]OTCHET!H285</f>
        <v>0</v>
      </c>
      <c r="I50" s="73">
        <f>+[1]OTCHET!I285</f>
        <v>0</v>
      </c>
      <c r="J50" s="72">
        <f>+[1]OTCHET!J285</f>
        <v>0</v>
      </c>
      <c r="K50" s="211"/>
      <c r="L50" s="211"/>
      <c r="M50" s="211"/>
      <c r="N50" s="51"/>
      <c r="O50" s="70" t="s">
        <v>90</v>
      </c>
      <c r="P50" s="53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0" t="s">
        <v>89</v>
      </c>
      <c r="C51" s="210" t="s">
        <v>88</v>
      </c>
      <c r="D51" s="209"/>
      <c r="E51" s="208">
        <f>[1]OTCHET!E286</f>
        <v>0</v>
      </c>
      <c r="F51" s="208">
        <f>+G51+H51+I51+J51</f>
        <v>0</v>
      </c>
      <c r="G51" s="207">
        <f>[1]OTCHET!G286</f>
        <v>0</v>
      </c>
      <c r="H51" s="206">
        <f>[1]OTCHET!H286</f>
        <v>0</v>
      </c>
      <c r="I51" s="206">
        <f>[1]OTCHET!I286</f>
        <v>0</v>
      </c>
      <c r="J51" s="205">
        <f>[1]OTCHET!J286</f>
        <v>0</v>
      </c>
      <c r="K51" s="204"/>
      <c r="L51" s="204"/>
      <c r="M51" s="204"/>
      <c r="N51" s="51"/>
      <c r="O51" s="203" t="s">
        <v>88</v>
      </c>
      <c r="P51" s="53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2" t="s">
        <v>87</v>
      </c>
      <c r="C52" s="201" t="s">
        <v>86</v>
      </c>
      <c r="D52" s="200"/>
      <c r="E52" s="199">
        <f>[1]OTCHET!E288</f>
        <v>0</v>
      </c>
      <c r="F52" s="199">
        <f>+G52+H52+I52+J52</f>
        <v>0</v>
      </c>
      <c r="G52" s="198">
        <f>[1]OTCHET!G288</f>
        <v>0</v>
      </c>
      <c r="H52" s="197">
        <f>[1]OTCHET!H288</f>
        <v>0</v>
      </c>
      <c r="I52" s="197">
        <f>[1]OTCHET!I288</f>
        <v>0</v>
      </c>
      <c r="J52" s="196">
        <f>[1]OTCHET!J288</f>
        <v>0</v>
      </c>
      <c r="K52" s="195"/>
      <c r="L52" s="195"/>
      <c r="M52" s="194"/>
      <c r="N52" s="51"/>
      <c r="O52" s="193" t="s">
        <v>86</v>
      </c>
      <c r="P52" s="53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6">
        <v>127</v>
      </c>
      <c r="B53" s="192" t="s">
        <v>85</v>
      </c>
      <c r="C53" s="192" t="s">
        <v>84</v>
      </c>
      <c r="D53" s="191"/>
      <c r="E53" s="190">
        <f>+[1]OTCHET!E289</f>
        <v>0</v>
      </c>
      <c r="F53" s="190">
        <f>+G53+H53+I53+J53</f>
        <v>0</v>
      </c>
      <c r="G53" s="189">
        <f>+[1]OTCHET!G289</f>
        <v>0</v>
      </c>
      <c r="H53" s="188">
        <f>+[1]OTCHET!H289</f>
        <v>0</v>
      </c>
      <c r="I53" s="188">
        <f>+[1]OTCHET!I289</f>
        <v>0</v>
      </c>
      <c r="J53" s="187">
        <f>+[1]OTCHET!J289</f>
        <v>0</v>
      </c>
      <c r="K53" s="186"/>
      <c r="L53" s="186"/>
      <c r="M53" s="142"/>
      <c r="N53" s="61"/>
      <c r="O53" s="185" t="s">
        <v>84</v>
      </c>
      <c r="P53" s="53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4" t="s">
        <v>83</v>
      </c>
      <c r="C54" s="183" t="s">
        <v>82</v>
      </c>
      <c r="D54" s="183"/>
      <c r="E54" s="182">
        <f>+E55+E56+E60</f>
        <v>0</v>
      </c>
      <c r="F54" s="182">
        <f>+F55+F56+F60</f>
        <v>0</v>
      </c>
      <c r="G54" s="181">
        <f>+G55+G56+G60</f>
        <v>0</v>
      </c>
      <c r="H54" s="180">
        <f>+H55+H56+H60</f>
        <v>0</v>
      </c>
      <c r="I54" s="179">
        <f>+I55+I56+I60</f>
        <v>0</v>
      </c>
      <c r="J54" s="178">
        <f>+J55+J56+J60</f>
        <v>0</v>
      </c>
      <c r="K54" s="58">
        <f>+K55+K56+K59</f>
        <v>0</v>
      </c>
      <c r="L54" s="58">
        <f>+L55+L56+L59</f>
        <v>0</v>
      </c>
      <c r="M54" s="58">
        <f>+M55+M56+M59</f>
        <v>0</v>
      </c>
      <c r="N54" s="177"/>
      <c r="O54" s="176" t="s">
        <v>82</v>
      </c>
      <c r="P54" s="53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99" t="s">
        <v>81</v>
      </c>
      <c r="C55" s="98" t="s">
        <v>80</v>
      </c>
      <c r="D55" s="99"/>
      <c r="E55" s="96">
        <f>+[1]OTCHET!E349+[1]OTCHET!E363+[1]OTCHET!E376</f>
        <v>0</v>
      </c>
      <c r="F55" s="96">
        <f>+G55+H55+I55+J55</f>
        <v>0</v>
      </c>
      <c r="G55" s="95">
        <f>+[1]OTCHET!G349+[1]OTCHET!G363+[1]OTCHET!G376</f>
        <v>0</v>
      </c>
      <c r="H55" s="94">
        <f>+[1]OTCHET!H349+[1]OTCHET!H363+[1]OTCHET!H376</f>
        <v>0</v>
      </c>
      <c r="I55" s="94">
        <f>+[1]OTCHET!I349+[1]OTCHET!I363+[1]OTCHET!I376</f>
        <v>0</v>
      </c>
      <c r="J55" s="93">
        <f>+[1]OTCHET!J349+[1]OTCHET!J363+[1]OTCHET!J376</f>
        <v>0</v>
      </c>
      <c r="K55" s="142"/>
      <c r="L55" s="142"/>
      <c r="M55" s="142"/>
      <c r="N55" s="61"/>
      <c r="O55" s="92" t="s">
        <v>80</v>
      </c>
      <c r="P55" s="53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1" t="s">
        <v>79</v>
      </c>
      <c r="C56" s="83" t="s">
        <v>78</v>
      </c>
      <c r="D56" s="91"/>
      <c r="E56" s="90">
        <f>+[1]OTCHET!E371+[1]OTCHET!E379+[1]OTCHET!E384+[1]OTCHET!E387+[1]OTCHET!E390+[1]OTCHET!E393+[1]OTCHET!E394+[1]OTCHET!E397+[1]OTCHET!E410+[1]OTCHET!E411+[1]OTCHET!E412+[1]OTCHET!E413+[1]OTCHET!E414</f>
        <v>0</v>
      </c>
      <c r="F56" s="90">
        <f>+G56+H56+I56+J56</f>
        <v>0</v>
      </c>
      <c r="G56" s="89">
        <f>+[1]OTCHET!G371+[1]OTCHET!G379+[1]OTCHET!G384+[1]OTCHET!G387+[1]OTCHET!G390+[1]OTCHET!G393+[1]OTCHET!G394+[1]OTCHET!G397+[1]OTCHET!G410+[1]OTCHET!G411+[1]OTCHET!G412+[1]OTCHET!G413+[1]OTCHET!G414</f>
        <v>0</v>
      </c>
      <c r="H56" s="88">
        <f>+[1]OTCHET!H371+[1]OTCHET!H379+[1]OTCHET!H384+[1]OTCHET!H387+[1]OTCHET!H390+[1]OTCHET!H393+[1]OTCHET!H394+[1]OTCHET!H397+[1]OTCHET!H410+[1]OTCHET!H411+[1]OTCHET!H412+[1]OTCHET!H413+[1]OTCHET!H414</f>
        <v>0</v>
      </c>
      <c r="I56" s="88">
        <f>+[1]OTCHET!I371+[1]OTCHET!I379+[1]OTCHET!I384+[1]OTCHET!I387+[1]OTCHET!I390+[1]OTCHET!I393+[1]OTCHET!I394+[1]OTCHET!I397+[1]OTCHET!I410+[1]OTCHET!I411+[1]OTCHET!I412+[1]OTCHET!I413+[1]OTCHET!I414</f>
        <v>0</v>
      </c>
      <c r="J56" s="87">
        <f>+[1]OTCHET!J371+[1]OTCHET!J379+[1]OTCHET!J384+[1]OTCHET!J387+[1]OTCHET!J390+[1]OTCHET!J393+[1]OTCHET!J394+[1]OTCHET!J397+[1]OTCHET!J410+[1]OTCHET!J411+[1]OTCHET!J412+[1]OTCHET!J413+[1]OTCHET!J414</f>
        <v>0</v>
      </c>
      <c r="K56" s="142"/>
      <c r="L56" s="142"/>
      <c r="M56" s="142"/>
      <c r="N56" s="61"/>
      <c r="O56" s="85" t="s">
        <v>78</v>
      </c>
      <c r="P56" s="53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6" t="s">
        <v>77</v>
      </c>
      <c r="C57" s="76" t="s">
        <v>76</v>
      </c>
      <c r="D57" s="119"/>
      <c r="E57" s="118">
        <f>+[1]OTCHET!E410+[1]OTCHET!E411+[1]OTCHET!E412+[1]OTCHET!E413+[1]OTCHET!E414</f>
        <v>0</v>
      </c>
      <c r="F57" s="118">
        <f>+G57+H57+I57+J57</f>
        <v>0</v>
      </c>
      <c r="G57" s="117">
        <f>+[1]OTCHET!G410+[1]OTCHET!G411+[1]OTCHET!G412+[1]OTCHET!G413+[1]OTCHET!G414</f>
        <v>0</v>
      </c>
      <c r="H57" s="116">
        <f>+[1]OTCHET!H410+[1]OTCHET!H411+[1]OTCHET!H412+[1]OTCHET!H413+[1]OTCHET!H414</f>
        <v>0</v>
      </c>
      <c r="I57" s="116">
        <f>+[1]OTCHET!I410+[1]OTCHET!I411+[1]OTCHET!I412+[1]OTCHET!I413+[1]OTCHET!I414</f>
        <v>0</v>
      </c>
      <c r="J57" s="115">
        <f>+[1]OTCHET!J410+[1]OTCHET!J411+[1]OTCHET!J412+[1]OTCHET!J413+[1]OTCHET!J414</f>
        <v>0</v>
      </c>
      <c r="K57" s="142"/>
      <c r="L57" s="142"/>
      <c r="M57" s="142"/>
      <c r="N57" s="61"/>
      <c r="O57" s="114" t="s">
        <v>76</v>
      </c>
      <c r="P57" s="53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5" t="s">
        <v>75</v>
      </c>
      <c r="C58" s="175" t="s">
        <v>74</v>
      </c>
      <c r="D58" s="174"/>
      <c r="E58" s="173">
        <f>[1]OTCHET!E393</f>
        <v>0</v>
      </c>
      <c r="F58" s="173">
        <f>+G58+H58+I58+J58</f>
        <v>0</v>
      </c>
      <c r="G58" s="172">
        <f>[1]OTCHET!G393</f>
        <v>0</v>
      </c>
      <c r="H58" s="171">
        <f>[1]OTCHET!H393</f>
        <v>0</v>
      </c>
      <c r="I58" s="171">
        <f>[1]OTCHET!I393</f>
        <v>0</v>
      </c>
      <c r="J58" s="170">
        <f>[1]OTCHET!J393</f>
        <v>0</v>
      </c>
      <c r="K58" s="142"/>
      <c r="L58" s="142"/>
      <c r="M58" s="142"/>
      <c r="N58" s="61"/>
      <c r="O58" s="169" t="s">
        <v>74</v>
      </c>
      <c r="P58" s="53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68"/>
      <c r="C59" s="167"/>
      <c r="D59" s="99"/>
      <c r="E59" s="96"/>
      <c r="F59" s="96">
        <f>+G59+H59+I59+J59</f>
        <v>0</v>
      </c>
      <c r="G59" s="95"/>
      <c r="H59" s="94"/>
      <c r="I59" s="94"/>
      <c r="J59" s="93"/>
      <c r="K59" s="142"/>
      <c r="L59" s="142"/>
      <c r="M59" s="142"/>
      <c r="N59" s="61"/>
      <c r="O59" s="92"/>
      <c r="P59" s="53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6">
        <v>162</v>
      </c>
      <c r="B60" s="165" t="s">
        <v>73</v>
      </c>
      <c r="C60" s="106" t="s">
        <v>72</v>
      </c>
      <c r="D60" s="165"/>
      <c r="E60" s="104">
        <f>[1]OTCHET!E400</f>
        <v>0</v>
      </c>
      <c r="F60" s="104">
        <f>+G60+H60+I60+J60</f>
        <v>0</v>
      </c>
      <c r="G60" s="103">
        <f>[1]OTCHET!G400</f>
        <v>0</v>
      </c>
      <c r="H60" s="102">
        <f>[1]OTCHET!H400</f>
        <v>0</v>
      </c>
      <c r="I60" s="102">
        <f>[1]OTCHET!I400</f>
        <v>0</v>
      </c>
      <c r="J60" s="101">
        <f>[1]OTCHET!J400</f>
        <v>0</v>
      </c>
      <c r="K60" s="164"/>
      <c r="L60" s="164"/>
      <c r="M60" s="164"/>
      <c r="N60" s="61"/>
      <c r="O60" s="100" t="s">
        <v>72</v>
      </c>
      <c r="P60" s="53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3" t="s">
        <v>71</v>
      </c>
      <c r="C61" s="162" t="s">
        <v>70</v>
      </c>
      <c r="D61" s="161"/>
      <c r="E61" s="160">
        <f>+[1]OTCHET!E240</f>
        <v>0</v>
      </c>
      <c r="F61" s="160">
        <f>+G61+H61+I61+J61</f>
        <v>0</v>
      </c>
      <c r="G61" s="159">
        <f>+[1]OTCHET!G240</f>
        <v>0</v>
      </c>
      <c r="H61" s="158">
        <f>+[1]OTCHET!H240</f>
        <v>0</v>
      </c>
      <c r="I61" s="158">
        <f>+[1]OTCHET!I240</f>
        <v>0</v>
      </c>
      <c r="J61" s="157">
        <f>+[1]OTCHET!J240</f>
        <v>0</v>
      </c>
      <c r="K61" s="156"/>
      <c r="L61" s="156"/>
      <c r="M61" s="156"/>
      <c r="N61" s="61"/>
      <c r="O61" s="155" t="s">
        <v>70</v>
      </c>
      <c r="P61" s="53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4" t="s">
        <v>69</v>
      </c>
      <c r="C62" s="153"/>
      <c r="D62" s="153"/>
      <c r="E62" s="152">
        <f>+E22-E38+E54-E61</f>
        <v>0</v>
      </c>
      <c r="F62" s="152">
        <f>+F22-F38+F54-F61</f>
        <v>-1795</v>
      </c>
      <c r="G62" s="151">
        <f>+G22-G38+G54-G61</f>
        <v>-1296</v>
      </c>
      <c r="H62" s="150">
        <f>+H22-H38+H54-H61</f>
        <v>0</v>
      </c>
      <c r="I62" s="150">
        <f>+I22-I38+I54-I61</f>
        <v>0</v>
      </c>
      <c r="J62" s="149">
        <f>+J22-J38+J54-J61</f>
        <v>-499</v>
      </c>
      <c r="K62" s="58">
        <f>+K22-K38+K54</f>
        <v>0</v>
      </c>
      <c r="L62" s="58">
        <f>+L22-L38+L54</f>
        <v>0</v>
      </c>
      <c r="M62" s="58">
        <f>+M22-M38+M54</f>
        <v>0</v>
      </c>
      <c r="N62" s="61"/>
      <c r="O62" s="148"/>
      <c r="P62" s="53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7">
        <f>+IF(+SUM(E$63:J$63)=0,0,"Контрола: дефицит/излишък = финансиране с обратен знак (V. + VІ. = 0)")</f>
        <v>0</v>
      </c>
      <c r="C63" s="146"/>
      <c r="D63" s="146"/>
      <c r="E63" s="145">
        <f>+E$62+E$64</f>
        <v>0</v>
      </c>
      <c r="F63" s="145">
        <f>+F$62+F$64</f>
        <v>0</v>
      </c>
      <c r="G63" s="144">
        <f>+G$62+G$64</f>
        <v>0</v>
      </c>
      <c r="H63" s="144">
        <f>+H$62+H$64</f>
        <v>0</v>
      </c>
      <c r="I63" s="144">
        <f>+I$62+I$64</f>
        <v>0</v>
      </c>
      <c r="J63" s="143">
        <f>+J$62+J$64</f>
        <v>0</v>
      </c>
      <c r="K63" s="142" t="e">
        <f>+K62+K64</f>
        <v>#REF!</v>
      </c>
      <c r="L63" s="142" t="e">
        <f>+L62+L64</f>
        <v>#REF!</v>
      </c>
      <c r="M63" s="142" t="e">
        <f>+M62+M64</f>
        <v>#REF!</v>
      </c>
      <c r="N63" s="61"/>
      <c r="O63" s="141"/>
      <c r="P63" s="53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0" t="s">
        <v>68</v>
      </c>
      <c r="C64" s="139" t="s">
        <v>67</v>
      </c>
      <c r="D64" s="139"/>
      <c r="E64" s="138">
        <f>SUM(+E66+E74+E75+E82+E83+E84+E87+E88+E89+E90+E91+E92+E93)</f>
        <v>0</v>
      </c>
      <c r="F64" s="138">
        <f>SUM(+F66+F74+F75+F82+F83+F84+F87+F88+F89+F90+F91+F92+F93)</f>
        <v>1795</v>
      </c>
      <c r="G64" s="137">
        <f>SUM(+G66+G74+G75+G82+G83+G84+G87+G88+G89+G90+G91+G92+G93)</f>
        <v>1296</v>
      </c>
      <c r="H64" s="136">
        <f>SUM(+H66+H74+H75+H82+H83+H84+H87+H88+H89+H90+H91+H92+H93)</f>
        <v>0</v>
      </c>
      <c r="I64" s="136">
        <f>SUM(+I66+I74+I75+I82+I83+I84+I87+I88+I89+I90+I91+I92+I93)</f>
        <v>0</v>
      </c>
      <c r="J64" s="135">
        <f>SUM(+J66+J74+J75+J82+J83+J84+J87+J88+J89+J90+J91+J92+J93)</f>
        <v>499</v>
      </c>
      <c r="K64" s="134" t="e">
        <f>SUM(+K66+K74+K75+K82+K83+K84+K87+K88+K89+K90+K91+K92+K93)</f>
        <v>#REF!</v>
      </c>
      <c r="L64" s="134" t="e">
        <f>SUM(+L66+L74+L75+L82+L83+L84+L87+L88+L89+L90+L91+L92+L93)</f>
        <v>#REF!</v>
      </c>
      <c r="M64" s="134" t="e">
        <f>SUM(+M66+M74+M75+M82+M83+M84+M87+M88+M89+M90+M91+M93+M94)</f>
        <v>#REF!</v>
      </c>
      <c r="N64" s="61"/>
      <c r="O64" s="133" t="s">
        <v>67</v>
      </c>
      <c r="P64" s="53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2"/>
      <c r="C65" s="132"/>
      <c r="D65" s="132"/>
      <c r="E65" s="131"/>
      <c r="F65" s="130">
        <f>+G65+H65+I65+J65</f>
        <v>0</v>
      </c>
      <c r="G65" s="129"/>
      <c r="H65" s="128"/>
      <c r="I65" s="128"/>
      <c r="J65" s="127"/>
      <c r="K65" s="126"/>
      <c r="L65" s="126"/>
      <c r="M65" s="126"/>
      <c r="N65" s="61"/>
      <c r="O65" s="125"/>
      <c r="P65" s="53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4">
        <v>195</v>
      </c>
      <c r="B66" s="119" t="s">
        <v>66</v>
      </c>
      <c r="C66" s="76" t="s">
        <v>65</v>
      </c>
      <c r="D66" s="119"/>
      <c r="E66" s="118">
        <f>SUM(E67:E73)</f>
        <v>0</v>
      </c>
      <c r="F66" s="118">
        <f>SUM(F67:F73)</f>
        <v>0</v>
      </c>
      <c r="G66" s="117">
        <f>SUM(G67:G73)</f>
        <v>0</v>
      </c>
      <c r="H66" s="116">
        <f>SUM(H67:H73)</f>
        <v>0</v>
      </c>
      <c r="I66" s="116">
        <f>SUM(I67:I73)</f>
        <v>0</v>
      </c>
      <c r="J66" s="115">
        <f>SUM(J67:J73)</f>
        <v>0</v>
      </c>
      <c r="K66" s="123" t="e">
        <f>SUM(K67:K73)</f>
        <v>#REF!</v>
      </c>
      <c r="L66" s="123" t="e">
        <f>SUM(L67:L73)</f>
        <v>#REF!</v>
      </c>
      <c r="M66" s="123" t="e">
        <f>SUM(M67:M73)</f>
        <v>#REF!</v>
      </c>
      <c r="N66" s="61"/>
      <c r="O66" s="114" t="s">
        <v>65</v>
      </c>
      <c r="P66" s="122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7">
        <v>200</v>
      </c>
      <c r="B67" s="113" t="s">
        <v>64</v>
      </c>
      <c r="C67" s="113" t="s">
        <v>63</v>
      </c>
      <c r="D67" s="113"/>
      <c r="E67" s="111">
        <f>+[1]OTCHET!E470+[1]OTCHET!E471+[1]OTCHET!E474+[1]OTCHET!E475+[1]OTCHET!E478+[1]OTCHET!E479+[1]OTCHET!E483</f>
        <v>0</v>
      </c>
      <c r="F67" s="111">
        <f>+G67+H67+I67+J67</f>
        <v>0</v>
      </c>
      <c r="G67" s="110">
        <f>+[1]OTCHET!G470+[1]OTCHET!G471+[1]OTCHET!G474+[1]OTCHET!G475+[1]OTCHET!G478+[1]OTCHET!G479+[1]OTCHET!G483</f>
        <v>0</v>
      </c>
      <c r="H67" s="109">
        <f>+[1]OTCHET!H470+[1]OTCHET!H471+[1]OTCHET!H474+[1]OTCHET!H475+[1]OTCHET!H478+[1]OTCHET!H479+[1]OTCHET!H483</f>
        <v>0</v>
      </c>
      <c r="I67" s="109">
        <f>+[1]OTCHET!I470+[1]OTCHET!I471+[1]OTCHET!I474+[1]OTCHET!I475+[1]OTCHET!I478+[1]OTCHET!I479+[1]OTCHET!I483</f>
        <v>0</v>
      </c>
      <c r="J67" s="108">
        <f>+[1]OTCHET!J470+[1]OTCHET!J471+[1]OTCHET!J474+[1]OTCHET!J475+[1]OTCHET!J478+[1]OTCHET!J479+[1]OTCHET!J483</f>
        <v>0</v>
      </c>
      <c r="K67" s="120" t="e">
        <f>+#REF!+#REF!+#REF!+#REF!+#REF!+#REF!+#REF!</f>
        <v>#REF!</v>
      </c>
      <c r="L67" s="120" t="e">
        <f>+#REF!+#REF!+#REF!+#REF!+#REF!+#REF!+#REF!</f>
        <v>#REF!</v>
      </c>
      <c r="M67" s="120" t="e">
        <f>+#REF!+#REF!+#REF!+#REF!+#REF!+#REF!+#REF!</f>
        <v>#REF!</v>
      </c>
      <c r="N67" s="61"/>
      <c r="O67" s="107" t="s">
        <v>63</v>
      </c>
      <c r="P67" s="69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7">
        <v>205</v>
      </c>
      <c r="B68" s="83" t="s">
        <v>62</v>
      </c>
      <c r="C68" s="83" t="s">
        <v>61</v>
      </c>
      <c r="D68" s="83"/>
      <c r="E68" s="90">
        <f>+[1]OTCHET!E472+[1]OTCHET!E473+[1]OTCHET!E476+[1]OTCHET!E477+[1]OTCHET!E480+[1]OTCHET!E481+[1]OTCHET!E482+[1]OTCHET!E484</f>
        <v>0</v>
      </c>
      <c r="F68" s="90">
        <f>+G68+H68+I68+J68</f>
        <v>0</v>
      </c>
      <c r="G68" s="89">
        <f>+[1]OTCHET!G472+[1]OTCHET!G473+[1]OTCHET!G476+[1]OTCHET!G477+[1]OTCHET!G480+[1]OTCHET!G481+[1]OTCHET!G482+[1]OTCHET!G484</f>
        <v>0</v>
      </c>
      <c r="H68" s="88">
        <f>+[1]OTCHET!H472+[1]OTCHET!H473+[1]OTCHET!H476+[1]OTCHET!H477+[1]OTCHET!H480+[1]OTCHET!H481+[1]OTCHET!H482+[1]OTCHET!H484</f>
        <v>0</v>
      </c>
      <c r="I68" s="88">
        <f>+[1]OTCHET!I472+[1]OTCHET!I473+[1]OTCHET!I476+[1]OTCHET!I477+[1]OTCHET!I480+[1]OTCHET!I481+[1]OTCHET!I482+[1]OTCHET!I484</f>
        <v>0</v>
      </c>
      <c r="J68" s="87">
        <f>+[1]OTCHET!J472+[1]OTCHET!J473+[1]OTCHET!J476+[1]OTCHET!J477+[1]OTCHET!J480+[1]OTCHET!J481+[1]OTCHET!J482+[1]OTCHET!J484</f>
        <v>0</v>
      </c>
      <c r="K68" s="120" t="e">
        <f>+#REF!+#REF!+#REF!+#REF!+#REF!+#REF!+#REF!+#REF!</f>
        <v>#REF!</v>
      </c>
      <c r="L68" s="120" t="e">
        <f>+#REF!+#REF!+#REF!+#REF!+#REF!+#REF!+#REF!+#REF!</f>
        <v>#REF!</v>
      </c>
      <c r="M68" s="120" t="e">
        <f>+#REF!+#REF!+#REF!+#REF!+#REF!+#REF!+#REF!+#REF!</f>
        <v>#REF!</v>
      </c>
      <c r="N68" s="61"/>
      <c r="O68" s="85" t="s">
        <v>61</v>
      </c>
      <c r="P68" s="69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7">
        <v>210</v>
      </c>
      <c r="B69" s="83" t="s">
        <v>60</v>
      </c>
      <c r="C69" s="83" t="s">
        <v>59</v>
      </c>
      <c r="D69" s="83"/>
      <c r="E69" s="90">
        <f>+[1]OTCHET!E485</f>
        <v>0</v>
      </c>
      <c r="F69" s="90">
        <f>+G69+H69+I69+J69</f>
        <v>0</v>
      </c>
      <c r="G69" s="89">
        <f>+[1]OTCHET!G485</f>
        <v>0</v>
      </c>
      <c r="H69" s="88">
        <f>+[1]OTCHET!H485</f>
        <v>0</v>
      </c>
      <c r="I69" s="88">
        <f>+[1]OTCHET!I485</f>
        <v>0</v>
      </c>
      <c r="J69" s="87">
        <f>+[1]OTCHET!J485</f>
        <v>0</v>
      </c>
      <c r="K69" s="120" t="e">
        <f>+#REF!</f>
        <v>#REF!</v>
      </c>
      <c r="L69" s="120" t="e">
        <f>+#REF!</f>
        <v>#REF!</v>
      </c>
      <c r="M69" s="120" t="e">
        <f>+#REF!</f>
        <v>#REF!</v>
      </c>
      <c r="N69" s="61"/>
      <c r="O69" s="85" t="s">
        <v>59</v>
      </c>
      <c r="P69" s="69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7">
        <v>215</v>
      </c>
      <c r="B70" s="83" t="s">
        <v>58</v>
      </c>
      <c r="C70" s="83" t="s">
        <v>57</v>
      </c>
      <c r="D70" s="83"/>
      <c r="E70" s="90">
        <f>+[1]OTCHET!E490</f>
        <v>0</v>
      </c>
      <c r="F70" s="90">
        <f>+G70+H70+I70+J70</f>
        <v>0</v>
      </c>
      <c r="G70" s="89">
        <f>+[1]OTCHET!G490</f>
        <v>0</v>
      </c>
      <c r="H70" s="88">
        <f>+[1]OTCHET!H490</f>
        <v>0</v>
      </c>
      <c r="I70" s="88">
        <f>+[1]OTCHET!I490</f>
        <v>0</v>
      </c>
      <c r="J70" s="87">
        <f>+[1]OTCHET!J490</f>
        <v>0</v>
      </c>
      <c r="K70" s="120" t="e">
        <f>+#REF!</f>
        <v>#REF!</v>
      </c>
      <c r="L70" s="120" t="e">
        <f>+#REF!</f>
        <v>#REF!</v>
      </c>
      <c r="M70" s="120" t="e">
        <f>+#REF!</f>
        <v>#REF!</v>
      </c>
      <c r="N70" s="61"/>
      <c r="O70" s="85" t="s">
        <v>57</v>
      </c>
      <c r="P70" s="69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7">
        <v>220</v>
      </c>
      <c r="B71" s="83" t="s">
        <v>56</v>
      </c>
      <c r="C71" s="83" t="s">
        <v>55</v>
      </c>
      <c r="D71" s="83"/>
      <c r="E71" s="90">
        <f>+[1]OTCHET!E530</f>
        <v>0</v>
      </c>
      <c r="F71" s="90">
        <f>+G71+H71+I71+J71</f>
        <v>0</v>
      </c>
      <c r="G71" s="89">
        <f>+[1]OTCHET!G530</f>
        <v>0</v>
      </c>
      <c r="H71" s="88">
        <f>+[1]OTCHET!H530</f>
        <v>0</v>
      </c>
      <c r="I71" s="88">
        <f>+[1]OTCHET!I530</f>
        <v>0</v>
      </c>
      <c r="J71" s="87">
        <f>+[1]OTCHET!J530</f>
        <v>0</v>
      </c>
      <c r="K71" s="120" t="e">
        <f>+#REF!</f>
        <v>#REF!</v>
      </c>
      <c r="L71" s="120" t="e">
        <f>+#REF!</f>
        <v>#REF!</v>
      </c>
      <c r="M71" s="120" t="e">
        <f>+#REF!</f>
        <v>#REF!</v>
      </c>
      <c r="N71" s="61"/>
      <c r="O71" s="85" t="s">
        <v>55</v>
      </c>
      <c r="P71" s="69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7">
        <v>230</v>
      </c>
      <c r="B72" s="84" t="s">
        <v>54</v>
      </c>
      <c r="C72" s="84" t="s">
        <v>53</v>
      </c>
      <c r="D72" s="84"/>
      <c r="E72" s="90">
        <f>+[1]OTCHET!E569+[1]OTCHET!E570</f>
        <v>0</v>
      </c>
      <c r="F72" s="90">
        <f>+G72+H72+I72+J72</f>
        <v>0</v>
      </c>
      <c r="G72" s="89">
        <f>+[1]OTCHET!G569+[1]OTCHET!G570</f>
        <v>0</v>
      </c>
      <c r="H72" s="88">
        <f>+[1]OTCHET!H569+[1]OTCHET!H570</f>
        <v>0</v>
      </c>
      <c r="I72" s="88">
        <f>+[1]OTCHET!I569+[1]OTCHET!I570</f>
        <v>0</v>
      </c>
      <c r="J72" s="87">
        <f>+[1]OTCHET!J569+[1]OTCHET!J570</f>
        <v>0</v>
      </c>
      <c r="K72" s="120" t="e">
        <f>+#REF!+#REF!</f>
        <v>#REF!</v>
      </c>
      <c r="L72" s="120" t="e">
        <f>+#REF!+#REF!</f>
        <v>#REF!</v>
      </c>
      <c r="M72" s="120" t="e">
        <f>+#REF!+#REF!</f>
        <v>#REF!</v>
      </c>
      <c r="N72" s="61"/>
      <c r="O72" s="85" t="s">
        <v>53</v>
      </c>
      <c r="P72" s="69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7">
        <v>235</v>
      </c>
      <c r="B73" s="121" t="s">
        <v>52</v>
      </c>
      <c r="C73" s="121" t="s">
        <v>51</v>
      </c>
      <c r="D73" s="121"/>
      <c r="E73" s="104">
        <f>+[1]OTCHET!E571+[1]OTCHET!E572+[1]OTCHET!E573</f>
        <v>0</v>
      </c>
      <c r="F73" s="104">
        <f>+G73+H73+I73+J73</f>
        <v>0</v>
      </c>
      <c r="G73" s="103">
        <f>+[1]OTCHET!G571+[1]OTCHET!G572+[1]OTCHET!G573</f>
        <v>0</v>
      </c>
      <c r="H73" s="102">
        <f>+[1]OTCHET!H571+[1]OTCHET!H572+[1]OTCHET!H573</f>
        <v>0</v>
      </c>
      <c r="I73" s="102">
        <f>+[1]OTCHET!I571+[1]OTCHET!I572+[1]OTCHET!I573</f>
        <v>0</v>
      </c>
      <c r="J73" s="101">
        <f>+[1]OTCHET!J571+[1]OTCHET!J572+[1]OTCHET!J573</f>
        <v>0</v>
      </c>
      <c r="K73" s="120" t="e">
        <f>+#REF!+#REF!+#REF!</f>
        <v>#REF!</v>
      </c>
      <c r="L73" s="120" t="e">
        <f>+#REF!+#REF!+#REF!</f>
        <v>#REF!</v>
      </c>
      <c r="M73" s="120" t="e">
        <f>+#REF!+#REF!+#REF!</f>
        <v>#REF!</v>
      </c>
      <c r="N73" s="61"/>
      <c r="O73" s="100" t="s">
        <v>51</v>
      </c>
      <c r="P73" s="69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7">
        <v>240</v>
      </c>
      <c r="B74" s="99" t="s">
        <v>50</v>
      </c>
      <c r="C74" s="98" t="s">
        <v>49</v>
      </c>
      <c r="D74" s="99"/>
      <c r="E74" s="96">
        <f>[1]OTCHET!E449</f>
        <v>0</v>
      </c>
      <c r="F74" s="96">
        <f>+G74+H74+I74+J74</f>
        <v>0</v>
      </c>
      <c r="G74" s="95">
        <f>[1]OTCHET!G449</f>
        <v>0</v>
      </c>
      <c r="H74" s="94">
        <f>[1]OTCHET!H449</f>
        <v>0</v>
      </c>
      <c r="I74" s="94">
        <f>[1]OTCHET!I449</f>
        <v>0</v>
      </c>
      <c r="J74" s="93">
        <f>[1]OTCHET!J449</f>
        <v>0</v>
      </c>
      <c r="K74" s="120" t="e">
        <f>#REF!</f>
        <v>#REF!</v>
      </c>
      <c r="L74" s="120" t="e">
        <f>#REF!</f>
        <v>#REF!</v>
      </c>
      <c r="M74" s="120" t="e">
        <f>#REF!</f>
        <v>#REF!</v>
      </c>
      <c r="N74" s="61"/>
      <c r="O74" s="92" t="s">
        <v>49</v>
      </c>
      <c r="P74" s="69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7">
        <v>245</v>
      </c>
      <c r="B75" s="119" t="s">
        <v>48</v>
      </c>
      <c r="C75" s="76" t="s">
        <v>47</v>
      </c>
      <c r="D75" s="119"/>
      <c r="E75" s="118">
        <f>SUM(E76:E81)</f>
        <v>0</v>
      </c>
      <c r="F75" s="118">
        <f>SUM(F76:F81)</f>
        <v>0</v>
      </c>
      <c r="G75" s="117">
        <f>SUM(G76:G81)</f>
        <v>0</v>
      </c>
      <c r="H75" s="116">
        <f>SUM(H76:H81)</f>
        <v>0</v>
      </c>
      <c r="I75" s="116">
        <f>SUM(I76:I81)</f>
        <v>0</v>
      </c>
      <c r="J75" s="115">
        <f>SUM(J76:J81)</f>
        <v>0</v>
      </c>
      <c r="K75" s="86">
        <f>SUM(K76:K81)</f>
        <v>0</v>
      </c>
      <c r="L75" s="86">
        <f>SUM(L76:L81)</f>
        <v>0</v>
      </c>
      <c r="M75" s="86">
        <f>SUM(M76:M81)</f>
        <v>0</v>
      </c>
      <c r="N75" s="61"/>
      <c r="O75" s="114" t="s">
        <v>47</v>
      </c>
      <c r="P75" s="69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7">
        <v>250</v>
      </c>
      <c r="B76" s="113" t="s">
        <v>46</v>
      </c>
      <c r="C76" s="113" t="s">
        <v>45</v>
      </c>
      <c r="D76" s="113"/>
      <c r="E76" s="111">
        <f>+[1]OTCHET!E454+[1]OTCHET!E457</f>
        <v>0</v>
      </c>
      <c r="F76" s="111">
        <f>+G76+H76+I76+J76</f>
        <v>0</v>
      </c>
      <c r="G76" s="110">
        <f>+[1]OTCHET!G454+[1]OTCHET!G457</f>
        <v>0</v>
      </c>
      <c r="H76" s="109">
        <f>+[1]OTCHET!H454+[1]OTCHET!H457</f>
        <v>0</v>
      </c>
      <c r="I76" s="109">
        <f>+[1]OTCHET!I454+[1]OTCHET!I457</f>
        <v>0</v>
      </c>
      <c r="J76" s="108">
        <f>+[1]OTCHET!J454+[1]OTCHET!J457</f>
        <v>0</v>
      </c>
      <c r="K76" s="86"/>
      <c r="L76" s="86"/>
      <c r="M76" s="86"/>
      <c r="N76" s="61"/>
      <c r="O76" s="107" t="s">
        <v>45</v>
      </c>
      <c r="P76" s="69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7">
        <v>260</v>
      </c>
      <c r="B77" s="83" t="s">
        <v>44</v>
      </c>
      <c r="C77" s="83" t="s">
        <v>43</v>
      </c>
      <c r="D77" s="83"/>
      <c r="E77" s="90">
        <f>+[1]OTCHET!E455+[1]OTCHET!E458</f>
        <v>0</v>
      </c>
      <c r="F77" s="90">
        <f>+G77+H77+I77+J77</f>
        <v>0</v>
      </c>
      <c r="G77" s="89">
        <f>+[1]OTCHET!G455+[1]OTCHET!G458</f>
        <v>0</v>
      </c>
      <c r="H77" s="88">
        <f>+[1]OTCHET!H455+[1]OTCHET!H458</f>
        <v>0</v>
      </c>
      <c r="I77" s="88">
        <f>+[1]OTCHET!I455+[1]OTCHET!I458</f>
        <v>0</v>
      </c>
      <c r="J77" s="87">
        <f>+[1]OTCHET!J455+[1]OTCHET!J458</f>
        <v>0</v>
      </c>
      <c r="K77" s="86"/>
      <c r="L77" s="86"/>
      <c r="M77" s="86"/>
      <c r="N77" s="61"/>
      <c r="O77" s="85" t="s">
        <v>43</v>
      </c>
      <c r="P77" s="69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7">
        <v>265</v>
      </c>
      <c r="B78" s="83" t="s">
        <v>42</v>
      </c>
      <c r="C78" s="83" t="s">
        <v>41</v>
      </c>
      <c r="D78" s="83"/>
      <c r="E78" s="90">
        <f>[1]OTCHET!E459</f>
        <v>0</v>
      </c>
      <c r="F78" s="90">
        <f>+G78+H78+I78+J78</f>
        <v>0</v>
      </c>
      <c r="G78" s="89">
        <f>[1]OTCHET!G459</f>
        <v>0</v>
      </c>
      <c r="H78" s="88">
        <f>[1]OTCHET!H459</f>
        <v>0</v>
      </c>
      <c r="I78" s="88">
        <f>[1]OTCHET!I459</f>
        <v>0</v>
      </c>
      <c r="J78" s="87">
        <f>[1]OTCHET!J459</f>
        <v>0</v>
      </c>
      <c r="K78" s="86"/>
      <c r="L78" s="86"/>
      <c r="M78" s="86"/>
      <c r="N78" s="61"/>
      <c r="O78" s="85" t="s">
        <v>41</v>
      </c>
      <c r="P78" s="69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7"/>
      <c r="B79" s="83"/>
      <c r="C79" s="83"/>
      <c r="D79" s="83"/>
      <c r="E79" s="90"/>
      <c r="F79" s="90">
        <f>+G79+H79+I79+J79</f>
        <v>0</v>
      </c>
      <c r="G79" s="89"/>
      <c r="H79" s="88"/>
      <c r="I79" s="88"/>
      <c r="J79" s="87"/>
      <c r="K79" s="86"/>
      <c r="L79" s="86"/>
      <c r="M79" s="86"/>
      <c r="N79" s="61"/>
      <c r="O79" s="85"/>
      <c r="P79" s="69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7">
        <v>270</v>
      </c>
      <c r="B80" s="83" t="s">
        <v>40</v>
      </c>
      <c r="C80" s="83" t="s">
        <v>39</v>
      </c>
      <c r="D80" s="83"/>
      <c r="E80" s="90">
        <f>+[1]OTCHET!E467</f>
        <v>0</v>
      </c>
      <c r="F80" s="90">
        <f>+G80+H80+I80+J80</f>
        <v>0</v>
      </c>
      <c r="G80" s="89">
        <f>+[1]OTCHET!G467</f>
        <v>0</v>
      </c>
      <c r="H80" s="88">
        <f>+[1]OTCHET!H467</f>
        <v>0</v>
      </c>
      <c r="I80" s="88">
        <f>+[1]OTCHET!I467</f>
        <v>0</v>
      </c>
      <c r="J80" s="87">
        <f>+[1]OTCHET!J467</f>
        <v>0</v>
      </c>
      <c r="K80" s="86"/>
      <c r="L80" s="86"/>
      <c r="M80" s="86"/>
      <c r="N80" s="61"/>
      <c r="O80" s="85" t="s">
        <v>39</v>
      </c>
      <c r="P80" s="69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7">
        <v>275</v>
      </c>
      <c r="B81" s="106" t="s">
        <v>38</v>
      </c>
      <c r="C81" s="106" t="s">
        <v>37</v>
      </c>
      <c r="D81" s="106"/>
      <c r="E81" s="104">
        <f>+[1]OTCHET!E468</f>
        <v>0</v>
      </c>
      <c r="F81" s="104">
        <f>+G81+H81+I81+J81</f>
        <v>0</v>
      </c>
      <c r="G81" s="103">
        <f>+[1]OTCHET!G468</f>
        <v>0</v>
      </c>
      <c r="H81" s="102">
        <f>+[1]OTCHET!H468</f>
        <v>0</v>
      </c>
      <c r="I81" s="102">
        <f>+[1]OTCHET!I468</f>
        <v>0</v>
      </c>
      <c r="J81" s="101">
        <f>+[1]OTCHET!J468</f>
        <v>0</v>
      </c>
      <c r="K81" s="86"/>
      <c r="L81" s="86"/>
      <c r="M81" s="86"/>
      <c r="N81" s="61"/>
      <c r="O81" s="100" t="s">
        <v>37</v>
      </c>
      <c r="P81" s="69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7">
        <v>280</v>
      </c>
      <c r="B82" s="99" t="s">
        <v>36</v>
      </c>
      <c r="C82" s="98" t="s">
        <v>35</v>
      </c>
      <c r="D82" s="99"/>
      <c r="E82" s="96">
        <f>[1]OTCHET!E523</f>
        <v>0</v>
      </c>
      <c r="F82" s="96">
        <f>+G82+H82+I82+J82</f>
        <v>0</v>
      </c>
      <c r="G82" s="95">
        <f>[1]OTCHET!G523</f>
        <v>0</v>
      </c>
      <c r="H82" s="94">
        <f>[1]OTCHET!H523</f>
        <v>0</v>
      </c>
      <c r="I82" s="94">
        <f>[1]OTCHET!I523</f>
        <v>0</v>
      </c>
      <c r="J82" s="93">
        <f>[1]OTCHET!J523</f>
        <v>0</v>
      </c>
      <c r="K82" s="86"/>
      <c r="L82" s="86"/>
      <c r="M82" s="86"/>
      <c r="N82" s="61"/>
      <c r="O82" s="92" t="s">
        <v>35</v>
      </c>
      <c r="P82" s="69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7">
        <v>285</v>
      </c>
      <c r="B83" s="91" t="s">
        <v>34</v>
      </c>
      <c r="C83" s="83" t="s">
        <v>33</v>
      </c>
      <c r="D83" s="91"/>
      <c r="E83" s="90">
        <f>[1]OTCHET!E524</f>
        <v>0</v>
      </c>
      <c r="F83" s="90">
        <f>+G83+H83+I83+J83</f>
        <v>0</v>
      </c>
      <c r="G83" s="89">
        <f>[1]OTCHET!G524</f>
        <v>0</v>
      </c>
      <c r="H83" s="88">
        <f>[1]OTCHET!H524</f>
        <v>0</v>
      </c>
      <c r="I83" s="88">
        <f>[1]OTCHET!I524</f>
        <v>0</v>
      </c>
      <c r="J83" s="87">
        <f>[1]OTCHET!J524</f>
        <v>0</v>
      </c>
      <c r="K83" s="86"/>
      <c r="L83" s="86"/>
      <c r="M83" s="86"/>
      <c r="N83" s="61"/>
      <c r="O83" s="85" t="s">
        <v>33</v>
      </c>
      <c r="P83" s="69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7">
        <v>290</v>
      </c>
      <c r="B84" s="119" t="s">
        <v>32</v>
      </c>
      <c r="C84" s="76" t="s">
        <v>31</v>
      </c>
      <c r="D84" s="119"/>
      <c r="E84" s="118">
        <f>+E85+E86</f>
        <v>0</v>
      </c>
      <c r="F84" s="118">
        <f>+F85+F86</f>
        <v>1795</v>
      </c>
      <c r="G84" s="117">
        <f>+G85+G86</f>
        <v>1296</v>
      </c>
      <c r="H84" s="116">
        <f>+H85+H86</f>
        <v>0</v>
      </c>
      <c r="I84" s="116">
        <f>+I85+I86</f>
        <v>0</v>
      </c>
      <c r="J84" s="115">
        <f>+J85+J86</f>
        <v>499</v>
      </c>
      <c r="K84" s="86">
        <f>+K85+K86</f>
        <v>0</v>
      </c>
      <c r="L84" s="86">
        <f>+L85+L86</f>
        <v>0</v>
      </c>
      <c r="M84" s="86">
        <f>+M85+M86</f>
        <v>0</v>
      </c>
      <c r="N84" s="61"/>
      <c r="O84" s="114" t="s">
        <v>31</v>
      </c>
      <c r="P84" s="69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7">
        <v>295</v>
      </c>
      <c r="B85" s="113" t="s">
        <v>30</v>
      </c>
      <c r="C85" s="113" t="s">
        <v>29</v>
      </c>
      <c r="D85" s="112"/>
      <c r="E85" s="111">
        <f>+[1]OTCHET!E491+[1]OTCHET!E500+[1]OTCHET!E504+[1]OTCHET!E531</f>
        <v>0</v>
      </c>
      <c r="F85" s="111">
        <f>+G85+H85+I85+J85</f>
        <v>0</v>
      </c>
      <c r="G85" s="110">
        <f>+[1]OTCHET!G491+[1]OTCHET!G500+[1]OTCHET!G504+[1]OTCHET!G531</f>
        <v>0</v>
      </c>
      <c r="H85" s="109">
        <f>+[1]OTCHET!H491+[1]OTCHET!H500+[1]OTCHET!H504+[1]OTCHET!H531</f>
        <v>0</v>
      </c>
      <c r="I85" s="109">
        <f>+[1]OTCHET!I491+[1]OTCHET!I500+[1]OTCHET!I504+[1]OTCHET!I531</f>
        <v>0</v>
      </c>
      <c r="J85" s="108">
        <f>+[1]OTCHET!J491+[1]OTCHET!J500+[1]OTCHET!J504+[1]OTCHET!J531</f>
        <v>0</v>
      </c>
      <c r="K85" s="86"/>
      <c r="L85" s="86"/>
      <c r="M85" s="86"/>
      <c r="N85" s="61"/>
      <c r="O85" s="107" t="s">
        <v>29</v>
      </c>
      <c r="P85" s="69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7">
        <v>300</v>
      </c>
      <c r="B86" s="106" t="s">
        <v>28</v>
      </c>
      <c r="C86" s="106" t="s">
        <v>27</v>
      </c>
      <c r="D86" s="105"/>
      <c r="E86" s="104">
        <f>+[1]OTCHET!E509+[1]OTCHET!E512+[1]OTCHET!E532</f>
        <v>0</v>
      </c>
      <c r="F86" s="104">
        <f>+G86+H86+I86+J86</f>
        <v>1795</v>
      </c>
      <c r="G86" s="103">
        <f>+[1]OTCHET!G509+[1]OTCHET!G512+[1]OTCHET!G532</f>
        <v>1296</v>
      </c>
      <c r="H86" s="102">
        <f>+[1]OTCHET!H509+[1]OTCHET!H512+[1]OTCHET!H532</f>
        <v>0</v>
      </c>
      <c r="I86" s="102">
        <f>+[1]OTCHET!I509+[1]OTCHET!I512+[1]OTCHET!I532</f>
        <v>0</v>
      </c>
      <c r="J86" s="101">
        <f>+[1]OTCHET!J509+[1]OTCHET!J512+[1]OTCHET!J532</f>
        <v>499</v>
      </c>
      <c r="K86" s="86"/>
      <c r="L86" s="86"/>
      <c r="M86" s="86"/>
      <c r="N86" s="61"/>
      <c r="O86" s="100" t="s">
        <v>27</v>
      </c>
      <c r="P86" s="69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7">
        <v>310</v>
      </c>
      <c r="B87" s="99" t="s">
        <v>26</v>
      </c>
      <c r="C87" s="98" t="s">
        <v>25</v>
      </c>
      <c r="D87" s="97"/>
      <c r="E87" s="96">
        <f>[1]OTCHET!E519</f>
        <v>0</v>
      </c>
      <c r="F87" s="96">
        <f>+G87+H87+I87+J87</f>
        <v>0</v>
      </c>
      <c r="G87" s="95">
        <f>[1]OTCHET!G519</f>
        <v>0</v>
      </c>
      <c r="H87" s="94">
        <f>[1]OTCHET!H519</f>
        <v>0</v>
      </c>
      <c r="I87" s="94">
        <f>[1]OTCHET!I519</f>
        <v>0</v>
      </c>
      <c r="J87" s="93">
        <f>[1]OTCHET!J519</f>
        <v>0</v>
      </c>
      <c r="K87" s="86"/>
      <c r="L87" s="86"/>
      <c r="M87" s="86"/>
      <c r="N87" s="61"/>
      <c r="O87" s="92" t="s">
        <v>25</v>
      </c>
      <c r="P87" s="69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7">
        <v>320</v>
      </c>
      <c r="B88" s="91" t="s">
        <v>24</v>
      </c>
      <c r="C88" s="83" t="s">
        <v>23</v>
      </c>
      <c r="D88" s="91"/>
      <c r="E88" s="90">
        <f>+[1]OTCHET!E555+[1]OTCHET!E556+[1]OTCHET!E557+[1]OTCHET!E558+[1]OTCHET!E559+[1]OTCHET!E560</f>
        <v>0</v>
      </c>
      <c r="F88" s="90">
        <f>+G88+H88+I88+J88</f>
        <v>0</v>
      </c>
      <c r="G88" s="89">
        <f>+[1]OTCHET!G555+[1]OTCHET!G556+[1]OTCHET!G557+[1]OTCHET!G558+[1]OTCHET!G559+[1]OTCHET!G560</f>
        <v>0</v>
      </c>
      <c r="H88" s="88">
        <f>+[1]OTCHET!H555+[1]OTCHET!H556+[1]OTCHET!H557+[1]OTCHET!H558+[1]OTCHET!H559+[1]OTCHET!H560</f>
        <v>0</v>
      </c>
      <c r="I88" s="88">
        <f>+[1]OTCHET!I555+[1]OTCHET!I556+[1]OTCHET!I557+[1]OTCHET!I558+[1]OTCHET!I559+[1]OTCHET!I560</f>
        <v>0</v>
      </c>
      <c r="J88" s="87">
        <f>+[1]OTCHET!J555+[1]OTCHET!J556+[1]OTCHET!J557+[1]OTCHET!J558+[1]OTCHET!J559+[1]OTCHET!J560</f>
        <v>0</v>
      </c>
      <c r="K88" s="86"/>
      <c r="L88" s="86"/>
      <c r="M88" s="86"/>
      <c r="N88" s="61"/>
      <c r="O88" s="85" t="s">
        <v>23</v>
      </c>
      <c r="P88" s="69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7">
        <v>330</v>
      </c>
      <c r="B89" s="84" t="s">
        <v>22</v>
      </c>
      <c r="C89" s="84" t="s">
        <v>21</v>
      </c>
      <c r="D89" s="84"/>
      <c r="E89" s="82">
        <f>+[1]OTCHET!E561+[1]OTCHET!E562+[1]OTCHET!E563+[1]OTCHET!E564+[1]OTCHET!E565+[1]OTCHET!E566+[1]OTCHET!E567</f>
        <v>0</v>
      </c>
      <c r="F89" s="82">
        <f>+G89+H89+I89+J89</f>
        <v>0</v>
      </c>
      <c r="G89" s="81">
        <f>+[1]OTCHET!G561+[1]OTCHET!G562+[1]OTCHET!G563+[1]OTCHET!G564+[1]OTCHET!G565+[1]OTCHET!G566+[1]OTCHET!G567</f>
        <v>0</v>
      </c>
      <c r="H89" s="80">
        <f>+[1]OTCHET!H561+[1]OTCHET!H562+[1]OTCHET!H563+[1]OTCHET!H564+[1]OTCHET!H565+[1]OTCHET!H566+[1]OTCHET!H567</f>
        <v>0</v>
      </c>
      <c r="I89" s="80">
        <f>+[1]OTCHET!I561+[1]OTCHET!I562+[1]OTCHET!I563+[1]OTCHET!I564+[1]OTCHET!I565+[1]OTCHET!I566+[1]OTCHET!I567</f>
        <v>0</v>
      </c>
      <c r="J89" s="79">
        <f>+[1]OTCHET!J561+[1]OTCHET!J562+[1]OTCHET!J563+[1]OTCHET!J564+[1]OTCHET!J565+[1]OTCHET!J566+[1]OTCHET!J567</f>
        <v>0</v>
      </c>
      <c r="K89" s="71"/>
      <c r="L89" s="71"/>
      <c r="M89" s="71"/>
      <c r="N89" s="61"/>
      <c r="O89" s="78" t="s">
        <v>21</v>
      </c>
      <c r="P89" s="69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7">
        <v>335</v>
      </c>
      <c r="B90" s="83" t="s">
        <v>20</v>
      </c>
      <c r="C90" s="83" t="s">
        <v>19</v>
      </c>
      <c r="D90" s="84"/>
      <c r="E90" s="82">
        <f>+[1]OTCHET!E568</f>
        <v>0</v>
      </c>
      <c r="F90" s="82">
        <f>+G90+H90+I90+J90</f>
        <v>0</v>
      </c>
      <c r="G90" s="81">
        <f>+[1]OTCHET!G568</f>
        <v>0</v>
      </c>
      <c r="H90" s="80">
        <f>+[1]OTCHET!H568</f>
        <v>0</v>
      </c>
      <c r="I90" s="80">
        <f>+[1]OTCHET!I568</f>
        <v>0</v>
      </c>
      <c r="J90" s="79">
        <f>+[1]OTCHET!J568</f>
        <v>0</v>
      </c>
      <c r="K90" s="71"/>
      <c r="L90" s="71"/>
      <c r="M90" s="71"/>
      <c r="N90" s="61"/>
      <c r="O90" s="78" t="s">
        <v>19</v>
      </c>
      <c r="P90" s="69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7">
        <v>340</v>
      </c>
      <c r="B91" s="83" t="s">
        <v>18</v>
      </c>
      <c r="C91" s="83" t="s">
        <v>17</v>
      </c>
      <c r="D91" s="83"/>
      <c r="E91" s="82">
        <f>+[1]OTCHET!E575+[1]OTCHET!E576</f>
        <v>0</v>
      </c>
      <c r="F91" s="82">
        <f>+G91+H91+I91+J91</f>
        <v>0</v>
      </c>
      <c r="G91" s="81">
        <f>+[1]OTCHET!G575+[1]OTCHET!G576</f>
        <v>0</v>
      </c>
      <c r="H91" s="80">
        <f>+[1]OTCHET!H575+[1]OTCHET!H576</f>
        <v>0</v>
      </c>
      <c r="I91" s="80">
        <f>+[1]OTCHET!I575+[1]OTCHET!I576</f>
        <v>0</v>
      </c>
      <c r="J91" s="79">
        <f>+[1]OTCHET!J575+[1]OTCHET!J576</f>
        <v>0</v>
      </c>
      <c r="K91" s="71"/>
      <c r="L91" s="71"/>
      <c r="M91" s="71"/>
      <c r="N91" s="61"/>
      <c r="O91" s="78" t="s">
        <v>17</v>
      </c>
      <c r="P91" s="69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7">
        <v>345</v>
      </c>
      <c r="B92" s="83" t="s">
        <v>16</v>
      </c>
      <c r="C92" s="84" t="s">
        <v>15</v>
      </c>
      <c r="D92" s="83"/>
      <c r="E92" s="82">
        <f>+[1]OTCHET!E577+[1]OTCHET!E578</f>
        <v>0</v>
      </c>
      <c r="F92" s="82">
        <f>+G92+H92+I92+J92</f>
        <v>0</v>
      </c>
      <c r="G92" s="81">
        <f>+[1]OTCHET!G577+[1]OTCHET!G578</f>
        <v>0</v>
      </c>
      <c r="H92" s="80">
        <f>+[1]OTCHET!H577+[1]OTCHET!H578</f>
        <v>0</v>
      </c>
      <c r="I92" s="80">
        <f>+[1]OTCHET!I577+[1]OTCHET!I578</f>
        <v>0</v>
      </c>
      <c r="J92" s="79">
        <f>+[1]OTCHET!J577+[1]OTCHET!J578</f>
        <v>0</v>
      </c>
      <c r="K92" s="71"/>
      <c r="L92" s="71"/>
      <c r="M92" s="71"/>
      <c r="N92" s="61"/>
      <c r="O92" s="78" t="s">
        <v>15</v>
      </c>
      <c r="P92" s="69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7">
        <v>350</v>
      </c>
      <c r="B93" s="76" t="s">
        <v>14</v>
      </c>
      <c r="C93" s="76" t="s">
        <v>13</v>
      </c>
      <c r="D93" s="76"/>
      <c r="E93" s="75">
        <f>[1]OTCHET!E579</f>
        <v>0</v>
      </c>
      <c r="F93" s="75">
        <f>+G93+H93+I93+J93</f>
        <v>0</v>
      </c>
      <c r="G93" s="74">
        <f>[1]OTCHET!G579</f>
        <v>0</v>
      </c>
      <c r="H93" s="73">
        <f>[1]OTCHET!H579</f>
        <v>0</v>
      </c>
      <c r="I93" s="73">
        <f>[1]OTCHET!I579</f>
        <v>0</v>
      </c>
      <c r="J93" s="72">
        <f>[1]OTCHET!J579</f>
        <v>0</v>
      </c>
      <c r="K93" s="71"/>
      <c r="L93" s="71"/>
      <c r="M93" s="71"/>
      <c r="N93" s="61"/>
      <c r="O93" s="70" t="s">
        <v>13</v>
      </c>
      <c r="P93" s="69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68">
        <v>355</v>
      </c>
      <c r="B94" s="67" t="s">
        <v>12</v>
      </c>
      <c r="C94" s="67" t="s">
        <v>11</v>
      </c>
      <c r="D94" s="67"/>
      <c r="E94" s="66">
        <f>+[1]OTCHET!E582</f>
        <v>0</v>
      </c>
      <c r="F94" s="66">
        <f>+G94+H94+I94+J94</f>
        <v>0</v>
      </c>
      <c r="G94" s="65">
        <f>+[1]OTCHET!G582</f>
        <v>0</v>
      </c>
      <c r="H94" s="64">
        <f>+[1]OTCHET!H582</f>
        <v>0</v>
      </c>
      <c r="I94" s="64">
        <f>+[1]OTCHET!I582</f>
        <v>0</v>
      </c>
      <c r="J94" s="63">
        <f>+[1]OTCHET!J582</f>
        <v>0</v>
      </c>
      <c r="K94" s="62"/>
      <c r="L94" s="62"/>
      <c r="M94" s="62"/>
      <c r="N94" s="61"/>
      <c r="O94" s="60" t="s">
        <v>11</v>
      </c>
      <c r="P94" s="59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0" t="s">
        <v>10</v>
      </c>
      <c r="C95" s="50"/>
      <c r="D95" s="50"/>
      <c r="E95" s="57"/>
      <c r="F95" s="57"/>
      <c r="G95" s="57"/>
      <c r="H95" s="57"/>
      <c r="I95" s="57"/>
      <c r="J95" s="57"/>
      <c r="K95" s="58"/>
      <c r="L95" s="58"/>
      <c r="M95" s="58"/>
      <c r="N95" s="54"/>
      <c r="O95" s="50"/>
      <c r="P95" s="53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0" t="s">
        <v>9</v>
      </c>
      <c r="C96" s="50"/>
      <c r="D96" s="50"/>
      <c r="E96" s="57"/>
      <c r="F96" s="57"/>
      <c r="G96" s="57"/>
      <c r="H96" s="57"/>
      <c r="I96" s="57"/>
      <c r="J96" s="57"/>
      <c r="K96" s="58"/>
      <c r="L96" s="58"/>
      <c r="M96" s="58"/>
      <c r="N96" s="54"/>
      <c r="O96" s="50"/>
      <c r="P96" s="53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0" t="s">
        <v>7</v>
      </c>
      <c r="C97" s="50"/>
      <c r="D97" s="50"/>
      <c r="E97" s="57"/>
      <c r="F97" s="57"/>
      <c r="G97" s="57"/>
      <c r="H97" s="57"/>
      <c r="I97" s="57"/>
      <c r="J97" s="56"/>
      <c r="K97" s="55"/>
      <c r="L97" s="55"/>
      <c r="M97" s="55"/>
      <c r="N97" s="54"/>
      <c r="O97" s="50"/>
      <c r="P97" s="53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5" t="s">
        <v>6</v>
      </c>
      <c r="C98" s="52"/>
      <c r="D98" s="52"/>
      <c r="E98" s="57"/>
      <c r="F98" s="57"/>
      <c r="G98" s="57"/>
      <c r="H98" s="57"/>
      <c r="I98" s="57"/>
      <c r="J98" s="56"/>
      <c r="K98" s="55"/>
      <c r="L98" s="55"/>
      <c r="M98" s="55"/>
      <c r="N98" s="54"/>
      <c r="O98" s="52"/>
      <c r="P98" s="53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5"/>
      <c r="C99" s="45"/>
      <c r="D99" s="45"/>
      <c r="E99" s="48"/>
      <c r="F99" s="48"/>
      <c r="G99" s="48"/>
      <c r="H99" s="48"/>
      <c r="I99" s="48"/>
      <c r="J99" s="48"/>
      <c r="K99" s="47"/>
      <c r="L99" s="47"/>
      <c r="M99" s="47"/>
      <c r="N99" s="51"/>
      <c r="O99" s="45"/>
      <c r="P99" s="11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2" t="s">
        <v>8</v>
      </c>
      <c r="C100" s="52"/>
      <c r="D100" s="52"/>
      <c r="E100" s="48"/>
      <c r="F100" s="48"/>
      <c r="G100" s="48"/>
      <c r="H100" s="48"/>
      <c r="I100" s="48"/>
      <c r="J100" s="48"/>
      <c r="K100" s="46"/>
      <c r="L100" s="46"/>
      <c r="M100" s="46"/>
      <c r="N100" s="51"/>
      <c r="O100" s="52"/>
      <c r="P100" s="11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0" t="s">
        <v>7</v>
      </c>
      <c r="C101" s="50"/>
      <c r="D101" s="50"/>
      <c r="E101" s="48"/>
      <c r="F101" s="49"/>
      <c r="G101" s="49"/>
      <c r="H101" s="49"/>
      <c r="I101" s="48"/>
      <c r="J101" s="48"/>
      <c r="K101" s="47"/>
      <c r="L101" s="47"/>
      <c r="M101" s="47"/>
      <c r="N101" s="51"/>
      <c r="O101" s="50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5" t="s">
        <v>6</v>
      </c>
      <c r="C102" s="45"/>
      <c r="D102" s="45"/>
      <c r="E102" s="48"/>
      <c r="F102" s="49"/>
      <c r="G102" s="49"/>
      <c r="H102" s="49"/>
      <c r="I102" s="48"/>
      <c r="J102" s="48"/>
      <c r="K102" s="47"/>
      <c r="L102" s="47"/>
      <c r="M102" s="46"/>
      <c r="N102" s="13"/>
      <c r="O102" s="45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4">
        <f>+IF(+SUM(E$63:J$63)=0,0,"Контрола: дефицит/излишък = финансиране с обратен знак (V. + VІ. = 0)")</f>
        <v>0</v>
      </c>
      <c r="C103" s="43"/>
      <c r="D103" s="43"/>
      <c r="E103" s="42">
        <f>+E$62+E$64</f>
        <v>0</v>
      </c>
      <c r="F103" s="42">
        <f>+F$62+F$64</f>
        <v>0</v>
      </c>
      <c r="G103" s="41">
        <f>+G$62+G$64</f>
        <v>0</v>
      </c>
      <c r="H103" s="41">
        <f>+H$62+H$64</f>
        <v>0</v>
      </c>
      <c r="I103" s="41">
        <f>+I$62+I$64</f>
        <v>0</v>
      </c>
      <c r="J103" s="41">
        <f>+J$62+J$64</f>
        <v>0</v>
      </c>
      <c r="K103" s="14"/>
      <c r="L103" s="14"/>
      <c r="M103" s="14"/>
      <c r="N103" s="13"/>
      <c r="O103" s="22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2"/>
      <c r="C104" s="22"/>
      <c r="D104" s="22"/>
      <c r="E104" s="39"/>
      <c r="F104" s="38"/>
      <c r="G104" s="37"/>
      <c r="H104" s="16"/>
      <c r="I104" s="16"/>
      <c r="J104" s="5"/>
      <c r="K104" s="14"/>
      <c r="L104" s="14"/>
      <c r="M104" s="14"/>
      <c r="N104" s="13"/>
      <c r="O104" s="22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6">
        <f>+[1]OTCHET!H593</f>
        <v>0</v>
      </c>
      <c r="C105" s="22"/>
      <c r="D105" s="22"/>
      <c r="E105" s="35"/>
      <c r="F105" s="34"/>
      <c r="G105" s="33">
        <f>+[1]OTCHET!E593</f>
        <v>9404698</v>
      </c>
      <c r="H105" s="33">
        <f>+[1]OTCHET!F593</f>
        <v>9404695</v>
      </c>
      <c r="I105" s="24"/>
      <c r="J105" s="32">
        <f>+[1]OTCHET!B593</f>
        <v>23072015</v>
      </c>
      <c r="K105" s="14"/>
      <c r="L105" s="14"/>
      <c r="M105" s="14"/>
      <c r="N105" s="13"/>
      <c r="O105" s="22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1" t="s">
        <v>5</v>
      </c>
      <c r="C106" s="30"/>
      <c r="D106" s="30"/>
      <c r="E106" s="29"/>
      <c r="F106" s="29"/>
      <c r="G106" s="28" t="s">
        <v>4</v>
      </c>
      <c r="H106" s="28"/>
      <c r="I106" s="27"/>
      <c r="J106" s="26" t="s">
        <v>3</v>
      </c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5" t="s">
        <v>2</v>
      </c>
      <c r="C107" s="4"/>
      <c r="D107" s="4"/>
      <c r="E107" s="16"/>
      <c r="F107" s="21"/>
      <c r="G107" s="16"/>
      <c r="H107" s="16"/>
      <c r="I107" s="16"/>
      <c r="J107" s="16"/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4"/>
      <c r="C108" s="23"/>
      <c r="D108" s="22"/>
      <c r="E108" s="15" t="str">
        <f>+[1]OTCHET!D591</f>
        <v>Маринела Христова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0" t="s">
        <v>1</v>
      </c>
      <c r="C111" s="22"/>
      <c r="D111" s="22"/>
      <c r="E111" s="21"/>
      <c r="F111" s="21"/>
      <c r="G111" s="16"/>
      <c r="H111" s="20" t="s">
        <v>0</v>
      </c>
      <c r="I111" s="19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 t="str">
        <f>+[1]OTCHET!G588</f>
        <v>Маринела Христова</v>
      </c>
      <c r="F112" s="15"/>
      <c r="G112" s="17"/>
      <c r="H112" s="16"/>
      <c r="I112" s="15" t="str">
        <f>+[1]OTCHET!G591</f>
        <v xml:space="preserve">Ангел Джалъзов 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I112:J112"/>
    <mergeCell ref="E112:F112"/>
    <mergeCell ref="G106:H106"/>
    <mergeCell ref="E108:F108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2015-08-04T06:55:01Z</dcterms:created>
  <dcterms:modified xsi:type="dcterms:W3CDTF">2015-08-04T06:55:42Z</dcterms:modified>
</cp:coreProperties>
</file>