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F38"/>
  <c r="M63"/>
  <c r="K63"/>
  <c r="J22"/>
  <c r="J62" s="1"/>
  <c r="H22"/>
  <c r="E22"/>
  <c r="E62" s="1"/>
  <c r="I64"/>
  <c r="G64"/>
  <c r="L63"/>
  <c r="I22"/>
  <c r="I62" s="1"/>
  <c r="G22"/>
  <c r="G62" s="1"/>
  <c r="F85"/>
  <c r="F84" s="1"/>
  <c r="F76"/>
  <c r="F75" s="1"/>
  <c r="F55"/>
  <c r="F54" s="1"/>
  <c r="H38"/>
  <c r="F26"/>
  <c r="F25" s="1"/>
  <c r="F23"/>
  <c r="F22" s="1"/>
  <c r="F62" s="1"/>
  <c r="F67"/>
  <c r="F66" s="1"/>
  <c r="F64" s="1"/>
  <c r="I63" l="1"/>
  <c r="I103"/>
  <c r="E63"/>
  <c r="E103"/>
  <c r="J63"/>
  <c r="J103"/>
  <c r="F63"/>
  <c r="F103"/>
  <c r="G63"/>
  <c r="G103"/>
  <c r="H62"/>
  <c r="H63" l="1"/>
  <c r="H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<sst xmlns="http://schemas.openxmlformats.org/spreadsheetml/2006/main" count="241" uniqueCount="170">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</sst>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7-15/B1_2015_7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42216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140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140</v>
          </cell>
        </row>
        <row r="87">
          <cell r="E87">
            <v>4941400</v>
          </cell>
          <cell r="G87">
            <v>3701253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1052722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-215683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5053600</v>
          </cell>
          <cell r="G182">
            <v>2515631</v>
          </cell>
          <cell r="H182">
            <v>0</v>
          </cell>
          <cell r="I182">
            <v>0</v>
          </cell>
          <cell r="J182">
            <v>310797</v>
          </cell>
        </row>
        <row r="185">
          <cell r="E185">
            <v>235100</v>
          </cell>
          <cell r="G185">
            <v>133706</v>
          </cell>
          <cell r="H185">
            <v>0</v>
          </cell>
          <cell r="I185">
            <v>0</v>
          </cell>
          <cell r="J185">
            <v>6567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802036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753984</v>
          </cell>
          <cell r="H198">
            <v>1</v>
          </cell>
          <cell r="I198">
            <v>4342</v>
          </cell>
          <cell r="J198">
            <v>0</v>
          </cell>
        </row>
        <row r="216">
          <cell r="E216">
            <v>7000</v>
          </cell>
          <cell r="G216">
            <v>2854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913885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9550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12058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1120747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202</v>
          </cell>
          <cell r="H532">
            <v>0</v>
          </cell>
          <cell r="I532">
            <v>0</v>
          </cell>
          <cell r="J532">
            <v>-202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-177672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-12238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-1907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-2552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-18580</v>
          </cell>
          <cell r="H579">
            <v>9779</v>
          </cell>
          <cell r="I579">
            <v>8801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АНГЕЛ ДЖАЛЪЗОВ</v>
          </cell>
        </row>
        <row r="593">
          <cell r="B593">
            <v>10082015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J105" sqref="J105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42216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4538428</v>
      </c>
      <c r="G22" s="237">
        <f>+G23+G25+G36+G37</f>
        <v>4538428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4538428</v>
      </c>
      <c r="G25" s="296">
        <f>+G26+G30+G31+G32+G33</f>
        <v>4538428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140</v>
      </c>
      <c r="G26" s="290">
        <f>[1]OTCHET!G72</f>
        <v>140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140</v>
      </c>
      <c r="G29" s="270">
        <f>+[1]OTCHET!G76+[1]OTCHET!G77</f>
        <v>140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3701253</v>
      </c>
      <c r="G30" s="265">
        <f>[1]OTCHET!G87+[1]OTCHET!G90+[1]OTCHET!G91</f>
        <v>3701253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1052722</v>
      </c>
      <c r="G31" s="81">
        <f>[1]OTCHET!G105</f>
        <v>1052722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-215687</v>
      </c>
      <c r="G32" s="81">
        <f>[1]OTCHET!G109+[1]OTCHET!G116+[1]OTCHET!G132+[1]OTCHET!G133</f>
        <v>-215687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5465411</v>
      </c>
      <c r="G38" s="237">
        <f>SUM(G39:G53)-G44-G46-G51-G52</f>
        <v>4341668</v>
      </c>
      <c r="H38" s="236">
        <f>SUM(H39:H53)-H44-H46-H51-H52</f>
        <v>1</v>
      </c>
      <c r="I38" s="236">
        <f>SUM(I39:I53)-I44-I46-I51-I52</f>
        <v>4342</v>
      </c>
      <c r="J38" s="235">
        <f>SUM(J39:J53)-J44-J46-J51-J52</f>
        <v>1119400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5053600</v>
      </c>
      <c r="F39" s="230">
        <f>+G39+H39+I39+J39</f>
        <v>2826428</v>
      </c>
      <c r="G39" s="229">
        <f>[1]OTCHET!G182</f>
        <v>2515631</v>
      </c>
      <c r="H39" s="228">
        <f>[1]OTCHET!H182</f>
        <v>0</v>
      </c>
      <c r="I39" s="228">
        <f>[1]OTCHET!I182</f>
        <v>0</v>
      </c>
      <c r="J39" s="227">
        <f>[1]OTCHET!J182</f>
        <v>310797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235100</v>
      </c>
      <c r="F40" s="82">
        <f>+G40+H40+I40+J40</f>
        <v>140273</v>
      </c>
      <c r="G40" s="81">
        <f>[1]OTCHET!G185</f>
        <v>133706</v>
      </c>
      <c r="H40" s="80">
        <f>[1]OTCHET!H185</f>
        <v>0</v>
      </c>
      <c r="I40" s="80">
        <f>[1]OTCHET!I185</f>
        <v>0</v>
      </c>
      <c r="J40" s="79">
        <f>[1]OTCHET!J185</f>
        <v>6567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802036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802036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1675066</v>
      </c>
      <c r="G42" s="81">
        <f>+[1]OTCHET!G198+[1]OTCHET!G216+[1]OTCHET!G263</f>
        <v>1670723</v>
      </c>
      <c r="H42" s="80">
        <f>+[1]OTCHET!H198+[1]OTCHET!H216+[1]OTCHET!H263</f>
        <v>1</v>
      </c>
      <c r="I42" s="80">
        <f>+[1]OTCHET!I198+[1]OTCHET!I216+[1]OTCHET!I263</f>
        <v>4342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21608</v>
      </c>
      <c r="G48" s="81">
        <f>[1]OTCHET!G267+[1]OTCHET!G268+[1]OTCHET!G276+[1]OTCHET!G279</f>
        <v>21608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1120747</v>
      </c>
      <c r="G54" s="181">
        <f>+G55+G56+G60</f>
        <v>646</v>
      </c>
      <c r="H54" s="180">
        <f>+H55+H56+H60</f>
        <v>0</v>
      </c>
      <c r="I54" s="179">
        <f>+I55+I56+I60</f>
        <v>0</v>
      </c>
      <c r="J54" s="178">
        <f>+J55+J56+J60</f>
        <v>1120101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1120747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1120747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193764</v>
      </c>
      <c r="G62" s="151">
        <f>+G22-G38+G54-G61</f>
        <v>197406</v>
      </c>
      <c r="H62" s="150">
        <f>+H22-H38+H54-H61</f>
        <v>-1</v>
      </c>
      <c r="I62" s="150">
        <f>+I22-I38+I54-I61</f>
        <v>-4342</v>
      </c>
      <c r="J62" s="149">
        <f>+J22-J38+J54-J61</f>
        <v>701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-193764</v>
      </c>
      <c r="G64" s="137">
        <f>SUM(+G66+G74+G75+G82+G83+G84+G87+G88+G89+G90+G91+G92+G93)</f>
        <v>-197406</v>
      </c>
      <c r="H64" s="136">
        <f>SUM(+H66+H74+H75+H82+H83+H84+H87+H88+H89+H90+H91+H92+H93)</f>
        <v>1</v>
      </c>
      <c r="I64" s="136">
        <f>SUM(+I66+I74+I75+I82+I83+I84+I87+I88+I89+I90+I91+I92+I93)</f>
        <v>4342</v>
      </c>
      <c r="J64" s="135">
        <f>SUM(+J66+J74+J75+J82+J83+J84+J87+J88+J89+J90+J91+J92+J93)</f>
        <v>-701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-1855</v>
      </c>
      <c r="G84" s="117">
        <f>+G85+G86</f>
        <v>-1154</v>
      </c>
      <c r="H84" s="116">
        <f>+H85+H86</f>
        <v>0</v>
      </c>
      <c r="I84" s="116">
        <f>+I85+I86</f>
        <v>0</v>
      </c>
      <c r="J84" s="115">
        <f>+J85+J86</f>
        <v>-701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-1855</v>
      </c>
      <c r="G86" s="103">
        <f>+[1]OTCHET!G509+[1]OTCHET!G512+[1]OTCHET!G532</f>
        <v>-1154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-701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-194369</v>
      </c>
      <c r="G89" s="81">
        <f>+[1]OTCHET!G561+[1]OTCHET!G562+[1]OTCHET!G563+[1]OTCHET!G564+[1]OTCHET!G565+[1]OTCHET!G566+[1]OTCHET!G567</f>
        <v>-177672</v>
      </c>
      <c r="H89" s="80">
        <f>+[1]OTCHET!H561+[1]OTCHET!H562+[1]OTCHET!H563+[1]OTCHET!H564+[1]OTCHET!H565+[1]OTCHET!H566+[1]OTCHET!H567</f>
        <v>-12238</v>
      </c>
      <c r="I89" s="80">
        <f>+[1]OTCHET!I561+[1]OTCHET!I562+[1]OTCHET!I563+[1]OTCHET!I564+[1]OTCHET!I565+[1]OTCHET!I566+[1]OTCHET!I567</f>
        <v>-4459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-18580</v>
      </c>
      <c r="H93" s="73">
        <f>[1]OTCHET!H579</f>
        <v>9779</v>
      </c>
      <c r="I93" s="73">
        <f>[1]OTCHET!I579</f>
        <v>8801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-9779</v>
      </c>
      <c r="H94" s="64">
        <f>+[1]OTCHET!H582</f>
        <v>9779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10082015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АНГЕЛ ДЖАЛЪЗОВ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2015-08-11T11:04:32Z</dcterms:created>
  <dcterms:modified xsi:type="dcterms:W3CDTF">2015-08-11T11:06:31Z</dcterms:modified>
</cp:coreProperties>
</file>