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0835" windowHeight="89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J105" i="1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E86"/>
  <c r="J85"/>
  <c r="I85"/>
  <c r="H85"/>
  <c r="G85"/>
  <c r="F85" s="1"/>
  <c r="F84" s="1"/>
  <c r="E85"/>
  <c r="M84"/>
  <c r="L84"/>
  <c r="K84"/>
  <c r="J84"/>
  <c r="I84"/>
  <c r="H84"/>
  <c r="G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E69"/>
  <c r="M68"/>
  <c r="L68"/>
  <c r="K68"/>
  <c r="J68"/>
  <c r="I68"/>
  <c r="H68"/>
  <c r="G68"/>
  <c r="F68" s="1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/>
  <c r="E58"/>
  <c r="J57"/>
  <c r="I57"/>
  <c r="H57"/>
  <c r="G57"/>
  <c r="F57" s="1"/>
  <c r="E57"/>
  <c r="J56"/>
  <c r="I56"/>
  <c r="H56"/>
  <c r="G56"/>
  <c r="F56"/>
  <c r="E56"/>
  <c r="J55"/>
  <c r="I55"/>
  <c r="H55"/>
  <c r="G55"/>
  <c r="F55" s="1"/>
  <c r="F54" s="1"/>
  <c r="E55"/>
  <c r="E54" s="1"/>
  <c r="M54"/>
  <c r="L54"/>
  <c r="K54"/>
  <c r="J54"/>
  <c r="I54"/>
  <c r="H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 s="1"/>
  <c r="E47"/>
  <c r="J46"/>
  <c r="I46"/>
  <c r="H46"/>
  <c r="G46"/>
  <c r="F46" s="1"/>
  <c r="E46"/>
  <c r="J45"/>
  <c r="I45"/>
  <c r="H45"/>
  <c r="G45"/>
  <c r="F45" s="1"/>
  <c r="E45"/>
  <c r="J44"/>
  <c r="I44"/>
  <c r="H44"/>
  <c r="G44"/>
  <c r="F44" s="1"/>
  <c r="E44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H39"/>
  <c r="G39"/>
  <c r="F39" s="1"/>
  <c r="E39"/>
  <c r="M38"/>
  <c r="L38"/>
  <c r="K38"/>
  <c r="J38"/>
  <c r="I38"/>
  <c r="H38"/>
  <c r="G38"/>
  <c r="E38"/>
  <c r="J37"/>
  <c r="I37"/>
  <c r="H37"/>
  <c r="G37"/>
  <c r="F37" s="1"/>
  <c r="E37"/>
  <c r="J36"/>
  <c r="I36"/>
  <c r="H36"/>
  <c r="G36"/>
  <c r="F36" s="1"/>
  <c r="F22" s="1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/>
  <c r="E30"/>
  <c r="J29"/>
  <c r="I29"/>
  <c r="H29"/>
  <c r="G29"/>
  <c r="F29" s="1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F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E22"/>
  <c r="E62" s="1"/>
  <c r="F15"/>
  <c r="E15"/>
  <c r="F13"/>
  <c r="E13"/>
  <c r="B13"/>
  <c r="G11"/>
  <c r="F11"/>
  <c r="B11"/>
  <c r="I103" l="1"/>
  <c r="I63"/>
  <c r="E103"/>
  <c r="E63"/>
  <c r="H103"/>
  <c r="H63"/>
  <c r="J103"/>
  <c r="J63"/>
  <c r="F38"/>
  <c r="F62" s="1"/>
  <c r="F66"/>
  <c r="F64" s="1"/>
  <c r="G54"/>
  <c r="G62" s="1"/>
  <c r="G103" l="1"/>
  <c r="G63"/>
  <c r="F103"/>
  <c r="F63"/>
  <c r="B103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<sst xmlns="http://schemas.openxmlformats.org/spreadsheetml/2006/main" count="241" uniqueCount="170">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</sst>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NumberFormat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34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mes%20otchet%2002-2015/B1_2015_2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42063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40</v>
          </cell>
          <cell r="H72">
            <v>0</v>
          </cell>
          <cell r="I72">
            <v>0</v>
          </cell>
          <cell r="J72">
            <v>0</v>
          </cell>
        </row>
        <row r="75">
          <cell r="G75">
            <v>40</v>
          </cell>
        </row>
        <row r="87">
          <cell r="E87">
            <v>4941400</v>
          </cell>
          <cell r="G87">
            <v>3273445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2300000</v>
          </cell>
          <cell r="G105">
            <v>253204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500</v>
          </cell>
          <cell r="G109">
            <v>-38610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5071200</v>
          </cell>
          <cell r="G182">
            <v>620069</v>
          </cell>
          <cell r="H182">
            <v>0</v>
          </cell>
          <cell r="I182">
            <v>0</v>
          </cell>
          <cell r="J182">
            <v>76980</v>
          </cell>
        </row>
        <row r="185">
          <cell r="E185">
            <v>202700</v>
          </cell>
          <cell r="G185">
            <v>75124</v>
          </cell>
          <cell r="H185">
            <v>0</v>
          </cell>
          <cell r="I185">
            <v>0</v>
          </cell>
          <cell r="J185">
            <v>1233</v>
          </cell>
        </row>
        <row r="191">
          <cell r="E191">
            <v>1459000</v>
          </cell>
          <cell r="G191">
            <v>0</v>
          </cell>
          <cell r="H191">
            <v>0</v>
          </cell>
          <cell r="I191">
            <v>0</v>
          </cell>
          <cell r="J191">
            <v>205797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1635240</v>
          </cell>
          <cell r="G198">
            <v>188535</v>
          </cell>
          <cell r="H198">
            <v>0</v>
          </cell>
          <cell r="I198">
            <v>6047</v>
          </cell>
          <cell r="J198">
            <v>0</v>
          </cell>
        </row>
        <row r="216">
          <cell r="E216">
            <v>7000</v>
          </cell>
          <cell r="G216">
            <v>240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1499660</v>
          </cell>
          <cell r="G263">
            <v>274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30000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96600</v>
          </cell>
          <cell r="G268">
            <v>8560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170400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2929900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-2812</v>
          </cell>
          <cell r="H384">
            <v>0</v>
          </cell>
          <cell r="I384">
            <v>0</v>
          </cell>
          <cell r="J384">
            <v>-336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284879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-1296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34</v>
          </cell>
          <cell r="H532">
            <v>0</v>
          </cell>
          <cell r="I532">
            <v>0</v>
          </cell>
          <cell r="J532">
            <v>-34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G561">
            <v>-2574972</v>
          </cell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-2460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I565">
            <v>-4874</v>
          </cell>
          <cell r="J565">
            <v>0</v>
          </cell>
        </row>
        <row r="566">
          <cell r="G566">
            <v>0</v>
          </cell>
          <cell r="H566">
            <v>0</v>
          </cell>
          <cell r="I566">
            <v>-5310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-16231</v>
          </cell>
          <cell r="H579">
            <v>0</v>
          </cell>
          <cell r="I579">
            <v>16231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93">
          <cell r="B593">
            <v>10032015</v>
          </cell>
        </row>
      </sheetData>
      <sheetData sheetId="3"/>
      <sheetData sheetId="4">
        <row r="2">
          <cell r="A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4"/>
  <sheetViews>
    <sheetView tabSelected="1" topLeftCell="B78" workbookViewId="0">
      <selection activeCell="E108" sqref="E108:F108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42063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0</v>
      </c>
      <c r="F15" s="38" t="str">
        <f>[1]OTCHET!F15</f>
        <v>БЮДЖЕТ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7241900</v>
      </c>
      <c r="F22" s="103">
        <f t="shared" si="0"/>
        <v>3488079</v>
      </c>
      <c r="G22" s="104">
        <f t="shared" si="0"/>
        <v>3488079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7241900</v>
      </c>
      <c r="F25" s="128">
        <f>+F26+F30+F31+F32+F33</f>
        <v>3488079</v>
      </c>
      <c r="G25" s="129">
        <f t="shared" ref="G25:M25" si="2">+G26+G30+G31+G32+G33</f>
        <v>3488079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40</v>
      </c>
      <c r="G26" s="135">
        <f>[1]OTCHET!G72</f>
        <v>40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40</v>
      </c>
      <c r="G28" s="150">
        <f>[1]OTCHET!G75</f>
        <v>40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4941400</v>
      </c>
      <c r="F30" s="163">
        <f t="shared" si="1"/>
        <v>3273445</v>
      </c>
      <c r="G30" s="164">
        <f>[1]OTCHET!G87+[1]OTCHET!G90+[1]OTCHET!G91</f>
        <v>3273445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2300000</v>
      </c>
      <c r="F31" s="169">
        <f t="shared" si="1"/>
        <v>253204</v>
      </c>
      <c r="G31" s="170">
        <f>[1]OTCHET!G105</f>
        <v>253204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500</v>
      </c>
      <c r="F32" s="169">
        <f t="shared" si="1"/>
        <v>-38610</v>
      </c>
      <c r="G32" s="170">
        <f>[1]OTCHET!G109+[1]OTCHET!G116+[1]OTCHET!G132+[1]OTCHET!G133</f>
        <v>-38610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10171800</v>
      </c>
      <c r="F38" s="103">
        <f t="shared" si="3"/>
        <v>1182859</v>
      </c>
      <c r="G38" s="104">
        <f t="shared" si="3"/>
        <v>892802</v>
      </c>
      <c r="H38" s="105">
        <f t="shared" si="3"/>
        <v>0</v>
      </c>
      <c r="I38" s="105">
        <f t="shared" si="3"/>
        <v>6047</v>
      </c>
      <c r="J38" s="106">
        <f t="shared" si="3"/>
        <v>284010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5071200</v>
      </c>
      <c r="F39" s="112">
        <f t="shared" si="1"/>
        <v>697049</v>
      </c>
      <c r="G39" s="113">
        <f>[1]OTCHET!G182</f>
        <v>620069</v>
      </c>
      <c r="H39" s="114">
        <f>[1]OTCHET!H182</f>
        <v>0</v>
      </c>
      <c r="I39" s="114">
        <f>[1]OTCHET!I182</f>
        <v>0</v>
      </c>
      <c r="J39" s="115">
        <f>[1]OTCHET!J182</f>
        <v>76980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202700</v>
      </c>
      <c r="F40" s="169">
        <f t="shared" si="1"/>
        <v>76357</v>
      </c>
      <c r="G40" s="170">
        <f>[1]OTCHET!G185</f>
        <v>75124</v>
      </c>
      <c r="H40" s="171">
        <f>[1]OTCHET!H185</f>
        <v>0</v>
      </c>
      <c r="I40" s="171">
        <f>[1]OTCHET!I185</f>
        <v>0</v>
      </c>
      <c r="J40" s="172">
        <f>[1]OTCHET!J185</f>
        <v>1233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1459000</v>
      </c>
      <c r="F41" s="169">
        <f t="shared" si="1"/>
        <v>205797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205797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3141900</v>
      </c>
      <c r="F42" s="169">
        <f t="shared" si="1"/>
        <v>195096</v>
      </c>
      <c r="G42" s="170">
        <f>+[1]OTCHET!G198+[1]OTCHET!G216+[1]OTCHET!G263</f>
        <v>189049</v>
      </c>
      <c r="H42" s="171">
        <f>+[1]OTCHET!H198+[1]OTCHET!H216+[1]OTCHET!H263</f>
        <v>0</v>
      </c>
      <c r="I42" s="171">
        <f>+[1]OTCHET!I198+[1]OTCHET!I216+[1]OTCHET!I263</f>
        <v>6047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297000</v>
      </c>
      <c r="F48" s="169">
        <f t="shared" si="1"/>
        <v>8560</v>
      </c>
      <c r="G48" s="170">
        <f>[1]OTCHET!G267+[1]OTCHET!G268+[1]OTCHET!G276+[1]OTCHET!G279</f>
        <v>8560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2929900</v>
      </c>
      <c r="F54" s="259">
        <f t="shared" si="4"/>
        <v>281731</v>
      </c>
      <c r="G54" s="260">
        <f t="shared" si="4"/>
        <v>-2812</v>
      </c>
      <c r="H54" s="261">
        <f t="shared" si="4"/>
        <v>0</v>
      </c>
      <c r="I54" s="262">
        <f t="shared" si="4"/>
        <v>0</v>
      </c>
      <c r="J54" s="263">
        <f t="shared" si="4"/>
        <v>284543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2929900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-3148</v>
      </c>
      <c r="G56" s="271">
        <f>+[1]OTCHET!G371+[1]OTCHET!G379+[1]OTCHET!G384+[1]OTCHET!G387+[1]OTCHET!G390+[1]OTCHET!G393+[1]OTCHET!G394+[1]OTCHET!G397+[1]OTCHET!G410+[1]OTCHET!G411+[1]OTCHET!G412+[1]OTCHET!G413+[1]OTCHET!G414</f>
        <v>-2812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-336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284879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284879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2586951</v>
      </c>
      <c r="G62" s="302">
        <f t="shared" si="5"/>
        <v>2592465</v>
      </c>
      <c r="H62" s="303">
        <f t="shared" si="5"/>
        <v>0</v>
      </c>
      <c r="I62" s="303">
        <f t="shared" si="5"/>
        <v>-6047</v>
      </c>
      <c r="J62" s="304">
        <f t="shared" si="5"/>
        <v>533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-2586951</v>
      </c>
      <c r="G64" s="313">
        <f t="shared" ref="G64:L64" si="7">SUM(+G66+G74+G75+G82+G83+G84+G87+G88+G89+G90+G91+G92+G93)</f>
        <v>-2592465</v>
      </c>
      <c r="H64" s="314">
        <f>SUM(+H66+H74+H75+H82+H83+H84+H87+H88+H89+H90+H91+H92+H93)</f>
        <v>0</v>
      </c>
      <c r="I64" s="314">
        <f>SUM(+I66+I74+I75+I82+I83+I84+I87+I88+I89+I90+I91+I92+I93)</f>
        <v>6047</v>
      </c>
      <c r="J64" s="315">
        <f>SUM(+J66+J74+J75+J82+J83+J84+J87+J88+J89+J90+J91+J92+J93)</f>
        <v>-533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-1795</v>
      </c>
      <c r="G84" s="276">
        <f t="shared" ref="G84:M84" si="10">+G85+G86</f>
        <v>-1262</v>
      </c>
      <c r="H84" s="277">
        <f>+H85+H86</f>
        <v>0</v>
      </c>
      <c r="I84" s="277">
        <f>+I85+I86</f>
        <v>0</v>
      </c>
      <c r="J84" s="278">
        <f>+J85+J86</f>
        <v>-533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-1795</v>
      </c>
      <c r="G86" s="201">
        <f>+[1]OTCHET!G509+[1]OTCHET!G512+[1]OTCHET!G532</f>
        <v>-1262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-533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2460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2460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-2587616</v>
      </c>
      <c r="G89" s="170">
        <f>+[1]OTCHET!G561+[1]OTCHET!G562+[1]OTCHET!G563+[1]OTCHET!G564+[1]OTCHET!G565+[1]OTCHET!G566+[1]OTCHET!G567</f>
        <v>-2574972</v>
      </c>
      <c r="H89" s="171">
        <f>+[1]OTCHET!H561+[1]OTCHET!H562+[1]OTCHET!H563+[1]OTCHET!H564+[1]OTCHET!H565+[1]OTCHET!H566+[1]OTCHET!H567</f>
        <v>-2460</v>
      </c>
      <c r="I89" s="171">
        <f>+[1]OTCHET!I561+[1]OTCHET!I562+[1]OTCHET!I563+[1]OTCHET!I564+[1]OTCHET!I565+[1]OTCHET!I566+[1]OTCHET!I567</f>
        <v>-10184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-16231</v>
      </c>
      <c r="H93" s="123">
        <f>[1]OTCHET!H579</f>
        <v>0</v>
      </c>
      <c r="I93" s="123">
        <f>[1]OTCHET!I579</f>
        <v>16231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/>
      <c r="C105" s="365"/>
      <c r="D105" s="365"/>
      <c r="E105" s="370"/>
      <c r="F105" s="19"/>
      <c r="G105" s="371"/>
      <c r="H105" s="371"/>
      <c r="I105" s="372"/>
      <c r="J105" s="373">
        <f>+[1]OTCHET!B593</f>
        <v>10032015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/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/>
      <c r="F112" s="383"/>
      <c r="G112" s="387"/>
      <c r="H112" s="3"/>
      <c r="I112" s="383"/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33" priority="17" stopIfTrue="1" operator="equal">
      <formula>0</formula>
    </cfRule>
  </conditionalFormatting>
  <conditionalFormatting sqref="I112 E108">
    <cfRule type="cellIs" dxfId="31" priority="16" stopIfTrue="1" operator="equal">
      <formula>0</formula>
    </cfRule>
  </conditionalFormatting>
  <conditionalFormatting sqref="J105">
    <cfRule type="cellIs" dxfId="29" priority="15" stopIfTrue="1" operator="equal">
      <formula>0</formula>
    </cfRule>
  </conditionalFormatting>
  <conditionalFormatting sqref="E112:F112">
    <cfRule type="cellIs" dxfId="27" priority="14" stopIfTrue="1" operator="equal">
      <formula>0</formula>
    </cfRule>
  </conditionalFormatting>
  <conditionalFormatting sqref="E15">
    <cfRule type="cellIs" dxfId="25" priority="9" stopIfTrue="1" operator="equal">
      <formula>98</formula>
    </cfRule>
    <cfRule type="cellIs" dxfId="24" priority="10" stopIfTrue="1" operator="equal">
      <formula>96</formula>
    </cfRule>
    <cfRule type="cellIs" dxfId="23" priority="11" stopIfTrue="1" operator="equal">
      <formula>42</formula>
    </cfRule>
    <cfRule type="cellIs" dxfId="22" priority="12" stopIfTrue="1" operator="equal">
      <formula>97</formula>
    </cfRule>
    <cfRule type="cellIs" dxfId="21" priority="13" stopIfTrue="1" operator="equal">
      <formula>33</formula>
    </cfRule>
  </conditionalFormatting>
  <conditionalFormatting sqref="F15">
    <cfRule type="cellIs" dxfId="15" priority="4" stopIfTrue="1" operator="equal">
      <formula>"Чужди средства"</formula>
    </cfRule>
    <cfRule type="cellIs" dxfId="14" priority="5" stopIfTrue="1" operator="equal">
      <formula>"СЕС - ДМП"</formula>
    </cfRule>
    <cfRule type="cellIs" dxfId="13" priority="6" stopIfTrue="1" operator="equal">
      <formula>"СЕС - РА"</formula>
    </cfRule>
    <cfRule type="cellIs" dxfId="12" priority="7" stopIfTrue="1" operator="equal">
      <formula>"СЕС - ДЕС"</formula>
    </cfRule>
    <cfRule type="cellIs" dxfId="11" priority="8" stopIfTrue="1" operator="equal">
      <formula>"СЕС - КСФ"</formula>
    </cfRule>
  </conditionalFormatting>
  <conditionalFormatting sqref="B103">
    <cfRule type="cellIs" dxfId="5" priority="3" stopIfTrue="1" operator="notEqual">
      <formula>0</formula>
    </cfRule>
  </conditionalFormatting>
  <conditionalFormatting sqref="E63:J63">
    <cfRule type="cellIs" dxfId="3" priority="2" stopIfTrue="1" operator="notEqual">
      <formula>0</formula>
    </cfRule>
  </conditionalFormatting>
  <conditionalFormatting sqref="E103:J103">
    <cfRule type="cellIs" dxfId="1" priority="1" stopIfTrue="1" operator="notEqual">
      <formula>0</formula>
    </cfRule>
  </conditionalFormatting>
  <dataValidations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2015-04-30T14:00:09Z</dcterms:created>
  <dcterms:modified xsi:type="dcterms:W3CDTF">2015-04-30T14:01:53Z</dcterms:modified>
</cp:coreProperties>
</file>