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H38" s="1"/>
  <c r="I39"/>
  <c r="I38" s="1"/>
  <c r="J39"/>
  <c r="J38" s="1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H78"/>
  <c r="F78" s="1"/>
  <c r="I78"/>
  <c r="J78"/>
  <c r="F79"/>
  <c r="E80"/>
  <c r="G80"/>
  <c r="F80" s="1"/>
  <c r="H80"/>
  <c r="I80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L63" s="1"/>
  <c r="M64"/>
  <c r="K64"/>
  <c r="K63" s="1"/>
  <c r="J64"/>
  <c r="H64"/>
  <c r="E64"/>
  <c r="M63"/>
  <c r="J22"/>
  <c r="J62" s="1"/>
  <c r="H22"/>
  <c r="H62" s="1"/>
  <c r="E22"/>
  <c r="E62" s="1"/>
  <c r="I64"/>
  <c r="G64"/>
  <c r="I22"/>
  <c r="I62" s="1"/>
  <c r="G22"/>
  <c r="G62" s="1"/>
  <c r="F85"/>
  <c r="F84" s="1"/>
  <c r="F76"/>
  <c r="F75" s="1"/>
  <c r="F55"/>
  <c r="F54" s="1"/>
  <c r="F26"/>
  <c r="F25" s="1"/>
  <c r="F23"/>
  <c r="F22" s="1"/>
  <c r="F67"/>
  <c r="F66" s="1"/>
  <c r="F64" s="1"/>
  <c r="F39"/>
  <c r="F38" s="1"/>
  <c r="G63" l="1"/>
  <c r="G103"/>
  <c r="H63"/>
  <c r="H103"/>
  <c r="I63"/>
  <c r="I103"/>
  <c r="E63"/>
  <c r="E103"/>
  <c r="J63"/>
  <c r="J103"/>
  <c r="F62"/>
  <c r="F63" l="1"/>
  <c r="F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<sst xmlns="http://schemas.openxmlformats.org/spreadsheetml/2006/main" count="241" uniqueCount="170">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</sst>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-%201-2015-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42247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160</v>
          </cell>
          <cell r="H72">
            <v>0</v>
          </cell>
          <cell r="I72">
            <v>0</v>
          </cell>
          <cell r="J72">
            <v>0</v>
          </cell>
        </row>
        <row r="76">
          <cell r="G76">
            <v>160</v>
          </cell>
        </row>
        <row r="87">
          <cell r="E87">
            <v>4941400</v>
          </cell>
          <cell r="G87">
            <v>3751989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1286784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-219347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5037540</v>
          </cell>
          <cell r="G182">
            <v>2823041</v>
          </cell>
          <cell r="H182">
            <v>0</v>
          </cell>
          <cell r="I182">
            <v>0</v>
          </cell>
          <cell r="J182">
            <v>348868</v>
          </cell>
        </row>
        <row r="185">
          <cell r="E185">
            <v>251160</v>
          </cell>
          <cell r="G185">
            <v>139062</v>
          </cell>
          <cell r="H185">
            <v>0</v>
          </cell>
          <cell r="I185">
            <v>0</v>
          </cell>
          <cell r="J185">
            <v>7191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903371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859993</v>
          </cell>
          <cell r="H198">
            <v>163</v>
          </cell>
          <cell r="I198">
            <v>1583</v>
          </cell>
          <cell r="J198">
            <v>0</v>
          </cell>
        </row>
        <row r="216">
          <cell r="E216">
            <v>7000</v>
          </cell>
          <cell r="G216">
            <v>2934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1177285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18305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12058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230817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646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1260802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-1356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227</v>
          </cell>
          <cell r="H532">
            <v>0</v>
          </cell>
          <cell r="I532">
            <v>0</v>
          </cell>
          <cell r="J532">
            <v>-227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-12076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-3324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-2552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-17238</v>
          </cell>
          <cell r="H579">
            <v>9779</v>
          </cell>
          <cell r="I579">
            <v>7459</v>
          </cell>
          <cell r="J579">
            <v>0</v>
          </cell>
        </row>
        <row r="582">
          <cell r="E582">
            <v>0</v>
          </cell>
          <cell r="G582">
            <v>-9779</v>
          </cell>
          <cell r="H582">
            <v>9779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9092015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I114" sqref="I114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42247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0</v>
      </c>
      <c r="F15" s="363" t="str">
        <f>[1]OTCHET!F15</f>
        <v>БЮДЖЕТ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7241900</v>
      </c>
      <c r="F22" s="238">
        <f>+F23+F25+F36+F37</f>
        <v>4819582</v>
      </c>
      <c r="G22" s="237">
        <f>+G23+G25+G36+G37</f>
        <v>4819582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7241900</v>
      </c>
      <c r="F25" s="297">
        <f>+F26+F30+F31+F32+F33</f>
        <v>4819582</v>
      </c>
      <c r="G25" s="296">
        <f>+G26+G30+G31+G32+G33</f>
        <v>4819582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160</v>
      </c>
      <c r="G26" s="290">
        <f>[1]OTCHET!G72</f>
        <v>160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160</v>
      </c>
      <c r="G29" s="270">
        <f>+[1]OTCHET!G76+[1]OTCHET!G77</f>
        <v>160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4941400</v>
      </c>
      <c r="F30" s="266">
        <f>+G30+H30+I30+J30</f>
        <v>3751989</v>
      </c>
      <c r="G30" s="265">
        <f>[1]OTCHET!G87+[1]OTCHET!G90+[1]OTCHET!G91</f>
        <v>3751989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2300000</v>
      </c>
      <c r="F31" s="82">
        <f>+G31+H31+I31+J31</f>
        <v>1286784</v>
      </c>
      <c r="G31" s="81">
        <f>[1]OTCHET!G105</f>
        <v>1286784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500</v>
      </c>
      <c r="F32" s="82">
        <f>+G32+H32+I32+J32</f>
        <v>-219351</v>
      </c>
      <c r="G32" s="81">
        <f>[1]OTCHET!G109+[1]OTCHET!G116+[1]OTCHET!G132+[1]OTCHET!G133</f>
        <v>-219351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10171800</v>
      </c>
      <c r="F38" s="238">
        <f>SUM(F39:F53)-F44-F46-F51-F52</f>
        <v>6293854</v>
      </c>
      <c r="G38" s="237">
        <f>SUM(G39:G53)-G44-G46-G51-G52</f>
        <v>5032678</v>
      </c>
      <c r="H38" s="236">
        <f>SUM(H39:H53)-H44-H46-H51-H52</f>
        <v>163</v>
      </c>
      <c r="I38" s="236">
        <f>SUM(I39:I53)-I44-I46-I51-I52</f>
        <v>1583</v>
      </c>
      <c r="J38" s="235">
        <f>SUM(J39:J53)-J44-J46-J51-J52</f>
        <v>1259430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5037540</v>
      </c>
      <c r="F39" s="230">
        <f>+G39+H39+I39+J39</f>
        <v>3171909</v>
      </c>
      <c r="G39" s="229">
        <f>[1]OTCHET!G182</f>
        <v>2823041</v>
      </c>
      <c r="H39" s="228">
        <f>[1]OTCHET!H182</f>
        <v>0</v>
      </c>
      <c r="I39" s="228">
        <f>[1]OTCHET!I182</f>
        <v>0</v>
      </c>
      <c r="J39" s="227">
        <f>[1]OTCHET!J182</f>
        <v>348868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251160</v>
      </c>
      <c r="F40" s="82">
        <f>+G40+H40+I40+J40</f>
        <v>146253</v>
      </c>
      <c r="G40" s="81">
        <f>[1]OTCHET!G185</f>
        <v>139062</v>
      </c>
      <c r="H40" s="80">
        <f>[1]OTCHET!H185</f>
        <v>0</v>
      </c>
      <c r="I40" s="80">
        <f>[1]OTCHET!I185</f>
        <v>0</v>
      </c>
      <c r="J40" s="79">
        <f>[1]OTCHET!J185</f>
        <v>7191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1461200</v>
      </c>
      <c r="F41" s="82">
        <f>+G41+H41+I41+J41</f>
        <v>903371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903371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3124900</v>
      </c>
      <c r="F42" s="82">
        <f>+G42+H42+I42+J42</f>
        <v>2041958</v>
      </c>
      <c r="G42" s="81">
        <f>+[1]OTCHET!G198+[1]OTCHET!G216+[1]OTCHET!G263</f>
        <v>2040212</v>
      </c>
      <c r="H42" s="80">
        <f>+[1]OTCHET!H198+[1]OTCHET!H216+[1]OTCHET!H263</f>
        <v>163</v>
      </c>
      <c r="I42" s="80">
        <f>+[1]OTCHET!I198+[1]OTCHET!I216+[1]OTCHET!I263</f>
        <v>1583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297000</v>
      </c>
      <c r="F48" s="82">
        <f>+G48+H48+I48+J48</f>
        <v>30363</v>
      </c>
      <c r="G48" s="81">
        <f>[1]OTCHET!G267+[1]OTCHET!G268+[1]OTCHET!G276+[1]OTCHET!G279</f>
        <v>30363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2929900</v>
      </c>
      <c r="F54" s="182">
        <f>+F55+F56+F60</f>
        <v>1491619</v>
      </c>
      <c r="G54" s="181">
        <f>+G55+G56+G60</f>
        <v>231463</v>
      </c>
      <c r="H54" s="180">
        <f>+H55+H56+H60</f>
        <v>0</v>
      </c>
      <c r="I54" s="179">
        <f>+I55+I56+I60</f>
        <v>0</v>
      </c>
      <c r="J54" s="178">
        <f>+J55+J56+J60</f>
        <v>1260156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2929900</v>
      </c>
      <c r="F55" s="96">
        <f>+G55+H55+I55+J55</f>
        <v>230817</v>
      </c>
      <c r="G55" s="95">
        <f>+[1]OTCHET!G349+[1]OTCHET!G363+[1]OTCHET!G376</f>
        <v>230817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646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-646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1260802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1260802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17347</v>
      </c>
      <c r="G62" s="151">
        <f>+G22-G38+G54-G61</f>
        <v>18367</v>
      </c>
      <c r="H62" s="150">
        <f>+H22-H38+H54-H61</f>
        <v>-163</v>
      </c>
      <c r="I62" s="150">
        <f>+I22-I38+I54-I61</f>
        <v>-1583</v>
      </c>
      <c r="J62" s="149">
        <f>+J22-J38+J54-J61</f>
        <v>726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-17347</v>
      </c>
      <c r="G64" s="137">
        <f>SUM(+G66+G74+G75+G82+G83+G84+G87+G88+G89+G90+G91+G92+G93)</f>
        <v>-18367</v>
      </c>
      <c r="H64" s="136">
        <f>SUM(+H66+H74+H75+H82+H83+H84+H87+H88+H89+H90+H91+H92+H93)</f>
        <v>163</v>
      </c>
      <c r="I64" s="136">
        <f>SUM(+I66+I74+I75+I82+I83+I84+I87+I88+I89+I90+I91+I92+I93)</f>
        <v>1583</v>
      </c>
      <c r="J64" s="135">
        <f>SUM(+J66+J74+J75+J82+J83+J84+J87+J88+J89+J90+J91+J92+J93)</f>
        <v>-726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-1855</v>
      </c>
      <c r="G84" s="117">
        <f>+G85+G86</f>
        <v>-1129</v>
      </c>
      <c r="H84" s="116">
        <f>+H85+H86</f>
        <v>0</v>
      </c>
      <c r="I84" s="116">
        <f>+I85+I86</f>
        <v>0</v>
      </c>
      <c r="J84" s="115">
        <f>+J85+J86</f>
        <v>-726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-1855</v>
      </c>
      <c r="G86" s="103">
        <f>+[1]OTCHET!G509+[1]OTCHET!G512+[1]OTCHET!G532</f>
        <v>-1129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-726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2460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2460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-17952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-12076</v>
      </c>
      <c r="I89" s="80">
        <f>+[1]OTCHET!I561+[1]OTCHET!I562+[1]OTCHET!I563+[1]OTCHET!I564+[1]OTCHET!I565+[1]OTCHET!I566+[1]OTCHET!I567</f>
        <v>-5876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-17238</v>
      </c>
      <c r="H93" s="73">
        <f>[1]OTCHET!H579</f>
        <v>9779</v>
      </c>
      <c r="I93" s="73">
        <f>[1]OTCHET!I579</f>
        <v>7459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-9779</v>
      </c>
      <c r="H94" s="64">
        <f>+[1]OTCHET!H582</f>
        <v>9779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9092015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2015-09-12T10:45:29Z</dcterms:created>
  <dcterms:modified xsi:type="dcterms:W3CDTF">2015-09-12T10:46:32Z</dcterms:modified>
</cp:coreProperties>
</file>