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K94" i="1"/>
  <c r="K95" s="1"/>
  <c r="J94"/>
  <c r="J95" s="1"/>
  <c r="H94"/>
  <c r="H95" s="1"/>
  <c r="G94"/>
  <c r="G95" s="1"/>
  <c r="E94"/>
  <c r="E95" s="1"/>
  <c r="D94"/>
  <c r="D95" s="1"/>
  <c r="K88"/>
  <c r="J88"/>
  <c r="H88"/>
  <c r="G88"/>
  <c r="E88"/>
  <c r="N88" s="1"/>
  <c r="D88"/>
  <c r="M88" s="1"/>
  <c r="K87"/>
  <c r="K89" s="1"/>
  <c r="J87"/>
  <c r="J89" s="1"/>
  <c r="H87"/>
  <c r="H89" s="1"/>
  <c r="G87"/>
  <c r="G89" s="1"/>
  <c r="E87"/>
  <c r="E89" s="1"/>
  <c r="D87"/>
  <c r="D89" s="1"/>
  <c r="K86"/>
  <c r="J86"/>
  <c r="H86"/>
  <c r="G86"/>
  <c r="E86"/>
  <c r="D86"/>
  <c r="K84"/>
  <c r="J84"/>
  <c r="H84"/>
  <c r="G84"/>
  <c r="E84"/>
  <c r="N84" s="1"/>
  <c r="D84"/>
  <c r="M84" s="1"/>
  <c r="K83"/>
  <c r="J83"/>
  <c r="H83"/>
  <c r="G83"/>
  <c r="E83"/>
  <c r="N83" s="1"/>
  <c r="D83"/>
  <c r="M83" s="1"/>
  <c r="K82"/>
  <c r="J82"/>
  <c r="H82"/>
  <c r="G82"/>
  <c r="E82"/>
  <c r="N82" s="1"/>
  <c r="D82"/>
  <c r="M82" s="1"/>
  <c r="K81"/>
  <c r="J81"/>
  <c r="H81"/>
  <c r="G81"/>
  <c r="E81"/>
  <c r="N81" s="1"/>
  <c r="D81"/>
  <c r="M81" s="1"/>
  <c r="K80"/>
  <c r="J80"/>
  <c r="H80"/>
  <c r="G80"/>
  <c r="E80"/>
  <c r="N80" s="1"/>
  <c r="D80"/>
  <c r="M80" s="1"/>
  <c r="K79"/>
  <c r="J79"/>
  <c r="H79"/>
  <c r="G79"/>
  <c r="E79"/>
  <c r="N79" s="1"/>
  <c r="D79"/>
  <c r="M79" s="1"/>
  <c r="K78"/>
  <c r="J78"/>
  <c r="H78"/>
  <c r="G78"/>
  <c r="E78"/>
  <c r="N78" s="1"/>
  <c r="D78"/>
  <c r="M78" s="1"/>
  <c r="K77"/>
  <c r="J77"/>
  <c r="H77"/>
  <c r="G77"/>
  <c r="E77"/>
  <c r="N77" s="1"/>
  <c r="D77"/>
  <c r="M77" s="1"/>
  <c r="B77"/>
  <c r="B78" s="1"/>
  <c r="B79" s="1"/>
  <c r="B80" s="1"/>
  <c r="B81" s="1"/>
  <c r="B82" s="1"/>
  <c r="B83" s="1"/>
  <c r="B84" s="1"/>
  <c r="K76"/>
  <c r="K85" s="1"/>
  <c r="J76"/>
  <c r="J85" s="1"/>
  <c r="H76"/>
  <c r="H85" s="1"/>
  <c r="G76"/>
  <c r="G85" s="1"/>
  <c r="E76"/>
  <c r="E85" s="1"/>
  <c r="D76"/>
  <c r="D85" s="1"/>
  <c r="K75"/>
  <c r="J75"/>
  <c r="H75"/>
  <c r="G75"/>
  <c r="E75"/>
  <c r="D75"/>
  <c r="K73"/>
  <c r="J73"/>
  <c r="H73"/>
  <c r="G73"/>
  <c r="E73"/>
  <c r="N73" s="1"/>
  <c r="D73"/>
  <c r="M73" s="1"/>
  <c r="K72"/>
  <c r="J72"/>
  <c r="H72"/>
  <c r="G72"/>
  <c r="E72"/>
  <c r="N72" s="1"/>
  <c r="D72"/>
  <c r="M72" s="1"/>
  <c r="K71"/>
  <c r="K74" s="1"/>
  <c r="K91" s="1"/>
  <c r="J71"/>
  <c r="J74" s="1"/>
  <c r="J91" s="1"/>
  <c r="H71"/>
  <c r="H74" s="1"/>
  <c r="H91" s="1"/>
  <c r="G71"/>
  <c r="G74" s="1"/>
  <c r="G91" s="1"/>
  <c r="E71"/>
  <c r="E74" s="1"/>
  <c r="E91" s="1"/>
  <c r="D71"/>
  <c r="D74" s="1"/>
  <c r="D91" s="1"/>
  <c r="K70"/>
  <c r="J70"/>
  <c r="H70"/>
  <c r="G70"/>
  <c r="E70"/>
  <c r="D70"/>
  <c r="K67"/>
  <c r="J67"/>
  <c r="H67"/>
  <c r="G67"/>
  <c r="E67"/>
  <c r="N67" s="1"/>
  <c r="D67"/>
  <c r="M67" s="1"/>
  <c r="K66"/>
  <c r="J66"/>
  <c r="H66"/>
  <c r="G66"/>
  <c r="E66"/>
  <c r="N66" s="1"/>
  <c r="D66"/>
  <c r="M66" s="1"/>
  <c r="K65"/>
  <c r="K68" s="1"/>
  <c r="K93" s="1"/>
  <c r="J65"/>
  <c r="J68" s="1"/>
  <c r="H65"/>
  <c r="H68" s="1"/>
  <c r="H93" s="1"/>
  <c r="G65"/>
  <c r="G68" s="1"/>
  <c r="E65"/>
  <c r="E68" s="1"/>
  <c r="E93" s="1"/>
  <c r="D65"/>
  <c r="D68" s="1"/>
  <c r="K57"/>
  <c r="K58" s="1"/>
  <c r="J57"/>
  <c r="J105" s="1"/>
  <c r="H57"/>
  <c r="H58" s="1"/>
  <c r="G57"/>
  <c r="G105" s="1"/>
  <c r="E57"/>
  <c r="E58" s="1"/>
  <c r="D57"/>
  <c r="D105" s="1"/>
  <c r="M105" s="1"/>
  <c r="K51"/>
  <c r="J51"/>
  <c r="H51"/>
  <c r="G51"/>
  <c r="E51"/>
  <c r="N51" s="1"/>
  <c r="D51"/>
  <c r="M51" s="1"/>
  <c r="K50"/>
  <c r="K52" s="1"/>
  <c r="J50"/>
  <c r="J52" s="1"/>
  <c r="H50"/>
  <c r="H52" s="1"/>
  <c r="G50"/>
  <c r="G52" s="1"/>
  <c r="E50"/>
  <c r="E52" s="1"/>
  <c r="D50"/>
  <c r="D52" s="1"/>
  <c r="K49"/>
  <c r="J49"/>
  <c r="H49"/>
  <c r="G49"/>
  <c r="E49"/>
  <c r="D49"/>
  <c r="K47"/>
  <c r="J47"/>
  <c r="H47"/>
  <c r="G47"/>
  <c r="E47"/>
  <c r="N47" s="1"/>
  <c r="D47"/>
  <c r="M47" s="1"/>
  <c r="K46"/>
  <c r="J46"/>
  <c r="H46"/>
  <c r="G46"/>
  <c r="E46"/>
  <c r="N46" s="1"/>
  <c r="D46"/>
  <c r="M46" s="1"/>
  <c r="K45"/>
  <c r="J45"/>
  <c r="H45"/>
  <c r="G45"/>
  <c r="E45"/>
  <c r="N45" s="1"/>
  <c r="D45"/>
  <c r="M45" s="1"/>
  <c r="K44"/>
  <c r="J44"/>
  <c r="H44"/>
  <c r="G44"/>
  <c r="E44"/>
  <c r="N44" s="1"/>
  <c r="D44"/>
  <c r="M44" s="1"/>
  <c r="K43"/>
  <c r="J43"/>
  <c r="H43"/>
  <c r="G43"/>
  <c r="E43"/>
  <c r="N43" s="1"/>
  <c r="D43"/>
  <c r="M43" s="1"/>
  <c r="K42"/>
  <c r="K48" s="1"/>
  <c r="J42"/>
  <c r="J48" s="1"/>
  <c r="H42"/>
  <c r="H48" s="1"/>
  <c r="G42"/>
  <c r="G48" s="1"/>
  <c r="E42"/>
  <c r="E48" s="1"/>
  <c r="D42"/>
  <c r="D48" s="1"/>
  <c r="K41"/>
  <c r="J41"/>
  <c r="H41"/>
  <c r="G41"/>
  <c r="E41"/>
  <c r="D41"/>
  <c r="K39"/>
  <c r="J39"/>
  <c r="H39"/>
  <c r="G39"/>
  <c r="E39"/>
  <c r="N39" s="1"/>
  <c r="D39"/>
  <c r="M39" s="1"/>
  <c r="K38"/>
  <c r="K40" s="1"/>
  <c r="J38"/>
  <c r="J40" s="1"/>
  <c r="H38"/>
  <c r="H40" s="1"/>
  <c r="G38"/>
  <c r="G40" s="1"/>
  <c r="E38"/>
  <c r="E40" s="1"/>
  <c r="D38"/>
  <c r="D40" s="1"/>
  <c r="K37"/>
  <c r="J37"/>
  <c r="H37"/>
  <c r="G37"/>
  <c r="E37"/>
  <c r="D37"/>
  <c r="K35"/>
  <c r="J35"/>
  <c r="H35"/>
  <c r="G35"/>
  <c r="E35"/>
  <c r="N35" s="1"/>
  <c r="D35"/>
  <c r="M35" s="1"/>
  <c r="K34"/>
  <c r="J34"/>
  <c r="H34"/>
  <c r="G34"/>
  <c r="E34"/>
  <c r="N34" s="1"/>
  <c r="D34"/>
  <c r="M34" s="1"/>
  <c r="K33"/>
  <c r="K36" s="1"/>
  <c r="K54" s="1"/>
  <c r="J33"/>
  <c r="J36" s="1"/>
  <c r="J54" s="1"/>
  <c r="H33"/>
  <c r="H36" s="1"/>
  <c r="H54" s="1"/>
  <c r="G33"/>
  <c r="G36" s="1"/>
  <c r="G54" s="1"/>
  <c r="E33"/>
  <c r="E36" s="1"/>
  <c r="E54" s="1"/>
  <c r="D33"/>
  <c r="D36" s="1"/>
  <c r="D54" s="1"/>
  <c r="K32"/>
  <c r="J32"/>
  <c r="H32"/>
  <c r="G32"/>
  <c r="E32"/>
  <c r="D32"/>
  <c r="K28"/>
  <c r="J28"/>
  <c r="H28"/>
  <c r="G28"/>
  <c r="E28"/>
  <c r="N28" s="1"/>
  <c r="D28"/>
  <c r="M28" s="1"/>
  <c r="K25"/>
  <c r="J25"/>
  <c r="H25"/>
  <c r="G25"/>
  <c r="E25"/>
  <c r="N25" s="1"/>
  <c r="D25"/>
  <c r="M25" s="1"/>
  <c r="K24"/>
  <c r="K26" s="1"/>
  <c r="J24"/>
  <c r="J26" s="1"/>
  <c r="H24"/>
  <c r="H26" s="1"/>
  <c r="G24"/>
  <c r="G26" s="1"/>
  <c r="E24"/>
  <c r="E26" s="1"/>
  <c r="D24"/>
  <c r="D26" s="1"/>
  <c r="K23"/>
  <c r="J23"/>
  <c r="H23"/>
  <c r="G23"/>
  <c r="E23"/>
  <c r="D23"/>
  <c r="K22"/>
  <c r="J22"/>
  <c r="H22"/>
  <c r="G22"/>
  <c r="E22"/>
  <c r="N22" s="1"/>
  <c r="D22"/>
  <c r="M22" s="1"/>
  <c r="K19"/>
  <c r="J19"/>
  <c r="H19"/>
  <c r="G19"/>
  <c r="E19"/>
  <c r="N19" s="1"/>
  <c r="D19"/>
  <c r="M19" s="1"/>
  <c r="K18"/>
  <c r="J18"/>
  <c r="H18"/>
  <c r="G18"/>
  <c r="E18"/>
  <c r="N18" s="1"/>
  <c r="D18"/>
  <c r="M18" s="1"/>
  <c r="K17"/>
  <c r="J17"/>
  <c r="H17"/>
  <c r="G17"/>
  <c r="E17"/>
  <c r="N17" s="1"/>
  <c r="D17"/>
  <c r="M17" s="1"/>
  <c r="K16"/>
  <c r="J16"/>
  <c r="H16"/>
  <c r="G16"/>
  <c r="E16"/>
  <c r="N16" s="1"/>
  <c r="D16"/>
  <c r="M16" s="1"/>
  <c r="K15"/>
  <c r="J15"/>
  <c r="H15"/>
  <c r="G15"/>
  <c r="E15"/>
  <c r="N15" s="1"/>
  <c r="D15"/>
  <c r="M15" s="1"/>
  <c r="K14"/>
  <c r="J14"/>
  <c r="H14"/>
  <c r="G14"/>
  <c r="E14"/>
  <c r="N14" s="1"/>
  <c r="D14"/>
  <c r="M14" s="1"/>
  <c r="K13"/>
  <c r="K20" s="1"/>
  <c r="K30" s="1"/>
  <c r="K56" s="1"/>
  <c r="J13"/>
  <c r="J20" s="1"/>
  <c r="J30" s="1"/>
  <c r="J56" s="1"/>
  <c r="H13"/>
  <c r="H20" s="1"/>
  <c r="H30" s="1"/>
  <c r="H56" s="1"/>
  <c r="G13"/>
  <c r="G20" s="1"/>
  <c r="G30" s="1"/>
  <c r="G56" s="1"/>
  <c r="E13"/>
  <c r="E20" s="1"/>
  <c r="E30" s="1"/>
  <c r="E56" s="1"/>
  <c r="D13"/>
  <c r="D20" s="1"/>
  <c r="D30" s="1"/>
  <c r="D56" s="1"/>
  <c r="K12"/>
  <c r="J12"/>
  <c r="H12"/>
  <c r="G12"/>
  <c r="E12"/>
  <c r="D12"/>
  <c r="M5"/>
  <c r="J5"/>
  <c r="B5"/>
  <c r="M3"/>
  <c r="A3"/>
  <c r="K1"/>
  <c r="G1"/>
  <c r="A1"/>
  <c r="E104" l="1"/>
  <c r="E101"/>
  <c r="H104"/>
  <c r="H101"/>
  <c r="K104"/>
  <c r="K101"/>
  <c r="D93"/>
  <c r="D101" s="1"/>
  <c r="D64"/>
  <c r="G64"/>
  <c r="G93"/>
  <c r="G101" s="1"/>
  <c r="J93"/>
  <c r="J101" s="1"/>
  <c r="J64"/>
  <c r="M13"/>
  <c r="M24"/>
  <c r="M33"/>
  <c r="M38"/>
  <c r="M42"/>
  <c r="M50"/>
  <c r="M57"/>
  <c r="D58"/>
  <c r="G58"/>
  <c r="J58"/>
  <c r="M65"/>
  <c r="M68" s="1"/>
  <c r="M71"/>
  <c r="M76"/>
  <c r="M87"/>
  <c r="M94"/>
  <c r="M95" s="1"/>
  <c r="E102"/>
  <c r="H102"/>
  <c r="K102"/>
  <c r="E105"/>
  <c r="H105"/>
  <c r="K105"/>
  <c r="N13"/>
  <c r="N24"/>
  <c r="N33"/>
  <c r="N38"/>
  <c r="N42"/>
  <c r="N50"/>
  <c r="N57"/>
  <c r="N65"/>
  <c r="N68" s="1"/>
  <c r="N71"/>
  <c r="N76"/>
  <c r="N87"/>
  <c r="N94"/>
  <c r="N95" s="1"/>
  <c r="D102"/>
  <c r="G102"/>
  <c r="J102"/>
  <c r="N85" l="1"/>
  <c r="N75"/>
  <c r="N52"/>
  <c r="N49"/>
  <c r="N40"/>
  <c r="N37"/>
  <c r="N26"/>
  <c r="N23"/>
  <c r="M85"/>
  <c r="M75"/>
  <c r="M64"/>
  <c r="M102"/>
  <c r="M58"/>
  <c r="M48"/>
  <c r="M41"/>
  <c r="M36"/>
  <c r="M32"/>
  <c r="M20"/>
  <c r="M12"/>
  <c r="N93"/>
  <c r="N105"/>
  <c r="J104"/>
  <c r="G104"/>
  <c r="D104"/>
  <c r="N89"/>
  <c r="N86"/>
  <c r="N74"/>
  <c r="N91" s="1"/>
  <c r="N70"/>
  <c r="N58"/>
  <c r="N102"/>
  <c r="N48"/>
  <c r="N41"/>
  <c r="N36"/>
  <c r="N54" s="1"/>
  <c r="N32"/>
  <c r="N20"/>
  <c r="N30" s="1"/>
  <c r="N56" s="1"/>
  <c r="N12"/>
  <c r="M89"/>
  <c r="M86"/>
  <c r="M74"/>
  <c r="M91" s="1"/>
  <c r="M93" s="1"/>
  <c r="M70"/>
  <c r="M52"/>
  <c r="M49"/>
  <c r="M40"/>
  <c r="M37"/>
  <c r="M26"/>
  <c r="M23"/>
  <c r="M30" l="1"/>
  <c r="M56" s="1"/>
  <c r="M54"/>
  <c r="N104"/>
  <c r="N101"/>
  <c r="M104" l="1"/>
  <c r="M101"/>
</calcChain>
</file>

<file path=xl/sharedStrings.xml><?xml version="1.0" encoding="utf-8"?>
<sst xmlns="http://schemas.openxmlformats.org/spreadsheetml/2006/main" count="128" uniqueCount="99">
  <si>
    <t xml:space="preserve">      ЕИК/ БУЛСТАТ</t>
  </si>
  <si>
    <t xml:space="preserve">         КОД ПО ЕБК</t>
  </si>
  <si>
    <t>Съставител (предприятие, поделение)</t>
  </si>
  <si>
    <t>e-mail</t>
  </si>
  <si>
    <t xml:space="preserve">            телефони:</t>
  </si>
  <si>
    <t xml:space="preserve">                                   Б А Л А Н С    на</t>
  </si>
  <si>
    <t xml:space="preserve">  към</t>
  </si>
  <si>
    <t xml:space="preserve">          (в  л е в а) </t>
  </si>
  <si>
    <t>Актив (в лева)</t>
  </si>
  <si>
    <t xml:space="preserve">                             Актив (в лева)</t>
  </si>
  <si>
    <t>Ш и ф ъ р</t>
  </si>
  <si>
    <r>
      <t xml:space="preserve">                              I. </t>
    </r>
    <r>
      <rPr>
        <b/>
        <sz val="9"/>
        <rFont val="Times New Roman CYR"/>
        <family val="1"/>
        <charset val="204"/>
      </rPr>
      <t>ОТЧЕТНА ГРУПА</t>
    </r>
  </si>
  <si>
    <r>
      <t xml:space="preserve">                 II.ОТЧЕТНА  ГРУПА</t>
    </r>
    <r>
      <rPr>
        <b/>
        <sz val="10"/>
        <rFont val="Times New Roman CYR"/>
        <family val="1"/>
        <charset val="204"/>
      </rPr>
      <t xml:space="preserve"> </t>
    </r>
    <r>
      <rPr>
        <b/>
        <i/>
        <sz val="10"/>
        <color indexed="20"/>
        <rFont val="Times New Roman Cyr"/>
      </rPr>
      <t>"СМЕТКИ ЗА</t>
    </r>
  </si>
  <si>
    <t xml:space="preserve">                             III. ОТЧЕТНА  ГРУПА</t>
  </si>
  <si>
    <t>IV.  В С И Ч К О</t>
  </si>
  <si>
    <t xml:space="preserve"> Раздели, групи, статии</t>
  </si>
  <si>
    <r>
      <t xml:space="preserve">                                 </t>
    </r>
    <r>
      <rPr>
        <b/>
        <i/>
        <sz val="11"/>
        <color indexed="18"/>
        <rFont val="Times New Roman CYR"/>
      </rPr>
      <t>"БЮДЖЕТ"</t>
    </r>
  </si>
  <si>
    <t xml:space="preserve">           СРЕДСТВА ОТ ЕВРОПЕЙСКИЯ СЪЮЗ"</t>
  </si>
  <si>
    <t xml:space="preserve">                 "ДРУГИ СМЕТКИ И ДЕЙНОСТИ"</t>
  </si>
  <si>
    <t>Начален баланс       (в лева)</t>
  </si>
  <si>
    <t>Краен баланс           (в лева)</t>
  </si>
  <si>
    <t>а</t>
  </si>
  <si>
    <t>б</t>
  </si>
  <si>
    <t xml:space="preserve"> А. НЕФИНАНСОВИ АКТИВИ</t>
  </si>
  <si>
    <t xml:space="preserve"> I. Дълготрайни материални активи</t>
  </si>
  <si>
    <t xml:space="preserve"> 1. Сгради</t>
  </si>
  <si>
    <t xml:space="preserve"> 2. Компютри,транспортни средства,оборудване</t>
  </si>
  <si>
    <t xml:space="preserve"> 3. Стопански инвентар и други ДМА</t>
  </si>
  <si>
    <t xml:space="preserve"> 4. Д М А   в   процес на придобиване</t>
  </si>
  <si>
    <t xml:space="preserve"> 5. Инфраструктурни обекти</t>
  </si>
  <si>
    <t xml:space="preserve"> 6. Активи с историческа и худ. стойност и книги</t>
  </si>
  <si>
    <t xml:space="preserve"> 7. Земи, гори и трайни насаждения</t>
  </si>
  <si>
    <t xml:space="preserve"> Общо за група І :</t>
  </si>
  <si>
    <t xml:space="preserve"> ІІ. Нематериални дълготрайни активи</t>
  </si>
  <si>
    <t xml:space="preserve"> III. Краткотрайни материални активи</t>
  </si>
  <si>
    <t xml:space="preserve"> 1. Материали, продукция, стоки, незавър. п-во</t>
  </si>
  <si>
    <t xml:space="preserve"> 2. Други краткотрайни материални активи</t>
  </si>
  <si>
    <t xml:space="preserve"> Общо за група ІІІ :</t>
  </si>
  <si>
    <t xml:space="preserve"> ІV. Разходи за бъдещи периоди</t>
  </si>
  <si>
    <t xml:space="preserve"> Общо за раздел "А" :</t>
  </si>
  <si>
    <t xml:space="preserve"> Б. ФИНАНСОВИ АКТИВИ</t>
  </si>
  <si>
    <t xml:space="preserve"> I. Дялове, акции и други ценни книжа</t>
  </si>
  <si>
    <t xml:space="preserve"> 1. Дялове и акции</t>
  </si>
  <si>
    <t xml:space="preserve"> 2. Държавни/общински ценни книжа</t>
  </si>
  <si>
    <t xml:space="preserve"> 3. Облигации и други ценни книжа</t>
  </si>
  <si>
    <t xml:space="preserve"> II. Вземания от заеми</t>
  </si>
  <si>
    <t xml:space="preserve"> 1. Дългосрочни вземания по заеми</t>
  </si>
  <si>
    <t xml:space="preserve"> 2. Краткосрочни вземания по заеми</t>
  </si>
  <si>
    <t xml:space="preserve"> Общо за група ІІ :</t>
  </si>
  <si>
    <t xml:space="preserve"> III. Други вземания</t>
  </si>
  <si>
    <t xml:space="preserve"> 1. Публични държавни/общински вземания</t>
  </si>
  <si>
    <t xml:space="preserve"> 2. Вземания от клиенти</t>
  </si>
  <si>
    <t xml:space="preserve"> 3. Предоставени аванси</t>
  </si>
  <si>
    <t xml:space="preserve"> 4. Подотчетни лица</t>
  </si>
  <si>
    <t xml:space="preserve"> 5. Вземания по заеми между бюдж. предприятия</t>
  </si>
  <si>
    <t xml:space="preserve"> 6. Други вземания</t>
  </si>
  <si>
    <t xml:space="preserve"> IV. Парични средства</t>
  </si>
  <si>
    <t xml:space="preserve"> 1. Парични средства  в брой</t>
  </si>
  <si>
    <t xml:space="preserve"> 2. Парични средства в банкови сметки</t>
  </si>
  <si>
    <t xml:space="preserve"> Общо за група ІV :</t>
  </si>
  <si>
    <t xml:space="preserve"> Общо за раздел "Б":</t>
  </si>
  <si>
    <t xml:space="preserve"> С у м а   н а   а к т и в а</t>
  </si>
  <si>
    <t xml:space="preserve"> В.  ЗАДБАЛАНСОВИ АКТИВИ</t>
  </si>
  <si>
    <t>Пасив (в лева)</t>
  </si>
  <si>
    <t xml:space="preserve">                             Пасив (в лева)</t>
  </si>
  <si>
    <r>
      <t xml:space="preserve">                 II.ОТЧЕТНА  ГРУПА</t>
    </r>
    <r>
      <rPr>
        <b/>
        <sz val="10"/>
        <rFont val="Times New Roman CYR"/>
        <family val="1"/>
        <charset val="204"/>
      </rPr>
      <t xml:space="preserve"> </t>
    </r>
    <r>
      <rPr>
        <b/>
        <sz val="10"/>
        <color indexed="20"/>
        <rFont val="Times New Roman Cyr"/>
        <family val="1"/>
        <charset val="204"/>
      </rPr>
      <t>"СМЕТКИ ЗА</t>
    </r>
  </si>
  <si>
    <t xml:space="preserve"> A. КАПИТАЛ В БЮДЖ. ПРЕДПРИЯТИЯ</t>
  </si>
  <si>
    <t xml:space="preserve"> 1. Разполагаем капитал</t>
  </si>
  <si>
    <t xml:space="preserve"> 2. Прираст/н-ние в нетните активи от мин. г-ни</t>
  </si>
  <si>
    <t xml:space="preserve"> 3. Прираст/намаление в нет. а-ви за периода</t>
  </si>
  <si>
    <t>Общо за раздел "А" :</t>
  </si>
  <si>
    <t xml:space="preserve"> Б. ПАСИВИ И ПРИХОДИ ЗА БЪД. ПЕРИОДИ</t>
  </si>
  <si>
    <t xml:space="preserve"> I. Дългосрочни задължения</t>
  </si>
  <si>
    <t xml:space="preserve"> 1. Дългоср. задължения по емисии на ц. к-жа</t>
  </si>
  <si>
    <t xml:space="preserve"> 2. Дългосрочни задължения по получени заеми</t>
  </si>
  <si>
    <t xml:space="preserve"> 3. Други дългоср. з-ния - фин. лизинг и търг. к-т</t>
  </si>
  <si>
    <t xml:space="preserve"> II. Краткосрочни задължения</t>
  </si>
  <si>
    <t xml:space="preserve"> 1. Краткоср. з-ия по заеми и емисии на ц. к-жа</t>
  </si>
  <si>
    <t xml:space="preserve"> 2. Задължения към доставчици</t>
  </si>
  <si>
    <t xml:space="preserve"> 3. Получени аванси</t>
  </si>
  <si>
    <t xml:space="preserve"> 4. З-ия за пенсии,помощи,стипендии,субсидии</t>
  </si>
  <si>
    <t xml:space="preserve"> 5. Задължения за данъци, мита и такси</t>
  </si>
  <si>
    <t xml:space="preserve"> 6. Задължения за вноски към ДОО,НЗОК,ДЗПО</t>
  </si>
  <si>
    <t xml:space="preserve"> 7. Задължения към персонала</t>
  </si>
  <si>
    <t xml:space="preserve"> 8. З-ия по заеми между бюдж. предприятия</t>
  </si>
  <si>
    <t xml:space="preserve"> 9. Други краткосрочни задължения</t>
  </si>
  <si>
    <t xml:space="preserve"> IІI. Провизии и приходи за бъдещи периоди</t>
  </si>
  <si>
    <t xml:space="preserve"> 1. Провизии за задължения</t>
  </si>
  <si>
    <t xml:space="preserve"> 2. Приходи за бъдещи периоди</t>
  </si>
  <si>
    <t>Общо за раздел "Б" :</t>
  </si>
  <si>
    <t>С у м а   н а   п а с и в а</t>
  </si>
  <si>
    <r>
      <t xml:space="preserve"> </t>
    </r>
    <r>
      <rPr>
        <b/>
        <i/>
        <sz val="12"/>
        <rFont val="Times New Roman CYR"/>
        <family val="1"/>
        <charset val="204"/>
      </rPr>
      <t>В.  ЗАДБАЛАНСОВИ ПАСИВИ</t>
    </r>
  </si>
  <si>
    <t xml:space="preserve">                                                              Д а т а :</t>
  </si>
  <si>
    <t xml:space="preserve">                                   Главен  счетоводител :</t>
  </si>
  <si>
    <t xml:space="preserve">                                  Ръководител :</t>
  </si>
  <si>
    <r>
      <t>БАЛАНСОВИ</t>
    </r>
    <r>
      <rPr>
        <b/>
        <sz val="10"/>
        <rFont val="Times New Roman CYR"/>
        <family val="1"/>
        <charset val="204"/>
      </rPr>
      <t xml:space="preserve"> АКТИВИ И ПАСИВИ - РАВНЕНИЕ</t>
    </r>
  </si>
  <si>
    <r>
      <t>ЗАДБАЛАНСОВИ</t>
    </r>
    <r>
      <rPr>
        <b/>
        <sz val="10"/>
        <rFont val="Times New Roman CYR"/>
        <family val="1"/>
        <charset val="204"/>
      </rPr>
      <t xml:space="preserve"> АКТИВИ И ПАСИВИ - РАВНЕНИЕ</t>
    </r>
  </si>
  <si>
    <r>
      <t>БАЛАНСОВИ</t>
    </r>
    <r>
      <rPr>
        <b/>
        <sz val="10"/>
        <rFont val="Times New Roman CYR"/>
        <family val="1"/>
        <charset val="204"/>
      </rPr>
      <t xml:space="preserve"> АКТИВИ И ПАСИВИ - СУМА НА НЕРАВНЕНИЕ</t>
    </r>
  </si>
  <si>
    <r>
      <t>ЗАДБАЛАНСОВИ</t>
    </r>
    <r>
      <rPr>
        <b/>
        <sz val="9"/>
        <rFont val="Times New Roman CYR"/>
        <family val="1"/>
        <charset val="204"/>
      </rPr>
      <t xml:space="preserve"> АКТИВИ И ПАСИВИ - СУМА НА НЕРАВНЕНИЕ</t>
    </r>
  </si>
</sst>
</file>

<file path=xl/styles.xml><?xml version="1.0" encoding="utf-8"?>
<styleSheet xmlns="http://schemas.openxmlformats.org/spreadsheetml/2006/main">
  <numFmts count="9">
    <numFmt numFmtId="164" formatCode="000&quot; &quot;000&quot; &quot;000"/>
    <numFmt numFmtId="165" formatCode="0&quot; &quot;0&quot; &quot;0&quot; &quot;0"/>
    <numFmt numFmtId="166" formatCode="#,##0;[Red]\(#,##0\)"/>
    <numFmt numFmtId="167" formatCode="00##"/>
    <numFmt numFmtId="168" formatCode="#,##0.00;[Red]\(#,##0.00\)"/>
    <numFmt numFmtId="169" formatCode="####"/>
    <numFmt numFmtId="170" formatCode="00&quot;.&quot;00&quot;.&quot;0000&quot; г.&quot;"/>
    <numFmt numFmtId="171" formatCode="0.000000000"/>
    <numFmt numFmtId="172" formatCode="0.0000000000"/>
  </numFmts>
  <fonts count="40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1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1"/>
      <color indexed="18"/>
      <name val="Times New Roman CYR"/>
      <family val="1"/>
      <charset val="204"/>
    </font>
    <font>
      <sz val="10"/>
      <name val="Arial"/>
      <charset val="204"/>
    </font>
    <font>
      <sz val="12"/>
      <name val="Times New Roman Cyr"/>
      <family val="1"/>
      <charset val="204"/>
    </font>
    <font>
      <b/>
      <sz val="14"/>
      <color indexed="62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sz val="14"/>
      <color indexed="18"/>
      <name val="Times New Roman Cyr"/>
    </font>
    <font>
      <b/>
      <i/>
      <sz val="14"/>
      <name val="Times New Roman CYR"/>
      <family val="1"/>
      <charset val="204"/>
    </font>
    <font>
      <b/>
      <i/>
      <sz val="14"/>
      <color indexed="18"/>
      <name val="Times New Roman CYR"/>
      <family val="1"/>
      <charset val="204"/>
    </font>
    <font>
      <sz val="14"/>
      <color indexed="18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color indexed="1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i/>
      <sz val="10"/>
      <color indexed="20"/>
      <name val="Times New Roman Cyr"/>
    </font>
    <font>
      <b/>
      <i/>
      <sz val="10"/>
      <color indexed="18"/>
      <name val="Times New Roman CYR"/>
    </font>
    <font>
      <b/>
      <i/>
      <sz val="11"/>
      <color indexed="18"/>
      <name val="Times New Roman CYR"/>
    </font>
    <font>
      <b/>
      <i/>
      <sz val="10"/>
      <color indexed="58"/>
      <name val="Times New Roman CYR"/>
    </font>
    <font>
      <sz val="10"/>
      <color indexed="17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4"/>
      <color indexed="18"/>
      <name val="Times New Roman CYR"/>
    </font>
    <font>
      <sz val="10"/>
      <color indexed="62"/>
      <name val="Times New Roman CYR"/>
      <family val="1"/>
      <charset val="204"/>
    </font>
    <font>
      <b/>
      <sz val="10"/>
      <color indexed="20"/>
      <name val="Times New Roman Cyr"/>
      <family val="1"/>
      <charset val="204"/>
    </font>
    <font>
      <b/>
      <sz val="10"/>
      <color indexed="58"/>
      <name val="Times New Roman CYR"/>
    </font>
    <font>
      <sz val="14"/>
      <name val="Times New Roman CYR"/>
      <family val="1"/>
      <charset val="204"/>
    </font>
    <font>
      <b/>
      <sz val="14"/>
      <color indexed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b/>
      <i/>
      <sz val="10"/>
      <color indexed="12"/>
      <name val="Times New Roman CYR"/>
      <family val="1"/>
      <charset val="204"/>
    </font>
    <font>
      <b/>
      <sz val="12"/>
      <color indexed="20"/>
      <name val="Times New Roman CYR"/>
      <family val="1"/>
      <charset val="204"/>
    </font>
    <font>
      <b/>
      <i/>
      <sz val="10"/>
      <color indexed="60"/>
      <name val="Times New Roman CYR"/>
      <family val="1"/>
      <charset val="204"/>
    </font>
    <font>
      <b/>
      <sz val="12"/>
      <name val="Times New Roman CYR"/>
      <family val="1"/>
    </font>
    <font>
      <b/>
      <i/>
      <sz val="9"/>
      <color indexed="60"/>
      <name val="Times New Roman CYR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3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25"/>
      </left>
      <right style="medium">
        <color indexed="25"/>
      </right>
      <top style="medium">
        <color indexed="25"/>
      </top>
      <bottom style="medium">
        <color indexed="25"/>
      </bottom>
      <diagonal/>
    </border>
    <border>
      <left style="medium">
        <color indexed="25"/>
      </left>
      <right style="double">
        <color indexed="25"/>
      </right>
      <top style="medium">
        <color indexed="25"/>
      </top>
      <bottom style="medium">
        <color indexed="25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05">
    <xf numFmtId="0" fontId="0" fillId="0" borderId="0" xfId="0"/>
    <xf numFmtId="0" fontId="3" fillId="3" borderId="0" xfId="1" applyFont="1" applyFill="1" applyProtection="1"/>
    <xf numFmtId="0" fontId="4" fillId="3" borderId="0" xfId="1" applyFont="1" applyFill="1" applyBorder="1" applyAlignment="1" applyProtection="1">
      <alignment horizontal="center"/>
    </xf>
    <xf numFmtId="0" fontId="5" fillId="3" borderId="0" xfId="1" applyFont="1" applyFill="1" applyProtection="1"/>
    <xf numFmtId="165" fontId="6" fillId="2" borderId="6" xfId="1" applyNumberFormat="1" applyFont="1" applyFill="1" applyBorder="1" applyAlignment="1" applyProtection="1">
      <alignment horizontal="center" vertical="center"/>
    </xf>
    <xf numFmtId="0" fontId="4" fillId="3" borderId="0" xfId="1" applyFont="1" applyFill="1" applyProtection="1"/>
    <xf numFmtId="0" fontId="4" fillId="4" borderId="0" xfId="1" applyFont="1" applyFill="1" applyProtection="1"/>
    <xf numFmtId="0" fontId="3" fillId="3" borderId="0" xfId="1" applyFont="1" applyFill="1" applyAlignment="1" applyProtection="1">
      <alignment horizontal="right"/>
    </xf>
    <xf numFmtId="0" fontId="3" fillId="3" borderId="0" xfId="1" applyFont="1" applyFill="1" applyBorder="1" applyAlignment="1" applyProtection="1">
      <alignment horizontal="center"/>
    </xf>
    <xf numFmtId="0" fontId="8" fillId="2" borderId="6" xfId="1" applyNumberFormat="1" applyFont="1" applyFill="1" applyBorder="1" applyAlignment="1" applyProtection="1">
      <alignment horizontal="center" vertical="center"/>
    </xf>
    <xf numFmtId="0" fontId="2" fillId="2" borderId="6" xfId="1" applyNumberFormat="1" applyFont="1" applyFill="1" applyBorder="1" applyAlignment="1" applyProtection="1">
      <alignment horizontal="center" vertical="center"/>
    </xf>
    <xf numFmtId="166" fontId="10" fillId="3" borderId="0" xfId="2" applyNumberFormat="1" applyFont="1" applyFill="1" applyAlignment="1" applyProtection="1"/>
    <xf numFmtId="38" fontId="10" fillId="3" borderId="0" xfId="2" applyNumberFormat="1" applyFont="1" applyFill="1" applyProtection="1"/>
    <xf numFmtId="0" fontId="6" fillId="5" borderId="0" xfId="1" applyFont="1" applyFill="1" applyBorder="1" applyAlignment="1" applyProtection="1">
      <alignment horizontal="left"/>
    </xf>
    <xf numFmtId="0" fontId="11" fillId="5" borderId="0" xfId="1" applyFont="1" applyFill="1" applyBorder="1" applyAlignment="1" applyProtection="1">
      <alignment horizontal="right"/>
    </xf>
    <xf numFmtId="166" fontId="12" fillId="3" borderId="0" xfId="2" applyNumberFormat="1" applyFont="1" applyFill="1" applyBorder="1" applyAlignment="1" applyProtection="1">
      <alignment horizontal="left"/>
    </xf>
    <xf numFmtId="0" fontId="4" fillId="3" borderId="12" xfId="1" applyFont="1" applyFill="1" applyBorder="1" applyAlignment="1" applyProtection="1">
      <alignment horizontal="center"/>
    </xf>
    <xf numFmtId="38" fontId="14" fillId="3" borderId="12" xfId="2" applyNumberFormat="1" applyFont="1" applyFill="1" applyBorder="1" applyAlignment="1" applyProtection="1">
      <alignment horizontal="left"/>
    </xf>
    <xf numFmtId="38" fontId="15" fillId="3" borderId="12" xfId="2" applyNumberFormat="1" applyFont="1" applyFill="1" applyBorder="1" applyAlignment="1" applyProtection="1">
      <alignment horizontal="left"/>
    </xf>
    <xf numFmtId="38" fontId="16" fillId="6" borderId="0" xfId="2" applyNumberFormat="1" applyFont="1" applyFill="1" applyAlignment="1" applyProtection="1"/>
    <xf numFmtId="38" fontId="17" fillId="6" borderId="13" xfId="2" applyNumberFormat="1" applyFont="1" applyFill="1" applyBorder="1" applyAlignment="1" applyProtection="1">
      <alignment horizontal="center"/>
    </xf>
    <xf numFmtId="166" fontId="10" fillId="6" borderId="0" xfId="2" applyNumberFormat="1" applyFont="1" applyFill="1" applyAlignment="1" applyProtection="1"/>
    <xf numFmtId="38" fontId="3" fillId="6" borderId="0" xfId="2" applyNumberFormat="1" applyFont="1" applyFill="1" applyAlignment="1" applyProtection="1">
      <alignment horizontal="left"/>
    </xf>
    <xf numFmtId="38" fontId="17" fillId="6" borderId="0" xfId="2" applyNumberFormat="1" applyFont="1" applyFill="1" applyAlignment="1" applyProtection="1">
      <alignment horizontal="center"/>
    </xf>
    <xf numFmtId="0" fontId="4" fillId="6" borderId="0" xfId="1" applyFont="1" applyFill="1" applyBorder="1" applyProtection="1"/>
    <xf numFmtId="166" fontId="10" fillId="6" borderId="0" xfId="2" applyNumberFormat="1" applyFont="1" applyFill="1" applyBorder="1" applyAlignment="1" applyProtection="1"/>
    <xf numFmtId="0" fontId="18" fillId="6" borderId="0" xfId="1" applyFont="1" applyFill="1" applyProtection="1"/>
    <xf numFmtId="38" fontId="12" fillId="7" borderId="14" xfId="2" applyNumberFormat="1" applyFont="1" applyFill="1" applyBorder="1" applyAlignment="1" applyProtection="1">
      <alignment horizontal="center" vertical="center"/>
    </xf>
    <xf numFmtId="0" fontId="19" fillId="8" borderId="14" xfId="1" applyFont="1" applyFill="1" applyBorder="1" applyAlignment="1" applyProtection="1">
      <alignment vertical="center"/>
    </xf>
    <xf numFmtId="166" fontId="10" fillId="8" borderId="16" xfId="2" applyNumberFormat="1" applyFont="1" applyFill="1" applyBorder="1" applyAlignment="1" applyProtection="1">
      <alignment vertical="center"/>
    </xf>
    <xf numFmtId="0" fontId="20" fillId="8" borderId="14" xfId="1" applyFont="1" applyFill="1" applyBorder="1" applyAlignment="1" applyProtection="1">
      <alignment horizontal="left" vertical="center"/>
    </xf>
    <xf numFmtId="166" fontId="10" fillId="8" borderId="16" xfId="2" applyNumberFormat="1" applyFont="1" applyFill="1" applyBorder="1" applyAlignment="1" applyProtection="1">
      <alignment horizontal="left" vertical="center"/>
    </xf>
    <xf numFmtId="0" fontId="4" fillId="8" borderId="16" xfId="1" applyFont="1" applyFill="1" applyBorder="1" applyProtection="1"/>
    <xf numFmtId="38" fontId="12" fillId="7" borderId="17" xfId="2" applyNumberFormat="1" applyFont="1" applyFill="1" applyBorder="1" applyAlignment="1" applyProtection="1">
      <alignment horizontal="center" vertical="center"/>
    </xf>
    <xf numFmtId="0" fontId="22" fillId="8" borderId="19" xfId="1" applyFont="1" applyFill="1" applyBorder="1" applyAlignment="1" applyProtection="1">
      <alignment vertical="center"/>
    </xf>
    <xf numFmtId="166" fontId="10" fillId="8" borderId="20" xfId="2" applyNumberFormat="1" applyFont="1" applyFill="1" applyBorder="1" applyAlignment="1" applyProtection="1">
      <alignment horizontal="center" vertical="center"/>
    </xf>
    <xf numFmtId="0" fontId="21" fillId="8" borderId="19" xfId="1" applyFont="1" applyFill="1" applyBorder="1" applyAlignment="1" applyProtection="1">
      <alignment horizontal="left" vertical="center"/>
    </xf>
    <xf numFmtId="166" fontId="10" fillId="8" borderId="20" xfId="2" applyNumberFormat="1" applyFont="1" applyFill="1" applyBorder="1" applyAlignment="1" applyProtection="1">
      <alignment horizontal="left" vertical="center"/>
    </xf>
    <xf numFmtId="0" fontId="24" fillId="8" borderId="19" xfId="1" applyFont="1" applyFill="1" applyBorder="1" applyAlignment="1" applyProtection="1">
      <alignment horizontal="left" vertical="center"/>
    </xf>
    <xf numFmtId="0" fontId="25" fillId="8" borderId="20" xfId="1" applyFont="1" applyFill="1" applyBorder="1" applyProtection="1"/>
    <xf numFmtId="38" fontId="12" fillId="7" borderId="19" xfId="2" applyNumberFormat="1" applyFont="1" applyFill="1" applyBorder="1" applyAlignment="1" applyProtection="1">
      <alignment horizontal="center" vertical="center"/>
    </xf>
    <xf numFmtId="166" fontId="26" fillId="7" borderId="22" xfId="2" applyNumberFormat="1" applyFont="1" applyFill="1" applyBorder="1" applyAlignment="1" applyProtection="1">
      <alignment horizontal="center" vertical="center" wrapText="1"/>
    </xf>
    <xf numFmtId="166" fontId="5" fillId="7" borderId="23" xfId="2" applyNumberFormat="1" applyFont="1" applyFill="1" applyBorder="1" applyAlignment="1" applyProtection="1">
      <alignment horizontal="center" vertical="center" wrapText="1"/>
    </xf>
    <xf numFmtId="38" fontId="3" fillId="7" borderId="24" xfId="2" applyNumberFormat="1" applyFont="1" applyFill="1" applyBorder="1" applyAlignment="1" applyProtection="1">
      <alignment horizontal="center" vertical="center"/>
    </xf>
    <xf numFmtId="167" fontId="3" fillId="7" borderId="21" xfId="2" applyNumberFormat="1" applyFont="1" applyFill="1" applyBorder="1" applyAlignment="1" applyProtection="1">
      <alignment horizontal="center" vertical="center"/>
    </xf>
    <xf numFmtId="166" fontId="3" fillId="7" borderId="22" xfId="2" applyNumberFormat="1" applyFont="1" applyFill="1" applyBorder="1" applyAlignment="1" applyProtection="1">
      <alignment horizontal="center" vertical="center"/>
    </xf>
    <xf numFmtId="166" fontId="3" fillId="7" borderId="23" xfId="2" applyNumberFormat="1" applyFont="1" applyFill="1" applyBorder="1" applyAlignment="1" applyProtection="1">
      <alignment horizontal="center" vertical="center"/>
    </xf>
    <xf numFmtId="38" fontId="3" fillId="8" borderId="17" xfId="2" applyNumberFormat="1" applyFont="1" applyFill="1" applyBorder="1" applyAlignment="1" applyProtection="1"/>
    <xf numFmtId="167" fontId="3" fillId="8" borderId="18" xfId="2" applyNumberFormat="1" applyFont="1" applyFill="1" applyBorder="1" applyAlignment="1" applyProtection="1">
      <alignment horizontal="center"/>
    </xf>
    <xf numFmtId="166" fontId="10" fillId="8" borderId="25" xfId="2" applyNumberFormat="1" applyFont="1" applyFill="1" applyBorder="1" applyAlignment="1" applyProtection="1"/>
    <xf numFmtId="166" fontId="3" fillId="8" borderId="26" xfId="2" applyNumberFormat="1" applyFont="1" applyFill="1" applyBorder="1" applyAlignment="1" applyProtection="1"/>
    <xf numFmtId="38" fontId="3" fillId="0" borderId="17" xfId="2" applyNumberFormat="1" applyFont="1" applyBorder="1" applyAlignment="1" applyProtection="1"/>
    <xf numFmtId="167" fontId="3" fillId="0" borderId="18" xfId="2" applyNumberFormat="1" applyFont="1" applyBorder="1" applyAlignment="1" applyProtection="1">
      <alignment horizontal="center"/>
    </xf>
    <xf numFmtId="168" fontId="3" fillId="0" borderId="25" xfId="2" applyNumberFormat="1" applyFont="1" applyBorder="1" applyAlignment="1" applyProtection="1">
      <alignment horizontal="center"/>
    </xf>
    <xf numFmtId="168" fontId="3" fillId="0" borderId="26" xfId="2" applyNumberFormat="1" applyFont="1" applyBorder="1" applyAlignment="1" applyProtection="1">
      <alignment horizontal="center"/>
    </xf>
    <xf numFmtId="38" fontId="10" fillId="0" borderId="27" xfId="2" applyNumberFormat="1" applyFont="1" applyBorder="1" applyAlignment="1" applyProtection="1"/>
    <xf numFmtId="167" fontId="10" fillId="0" borderId="28" xfId="2" applyNumberFormat="1" applyFont="1" applyBorder="1" applyAlignment="1" applyProtection="1">
      <alignment horizontal="center"/>
    </xf>
    <xf numFmtId="168" fontId="10" fillId="0" borderId="29" xfId="2" applyNumberFormat="1" applyFont="1" applyBorder="1" applyAlignment="1" applyProtection="1"/>
    <xf numFmtId="168" fontId="3" fillId="0" borderId="30" xfId="2" applyNumberFormat="1" applyFont="1" applyBorder="1" applyAlignment="1" applyProtection="1"/>
    <xf numFmtId="168" fontId="10" fillId="6" borderId="0" xfId="2" applyNumberFormat="1" applyFont="1" applyFill="1" applyAlignment="1" applyProtection="1"/>
    <xf numFmtId="168" fontId="10" fillId="0" borderId="29" xfId="2" applyNumberFormat="1" applyFont="1" applyBorder="1" applyAlignment="1" applyProtection="1">
      <alignment horizontal="center"/>
    </xf>
    <xf numFmtId="168" fontId="3" fillId="0" borderId="30" xfId="2" applyNumberFormat="1" applyFont="1" applyBorder="1" applyAlignment="1" applyProtection="1">
      <alignment horizontal="center"/>
    </xf>
    <xf numFmtId="168" fontId="10" fillId="0" borderId="29" xfId="2" applyNumberFormat="1" applyFont="1" applyBorder="1" applyAlignment="1" applyProtection="1">
      <alignment horizontal="right"/>
    </xf>
    <xf numFmtId="168" fontId="3" fillId="0" borderId="30" xfId="2" applyNumberFormat="1" applyFont="1" applyBorder="1" applyAlignment="1" applyProtection="1">
      <alignment horizontal="right"/>
    </xf>
    <xf numFmtId="38" fontId="10" fillId="0" borderId="31" xfId="2" applyNumberFormat="1" applyFont="1" applyBorder="1" applyAlignment="1" applyProtection="1"/>
    <xf numFmtId="167" fontId="10" fillId="0" borderId="32" xfId="2" applyNumberFormat="1" applyFont="1" applyBorder="1" applyAlignment="1" applyProtection="1">
      <alignment horizontal="center"/>
    </xf>
    <xf numFmtId="168" fontId="10" fillId="0" borderId="33" xfId="2" applyNumberFormat="1" applyFont="1" applyBorder="1" applyAlignment="1" applyProtection="1">
      <alignment horizontal="right"/>
    </xf>
    <xf numFmtId="168" fontId="3" fillId="0" borderId="34" xfId="2" applyNumberFormat="1" applyFont="1" applyBorder="1" applyAlignment="1" applyProtection="1">
      <alignment horizontal="right"/>
    </xf>
    <xf numFmtId="168" fontId="10" fillId="0" borderId="33" xfId="2" applyNumberFormat="1" applyFont="1" applyBorder="1" applyAlignment="1" applyProtection="1"/>
    <xf numFmtId="168" fontId="3" fillId="0" borderId="34" xfId="2" applyNumberFormat="1" applyFont="1" applyBorder="1" applyAlignment="1" applyProtection="1"/>
    <xf numFmtId="38" fontId="3" fillId="6" borderId="35" xfId="2" applyNumberFormat="1" applyFont="1" applyFill="1" applyBorder="1" applyAlignment="1" applyProtection="1"/>
    <xf numFmtId="167" fontId="3" fillId="6" borderId="36" xfId="2" applyNumberFormat="1" applyFont="1" applyFill="1" applyBorder="1" applyAlignment="1" applyProtection="1">
      <alignment horizontal="center"/>
    </xf>
    <xf numFmtId="168" fontId="10" fillId="6" borderId="37" xfId="2" applyNumberFormat="1" applyFont="1" applyFill="1" applyBorder="1" applyAlignment="1" applyProtection="1"/>
    <xf numFmtId="168" fontId="3" fillId="6" borderId="38" xfId="2" applyNumberFormat="1" applyFont="1" applyFill="1" applyBorder="1" applyAlignment="1" applyProtection="1"/>
    <xf numFmtId="168" fontId="10" fillId="0" borderId="25" xfId="2" applyNumberFormat="1" applyFont="1" applyBorder="1" applyAlignment="1" applyProtection="1"/>
    <xf numFmtId="168" fontId="3" fillId="0" borderId="26" xfId="2" applyNumberFormat="1" applyFont="1" applyBorder="1" applyAlignment="1" applyProtection="1"/>
    <xf numFmtId="38" fontId="5" fillId="6" borderId="35" xfId="2" applyNumberFormat="1" applyFont="1" applyFill="1" applyBorder="1" applyAlignment="1" applyProtection="1"/>
    <xf numFmtId="38" fontId="12" fillId="7" borderId="39" xfId="2" applyNumberFormat="1" applyFont="1" applyFill="1" applyBorder="1" applyAlignment="1" applyProtection="1"/>
    <xf numFmtId="167" fontId="12" fillId="4" borderId="40" xfId="2" applyNumberFormat="1" applyFont="1" applyFill="1" applyBorder="1" applyAlignment="1" applyProtection="1">
      <alignment horizontal="center"/>
    </xf>
    <xf numFmtId="168" fontId="10" fillId="4" borderId="41" xfId="2" applyNumberFormat="1" applyFont="1" applyFill="1" applyBorder="1" applyAlignment="1" applyProtection="1"/>
    <xf numFmtId="168" fontId="3" fillId="4" borderId="42" xfId="2" applyNumberFormat="1" applyFont="1" applyFill="1" applyBorder="1" applyAlignment="1" applyProtection="1"/>
    <xf numFmtId="168" fontId="10" fillId="8" borderId="25" xfId="2" applyNumberFormat="1" applyFont="1" applyFill="1" applyBorder="1" applyAlignment="1" applyProtection="1"/>
    <xf numFmtId="168" fontId="3" fillId="8" borderId="26" xfId="2" applyNumberFormat="1" applyFont="1" applyFill="1" applyBorder="1" applyAlignment="1" applyProtection="1"/>
    <xf numFmtId="167" fontId="3" fillId="4" borderId="40" xfId="2" applyNumberFormat="1" applyFont="1" applyFill="1" applyBorder="1" applyAlignment="1" applyProtection="1">
      <alignment horizontal="center"/>
    </xf>
    <xf numFmtId="168" fontId="10" fillId="0" borderId="26" xfId="2" applyNumberFormat="1" applyFont="1" applyBorder="1" applyAlignment="1" applyProtection="1"/>
    <xf numFmtId="38" fontId="17" fillId="7" borderId="24" xfId="2" applyNumberFormat="1" applyFont="1" applyFill="1" applyBorder="1" applyAlignment="1" applyProtection="1"/>
    <xf numFmtId="167" fontId="12" fillId="4" borderId="43" xfId="2" applyNumberFormat="1" applyFont="1" applyFill="1" applyBorder="1" applyAlignment="1" applyProtection="1">
      <alignment horizontal="center"/>
    </xf>
    <xf numFmtId="168" fontId="10" fillId="4" borderId="44" xfId="2" applyNumberFormat="1" applyFont="1" applyFill="1" applyBorder="1" applyAlignment="1" applyProtection="1"/>
    <xf numFmtId="168" fontId="3" fillId="4" borderId="23" xfId="2" applyNumberFormat="1" applyFont="1" applyFill="1" applyBorder="1" applyAlignment="1" applyProtection="1"/>
    <xf numFmtId="38" fontId="27" fillId="0" borderId="45" xfId="2" applyNumberFormat="1" applyFont="1" applyBorder="1" applyAlignment="1" applyProtection="1"/>
    <xf numFmtId="167" fontId="12" fillId="0" borderId="46" xfId="2" applyNumberFormat="1" applyFont="1" applyBorder="1" applyAlignment="1" applyProtection="1">
      <alignment horizontal="center"/>
    </xf>
    <xf numFmtId="168" fontId="10" fillId="0" borderId="47" xfId="2" applyNumberFormat="1" applyFont="1" applyBorder="1" applyAlignment="1" applyProtection="1"/>
    <xf numFmtId="168" fontId="3" fillId="0" borderId="48" xfId="2" applyNumberFormat="1" applyFont="1" applyBorder="1" applyAlignment="1" applyProtection="1"/>
    <xf numFmtId="168" fontId="3" fillId="0" borderId="49" xfId="2" applyNumberFormat="1" applyFont="1" applyBorder="1" applyAlignment="1" applyProtection="1"/>
    <xf numFmtId="38" fontId="3" fillId="6" borderId="0" xfId="2" applyNumberFormat="1" applyFont="1" applyFill="1" applyBorder="1" applyAlignment="1" applyProtection="1"/>
    <xf numFmtId="167" fontId="12" fillId="6" borderId="0" xfId="2" applyNumberFormat="1" applyFont="1" applyFill="1" applyBorder="1" applyAlignment="1" applyProtection="1">
      <alignment horizontal="center"/>
    </xf>
    <xf numFmtId="166" fontId="3" fillId="6" borderId="0" xfId="2" applyNumberFormat="1" applyFont="1" applyFill="1" applyBorder="1" applyAlignment="1" applyProtection="1">
      <alignment horizontal="center"/>
    </xf>
    <xf numFmtId="38" fontId="28" fillId="6" borderId="0" xfId="2" applyNumberFormat="1" applyFont="1" applyFill="1" applyAlignment="1" applyProtection="1"/>
    <xf numFmtId="0" fontId="4" fillId="6" borderId="0" xfId="1" applyFont="1" applyFill="1" applyProtection="1"/>
    <xf numFmtId="0" fontId="29" fillId="6" borderId="0" xfId="1" applyFont="1" applyFill="1" applyProtection="1"/>
    <xf numFmtId="38" fontId="12" fillId="9" borderId="14" xfId="2" applyNumberFormat="1" applyFont="1" applyFill="1" applyBorder="1" applyAlignment="1" applyProtection="1">
      <alignment horizontal="center" vertical="center"/>
    </xf>
    <xf numFmtId="38" fontId="12" fillId="9" borderId="17" xfId="2" applyNumberFormat="1" applyFont="1" applyFill="1" applyBorder="1" applyAlignment="1" applyProtection="1">
      <alignment horizontal="center" vertical="center"/>
    </xf>
    <xf numFmtId="0" fontId="30" fillId="8" borderId="19" xfId="1" applyFont="1" applyFill="1" applyBorder="1" applyAlignment="1" applyProtection="1">
      <alignment horizontal="left" vertical="center"/>
    </xf>
    <xf numFmtId="0" fontId="31" fillId="8" borderId="19" xfId="1" applyFont="1" applyFill="1" applyBorder="1" applyAlignment="1" applyProtection="1">
      <alignment horizontal="left" vertical="center"/>
    </xf>
    <xf numFmtId="38" fontId="12" fillId="9" borderId="19" xfId="2" applyNumberFormat="1" applyFont="1" applyFill="1" applyBorder="1" applyAlignment="1" applyProtection="1">
      <alignment horizontal="center" vertical="center"/>
    </xf>
    <xf numFmtId="166" fontId="26" fillId="9" borderId="22" xfId="2" applyNumberFormat="1" applyFont="1" applyFill="1" applyBorder="1" applyAlignment="1" applyProtection="1">
      <alignment horizontal="center" vertical="center" wrapText="1"/>
    </xf>
    <xf numFmtId="166" fontId="5" fillId="9" borderId="23" xfId="2" applyNumberFormat="1" applyFont="1" applyFill="1" applyBorder="1" applyAlignment="1" applyProtection="1">
      <alignment horizontal="center" vertical="center" wrapText="1"/>
    </xf>
    <xf numFmtId="166" fontId="3" fillId="9" borderId="23" xfId="2" applyNumberFormat="1" applyFont="1" applyFill="1" applyBorder="1" applyAlignment="1" applyProtection="1">
      <alignment horizontal="center" vertical="center" wrapText="1"/>
    </xf>
    <xf numFmtId="166" fontId="27" fillId="9" borderId="22" xfId="2" applyNumberFormat="1" applyFont="1" applyFill="1" applyBorder="1" applyAlignment="1" applyProtection="1">
      <alignment horizontal="center" vertical="center" wrapText="1"/>
    </xf>
    <xf numFmtId="38" fontId="3" fillId="9" borderId="24" xfId="2" applyNumberFormat="1" applyFont="1" applyFill="1" applyBorder="1" applyAlignment="1" applyProtection="1">
      <alignment horizontal="center" vertical="center"/>
    </xf>
    <xf numFmtId="169" fontId="3" fillId="9" borderId="43" xfId="2" applyNumberFormat="1" applyFont="1" applyFill="1" applyBorder="1" applyAlignment="1" applyProtection="1">
      <alignment horizontal="center" vertical="center"/>
    </xf>
    <xf numFmtId="166" fontId="3" fillId="9" borderId="22" xfId="2" applyNumberFormat="1" applyFont="1" applyFill="1" applyBorder="1" applyAlignment="1" applyProtection="1">
      <alignment horizontal="center" vertical="center"/>
    </xf>
    <xf numFmtId="166" fontId="3" fillId="9" borderId="23" xfId="2" applyNumberFormat="1" applyFont="1" applyFill="1" applyBorder="1" applyAlignment="1" applyProtection="1">
      <alignment horizontal="center" vertical="center"/>
    </xf>
    <xf numFmtId="38" fontId="5" fillId="0" borderId="17" xfId="2" applyNumberFormat="1" applyFont="1" applyFill="1" applyBorder="1" applyAlignment="1" applyProtection="1"/>
    <xf numFmtId="167" fontId="3" fillId="0" borderId="18" xfId="2" applyNumberFormat="1" applyFont="1" applyFill="1" applyBorder="1" applyAlignment="1" applyProtection="1">
      <alignment horizontal="center" vertical="center"/>
    </xf>
    <xf numFmtId="166" fontId="3" fillId="0" borderId="50" xfId="2" applyNumberFormat="1" applyFont="1" applyFill="1" applyBorder="1" applyAlignment="1" applyProtection="1"/>
    <xf numFmtId="38" fontId="10" fillId="0" borderId="27" xfId="2" applyNumberFormat="1" applyFont="1" applyFill="1" applyBorder="1" applyAlignment="1" applyProtection="1"/>
    <xf numFmtId="167" fontId="10" fillId="0" borderId="28" xfId="2" applyNumberFormat="1" applyFont="1" applyFill="1" applyBorder="1" applyAlignment="1" applyProtection="1">
      <alignment horizontal="center" vertical="center"/>
    </xf>
    <xf numFmtId="168" fontId="10" fillId="0" borderId="29" xfId="2" applyNumberFormat="1" applyFont="1" applyFill="1" applyBorder="1" applyAlignment="1" applyProtection="1">
      <alignment horizontal="right"/>
    </xf>
    <xf numFmtId="168" fontId="3" fillId="0" borderId="51" xfId="2" applyNumberFormat="1" applyFont="1" applyFill="1" applyBorder="1" applyAlignment="1" applyProtection="1">
      <alignment horizontal="right"/>
    </xf>
    <xf numFmtId="168" fontId="3" fillId="0" borderId="51" xfId="2" applyNumberFormat="1" applyFont="1" applyBorder="1" applyAlignment="1" applyProtection="1">
      <alignment horizontal="right"/>
    </xf>
    <xf numFmtId="167" fontId="10" fillId="0" borderId="28" xfId="2" applyNumberFormat="1" applyFont="1" applyBorder="1" applyAlignment="1" applyProtection="1">
      <alignment horizontal="center" vertical="center"/>
    </xf>
    <xf numFmtId="167" fontId="10" fillId="0" borderId="32" xfId="2" applyNumberFormat="1" applyFont="1" applyBorder="1" applyAlignment="1" applyProtection="1">
      <alignment horizontal="center" vertical="center"/>
    </xf>
    <xf numFmtId="168" fontId="3" fillId="0" borderId="52" xfId="2" applyNumberFormat="1" applyFont="1" applyBorder="1" applyAlignment="1" applyProtection="1">
      <alignment horizontal="right"/>
    </xf>
    <xf numFmtId="38" fontId="12" fillId="9" borderId="39" xfId="2" applyNumberFormat="1" applyFont="1" applyFill="1" applyBorder="1" applyAlignment="1" applyProtection="1"/>
    <xf numFmtId="167" fontId="12" fillId="9" borderId="40" xfId="2" applyNumberFormat="1" applyFont="1" applyFill="1" applyBorder="1" applyAlignment="1" applyProtection="1">
      <alignment horizontal="center" vertical="center"/>
    </xf>
    <xf numFmtId="168" fontId="3" fillId="4" borderId="53" xfId="2" applyNumberFormat="1" applyFont="1" applyFill="1" applyBorder="1" applyAlignment="1" applyProtection="1"/>
    <xf numFmtId="38" fontId="5" fillId="8" borderId="17" xfId="2" applyNumberFormat="1" applyFont="1" applyFill="1" applyBorder="1" applyAlignment="1" applyProtection="1"/>
    <xf numFmtId="167" fontId="3" fillId="8" borderId="18" xfId="2" applyNumberFormat="1" applyFont="1" applyFill="1" applyBorder="1" applyAlignment="1" applyProtection="1">
      <alignment horizontal="center" vertical="center"/>
    </xf>
    <xf numFmtId="166" fontId="3" fillId="8" borderId="50" xfId="2" applyNumberFormat="1" applyFont="1" applyFill="1" applyBorder="1" applyAlignment="1" applyProtection="1"/>
    <xf numFmtId="38" fontId="3" fillId="0" borderId="17" xfId="2" applyNumberFormat="1" applyFont="1" applyFill="1" applyBorder="1" applyAlignment="1" applyProtection="1"/>
    <xf numFmtId="168" fontId="3" fillId="0" borderId="50" xfId="2" applyNumberFormat="1" applyFont="1" applyBorder="1" applyAlignment="1" applyProtection="1">
      <alignment horizontal="center"/>
    </xf>
    <xf numFmtId="168" fontId="3" fillId="0" borderId="51" xfId="2" applyNumberFormat="1" applyFont="1" applyBorder="1" applyAlignment="1" applyProtection="1"/>
    <xf numFmtId="168" fontId="3" fillId="0" borderId="52" xfId="2" applyNumberFormat="1" applyFont="1" applyBorder="1" applyAlignment="1" applyProtection="1"/>
    <xf numFmtId="167" fontId="3" fillId="6" borderId="36" xfId="2" applyNumberFormat="1" applyFont="1" applyFill="1" applyBorder="1" applyAlignment="1" applyProtection="1">
      <alignment horizontal="center" vertical="center"/>
    </xf>
    <xf numFmtId="168" fontId="3" fillId="6" borderId="54" xfId="2" applyNumberFormat="1" applyFont="1" applyFill="1" applyBorder="1" applyAlignment="1" applyProtection="1"/>
    <xf numFmtId="168" fontId="10" fillId="6" borderId="37" xfId="2" applyNumberFormat="1" applyFont="1" applyFill="1" applyBorder="1" applyAlignment="1" applyProtection="1">
      <alignment horizontal="right"/>
    </xf>
    <xf numFmtId="167" fontId="3" fillId="0" borderId="18" xfId="2" applyNumberFormat="1" applyFont="1" applyBorder="1" applyAlignment="1" applyProtection="1">
      <alignment horizontal="center" vertical="center"/>
    </xf>
    <xf numFmtId="167" fontId="3" fillId="10" borderId="36" xfId="2" applyNumberFormat="1" applyFont="1" applyFill="1" applyBorder="1" applyAlignment="1" applyProtection="1">
      <alignment horizontal="center" vertical="center"/>
    </xf>
    <xf numFmtId="168" fontId="10" fillId="10" borderId="37" xfId="2" applyNumberFormat="1" applyFont="1" applyFill="1" applyBorder="1" applyAlignment="1" applyProtection="1"/>
    <xf numFmtId="168" fontId="3" fillId="10" borderId="54" xfId="2" applyNumberFormat="1" applyFont="1" applyFill="1" applyBorder="1" applyAlignment="1" applyProtection="1"/>
    <xf numFmtId="168" fontId="3" fillId="0" borderId="50" xfId="2" applyNumberFormat="1" applyFont="1" applyBorder="1" applyAlignment="1" applyProtection="1"/>
    <xf numFmtId="168" fontId="10" fillId="4" borderId="41" xfId="2" applyNumberFormat="1" applyFont="1" applyFill="1" applyBorder="1" applyAlignment="1" applyProtection="1">
      <alignment horizontal="right"/>
    </xf>
    <xf numFmtId="168" fontId="3" fillId="4" borderId="53" xfId="2" applyNumberFormat="1" applyFont="1" applyFill="1" applyBorder="1" applyAlignment="1" applyProtection="1">
      <alignment horizontal="right"/>
    </xf>
    <xf numFmtId="38" fontId="17" fillId="9" borderId="24" xfId="2" applyNumberFormat="1" applyFont="1" applyFill="1" applyBorder="1" applyAlignment="1" applyProtection="1"/>
    <xf numFmtId="167" fontId="12" fillId="9" borderId="43" xfId="2" applyNumberFormat="1" applyFont="1" applyFill="1" applyBorder="1" applyAlignment="1" applyProtection="1">
      <alignment horizontal="center" vertical="center"/>
    </xf>
    <xf numFmtId="168" fontId="10" fillId="4" borderId="44" xfId="2" applyNumberFormat="1" applyFont="1" applyFill="1" applyBorder="1" applyAlignment="1" applyProtection="1">
      <alignment horizontal="right"/>
    </xf>
    <xf numFmtId="168" fontId="3" fillId="4" borderId="55" xfId="2" applyNumberFormat="1" applyFont="1" applyFill="1" applyBorder="1" applyAlignment="1" applyProtection="1">
      <alignment horizontal="right"/>
    </xf>
    <xf numFmtId="38" fontId="3" fillId="0" borderId="45" xfId="2" applyNumberFormat="1" applyFont="1" applyBorder="1" applyAlignment="1" applyProtection="1"/>
    <xf numFmtId="167" fontId="12" fillId="0" borderId="46" xfId="2" applyNumberFormat="1" applyFont="1" applyBorder="1" applyAlignment="1" applyProtection="1">
      <alignment horizontal="center" vertical="center"/>
    </xf>
    <xf numFmtId="0" fontId="12" fillId="6" borderId="0" xfId="1" applyFont="1" applyFill="1" applyProtection="1"/>
    <xf numFmtId="0" fontId="32" fillId="6" borderId="0" xfId="1" applyFont="1" applyFill="1" applyProtection="1"/>
    <xf numFmtId="166" fontId="10" fillId="6" borderId="0" xfId="2" applyNumberFormat="1" applyFont="1" applyFill="1" applyProtection="1"/>
    <xf numFmtId="38" fontId="10" fillId="6" borderId="0" xfId="2" applyNumberFormat="1" applyFont="1" applyFill="1" applyProtection="1"/>
    <xf numFmtId="169" fontId="34" fillId="6" borderId="0" xfId="2" applyNumberFormat="1" applyFont="1" applyFill="1" applyProtection="1"/>
    <xf numFmtId="166" fontId="3" fillId="6" borderId="0" xfId="2" applyNumberFormat="1" applyFont="1" applyFill="1" applyProtection="1"/>
    <xf numFmtId="38" fontId="3" fillId="6" borderId="0" xfId="2" applyNumberFormat="1" applyFont="1" applyFill="1" applyAlignment="1" applyProtection="1">
      <alignment horizontal="right"/>
    </xf>
    <xf numFmtId="0" fontId="32" fillId="6" borderId="12" xfId="1" applyFont="1" applyFill="1" applyBorder="1" applyProtection="1"/>
    <xf numFmtId="166" fontId="10" fillId="6" borderId="12" xfId="2" applyNumberFormat="1" applyFont="1" applyFill="1" applyBorder="1" applyProtection="1"/>
    <xf numFmtId="0" fontId="4" fillId="6" borderId="12" xfId="1" applyFont="1" applyFill="1" applyBorder="1" applyProtection="1"/>
    <xf numFmtId="166" fontId="10" fillId="6" borderId="12" xfId="2" applyNumberFormat="1" applyFont="1" applyFill="1" applyBorder="1" applyAlignment="1" applyProtection="1"/>
    <xf numFmtId="0" fontId="12" fillId="6" borderId="12" xfId="1" applyFont="1" applyFill="1" applyBorder="1" applyProtection="1"/>
    <xf numFmtId="166" fontId="10" fillId="4" borderId="0" xfId="2" applyNumberFormat="1" applyFont="1" applyFill="1" applyAlignment="1" applyProtection="1"/>
    <xf numFmtId="0" fontId="35" fillId="7" borderId="24" xfId="1" applyFont="1" applyFill="1" applyBorder="1" applyProtection="1"/>
    <xf numFmtId="0" fontId="4" fillId="7" borderId="56" xfId="1" applyFont="1" applyFill="1" applyBorder="1" applyProtection="1"/>
    <xf numFmtId="4" fontId="36" fillId="11" borderId="57" xfId="0" applyNumberFormat="1" applyFont="1" applyFill="1" applyBorder="1" applyAlignment="1" applyProtection="1">
      <alignment horizontal="center"/>
    </xf>
    <xf numFmtId="4" fontId="36" fillId="11" borderId="58" xfId="0" applyNumberFormat="1" applyFont="1" applyFill="1" applyBorder="1" applyAlignment="1" applyProtection="1">
      <alignment horizontal="center"/>
    </xf>
    <xf numFmtId="4" fontId="36" fillId="12" borderId="57" xfId="0" applyNumberFormat="1" applyFont="1" applyFill="1" applyBorder="1" applyAlignment="1" applyProtection="1">
      <alignment horizontal="center"/>
    </xf>
    <xf numFmtId="4" fontId="36" fillId="12" borderId="58" xfId="0" applyNumberFormat="1" applyFont="1" applyFill="1" applyBorder="1" applyAlignment="1" applyProtection="1">
      <alignment horizontal="center"/>
    </xf>
    <xf numFmtId="4" fontId="36" fillId="13" borderId="57" xfId="0" applyNumberFormat="1" applyFont="1" applyFill="1" applyBorder="1" applyAlignment="1" applyProtection="1">
      <alignment horizontal="center"/>
    </xf>
    <xf numFmtId="4" fontId="36" fillId="13" borderId="58" xfId="0" applyNumberFormat="1" applyFont="1" applyFill="1" applyBorder="1" applyAlignment="1" applyProtection="1">
      <alignment horizontal="center"/>
    </xf>
    <xf numFmtId="4" fontId="3" fillId="8" borderId="44" xfId="0" applyNumberFormat="1" applyFont="1" applyFill="1" applyBorder="1" applyAlignment="1" applyProtection="1">
      <alignment horizontal="center"/>
    </xf>
    <xf numFmtId="4" fontId="3" fillId="8" borderId="55" xfId="0" applyNumberFormat="1" applyFont="1" applyFill="1" applyBorder="1" applyAlignment="1" applyProtection="1">
      <alignment horizontal="center"/>
    </xf>
    <xf numFmtId="0" fontId="37" fillId="7" borderId="24" xfId="1" applyFont="1" applyFill="1" applyBorder="1" applyProtection="1"/>
    <xf numFmtId="4" fontId="38" fillId="8" borderId="44" xfId="0" applyNumberFormat="1" applyFont="1" applyFill="1" applyBorder="1" applyAlignment="1" applyProtection="1">
      <alignment horizontal="center"/>
    </xf>
    <xf numFmtId="4" fontId="38" fillId="8" borderId="55" xfId="0" applyNumberFormat="1" applyFont="1" applyFill="1" applyBorder="1" applyAlignment="1" applyProtection="1">
      <alignment horizontal="center"/>
    </xf>
    <xf numFmtId="0" fontId="39" fillId="7" borderId="24" xfId="1" applyFont="1" applyFill="1" applyBorder="1" applyProtection="1"/>
    <xf numFmtId="171" fontId="4" fillId="4" borderId="0" xfId="1" applyNumberFormat="1" applyFont="1" applyFill="1" applyProtection="1"/>
    <xf numFmtId="172" fontId="4" fillId="4" borderId="0" xfId="1" applyNumberFormat="1" applyFont="1" applyFill="1" applyProtection="1"/>
    <xf numFmtId="0" fontId="13" fillId="3" borderId="12" xfId="1" applyFont="1" applyFill="1" applyBorder="1" applyAlignment="1" applyProtection="1">
      <alignment horizontal="center"/>
    </xf>
    <xf numFmtId="167" fontId="19" fillId="7" borderId="15" xfId="2" applyNumberFormat="1" applyFont="1" applyFill="1" applyBorder="1" applyAlignment="1" applyProtection="1">
      <alignment horizontal="center" vertical="center" textRotation="90" wrapText="1"/>
    </xf>
    <xf numFmtId="167" fontId="19" fillId="7" borderId="18" xfId="2" applyNumberFormat="1" applyFont="1" applyFill="1" applyBorder="1" applyAlignment="1" applyProtection="1">
      <alignment horizontal="center" vertical="center" textRotation="90" wrapText="1"/>
    </xf>
    <xf numFmtId="167" fontId="19" fillId="7" borderId="21" xfId="2" applyNumberFormat="1" applyFont="1" applyFill="1" applyBorder="1" applyAlignment="1" applyProtection="1">
      <alignment horizontal="center" vertical="center" textRotation="90" wrapText="1"/>
    </xf>
    <xf numFmtId="0" fontId="3" fillId="8" borderId="14" xfId="1" applyFont="1" applyFill="1" applyBorder="1" applyAlignment="1" applyProtection="1">
      <alignment horizontal="center" vertical="center"/>
    </xf>
    <xf numFmtId="0" fontId="3" fillId="8" borderId="16" xfId="1" applyFont="1" applyFill="1" applyBorder="1" applyAlignment="1" applyProtection="1">
      <alignment horizontal="center" vertical="center"/>
    </xf>
    <xf numFmtId="0" fontId="3" fillId="8" borderId="19" xfId="1" applyFont="1" applyFill="1" applyBorder="1" applyAlignment="1" applyProtection="1">
      <alignment horizontal="center" vertical="center"/>
    </xf>
    <xf numFmtId="0" fontId="3" fillId="8" borderId="20" xfId="1" applyFont="1" applyFill="1" applyBorder="1" applyAlignment="1" applyProtection="1">
      <alignment horizontal="center" vertical="center"/>
    </xf>
    <xf numFmtId="167" fontId="19" fillId="9" borderId="15" xfId="2" applyNumberFormat="1" applyFont="1" applyFill="1" applyBorder="1" applyAlignment="1" applyProtection="1">
      <alignment horizontal="center" vertical="center" textRotation="90" wrapText="1"/>
    </xf>
    <xf numFmtId="167" fontId="19" fillId="9" borderId="18" xfId="2" applyNumberFormat="1" applyFont="1" applyFill="1" applyBorder="1" applyAlignment="1" applyProtection="1">
      <alignment horizontal="center" vertical="center" textRotation="90" wrapText="1"/>
    </xf>
    <xf numFmtId="167" fontId="19" fillId="9" borderId="21" xfId="2" applyNumberFormat="1" applyFont="1" applyFill="1" applyBorder="1" applyAlignment="1" applyProtection="1">
      <alignment horizontal="center" vertical="center" textRotation="90" wrapText="1"/>
    </xf>
    <xf numFmtId="170" fontId="33" fillId="6" borderId="12" xfId="1" applyNumberFormat="1" applyFont="1" applyFill="1" applyBorder="1" applyAlignment="1" applyProtection="1">
      <alignment horizontal="center"/>
    </xf>
    <xf numFmtId="0" fontId="2" fillId="2" borderId="1" xfId="1" applyFont="1" applyFill="1" applyBorder="1" applyAlignment="1" applyProtection="1">
      <alignment horizontal="center" wrapText="1"/>
    </xf>
    <xf numFmtId="0" fontId="2" fillId="2" borderId="2" xfId="1" applyFont="1" applyFill="1" applyBorder="1" applyAlignment="1" applyProtection="1">
      <alignment horizontal="center" wrapText="1"/>
    </xf>
    <xf numFmtId="0" fontId="2" fillId="2" borderId="3" xfId="1" applyFont="1" applyFill="1" applyBorder="1" applyAlignment="1" applyProtection="1">
      <alignment horizontal="center" wrapText="1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horizontal="center" vertical="top"/>
    </xf>
    <xf numFmtId="0" fontId="7" fillId="2" borderId="0" xfId="1" applyFont="1" applyFill="1" applyBorder="1" applyAlignment="1" applyProtection="1">
      <alignment horizontal="center" vertical="top"/>
    </xf>
    <xf numFmtId="0" fontId="7" fillId="2" borderId="8" xfId="1" applyFont="1" applyFill="1" applyBorder="1" applyAlignment="1" applyProtection="1">
      <alignment horizontal="center" vertical="top"/>
    </xf>
    <xf numFmtId="0" fontId="8" fillId="2" borderId="9" xfId="1" applyFont="1" applyFill="1" applyBorder="1" applyAlignment="1" applyProtection="1">
      <alignment horizontal="center" vertical="center" wrapText="1"/>
    </xf>
    <xf numFmtId="0" fontId="8" fillId="2" borderId="10" xfId="1" applyFont="1" applyFill="1" applyBorder="1" applyAlignment="1" applyProtection="1">
      <alignment horizontal="center" vertical="center" wrapText="1"/>
    </xf>
    <xf numFmtId="0" fontId="8" fillId="2" borderId="11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5" borderId="12" xfId="1" applyFont="1" applyFill="1" applyBorder="1" applyAlignment="1" applyProtection="1">
      <alignment horizontal="center"/>
    </xf>
  </cellXfs>
  <cellStyles count="3">
    <cellStyle name="Normal" xfId="0" builtinId="0"/>
    <cellStyle name="Normal_TRIAL-BALANCE-2001-MAKET" xfId="1"/>
    <cellStyle name="Normal_ZADACHA" xfId="2"/>
  </cellStyles>
  <dxfs count="5"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26"/>
      </font>
      <fill>
        <patternFill>
          <bgColor indexed="26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LANCE-2014-&#1030;V-4700.xls_korek.17.07.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УКАЗАНИЯ"/>
      <sheetName val="TRIAL-BALANCE"/>
      <sheetName val="group-65-2014"/>
      <sheetName val="Provisions-2014"/>
      <sheetName val="Retain-earnings-2013"/>
      <sheetName val="BALANCE-SHEET-2014-leva"/>
      <sheetName val="BALANCE-SHEET-2014"/>
      <sheetName val="NF-KSF-TRIAL-BAL-2014"/>
      <sheetName val="RA-TRIAL-BAL-2014"/>
      <sheetName val="DES-TRIAL-BAL-2014"/>
      <sheetName val="DMP-TRIAL-BAL-2014"/>
    </sheetNames>
    <sheetDataSet>
      <sheetData sheetId="0"/>
      <sheetData sheetId="1">
        <row r="2">
          <cell r="E2" t="str">
            <v>КОМИСИЯ ЗА ФИНАНСОВ НАДЗОР</v>
          </cell>
        </row>
        <row r="4">
          <cell r="C4" t="str">
            <v>ГР.СОФИЯ -1000 , УЛ."БУДАПЕЩА"  № 16</v>
          </cell>
        </row>
        <row r="6">
          <cell r="C6">
            <v>131060676</v>
          </cell>
        </row>
        <row r="8">
          <cell r="C8">
            <v>4700</v>
          </cell>
        </row>
        <row r="10">
          <cell r="C10" t="str">
            <v>/с б о р е н/</v>
          </cell>
        </row>
        <row r="12">
          <cell r="H12" t="str">
            <v>31 декември 2014 г.</v>
          </cell>
        </row>
        <row r="14">
          <cell r="P14">
            <v>3676622.92</v>
          </cell>
          <cell r="S14">
            <v>0</v>
          </cell>
          <cell r="T14">
            <v>3676622.92</v>
          </cell>
          <cell r="V14">
            <v>0</v>
          </cell>
          <cell r="W14">
            <v>0</v>
          </cell>
          <cell r="Z14">
            <v>0</v>
          </cell>
          <cell r="AA14">
            <v>0</v>
          </cell>
          <cell r="AG14">
            <v>0</v>
          </cell>
          <cell r="AH14">
            <v>0</v>
          </cell>
          <cell r="AK14">
            <v>0</v>
          </cell>
          <cell r="AL14">
            <v>3676622.92</v>
          </cell>
        </row>
        <row r="15">
          <cell r="O15">
            <v>0</v>
          </cell>
          <cell r="P15">
            <v>0</v>
          </cell>
          <cell r="V15">
            <v>0</v>
          </cell>
          <cell r="W15">
            <v>0</v>
          </cell>
          <cell r="Z15">
            <v>0</v>
          </cell>
          <cell r="AA15">
            <v>0</v>
          </cell>
          <cell r="AC15">
            <v>0</v>
          </cell>
          <cell r="AD15">
            <v>0</v>
          </cell>
          <cell r="AK15">
            <v>0</v>
          </cell>
          <cell r="AL15">
            <v>0</v>
          </cell>
        </row>
        <row r="16">
          <cell r="O16">
            <v>0</v>
          </cell>
          <cell r="P16">
            <v>0</v>
          </cell>
          <cell r="V16">
            <v>0</v>
          </cell>
          <cell r="W16">
            <v>0</v>
          </cell>
          <cell r="AG16">
            <v>0</v>
          </cell>
          <cell r="AH16">
            <v>0</v>
          </cell>
          <cell r="AK16">
            <v>0</v>
          </cell>
          <cell r="AL16">
            <v>0</v>
          </cell>
        </row>
        <row r="17">
          <cell r="S17">
            <v>0</v>
          </cell>
          <cell r="T17">
            <v>0</v>
          </cell>
          <cell r="V17">
            <v>0</v>
          </cell>
          <cell r="W17">
            <v>0</v>
          </cell>
          <cell r="Z17">
            <v>0</v>
          </cell>
          <cell r="AA17">
            <v>0</v>
          </cell>
          <cell r="AG17">
            <v>0</v>
          </cell>
          <cell r="AH17">
            <v>0</v>
          </cell>
          <cell r="AK17">
            <v>0</v>
          </cell>
          <cell r="AL17">
            <v>0</v>
          </cell>
        </row>
        <row r="18">
          <cell r="O18">
            <v>0</v>
          </cell>
          <cell r="P18">
            <v>0</v>
          </cell>
          <cell r="V18">
            <v>0</v>
          </cell>
          <cell r="W18">
            <v>0</v>
          </cell>
          <cell r="Z18">
            <v>0</v>
          </cell>
          <cell r="AA18">
            <v>0</v>
          </cell>
          <cell r="AC18">
            <v>0</v>
          </cell>
          <cell r="AD18">
            <v>0</v>
          </cell>
          <cell r="AK18">
            <v>0</v>
          </cell>
          <cell r="AL18">
            <v>0</v>
          </cell>
        </row>
        <row r="19">
          <cell r="O19">
            <v>0</v>
          </cell>
          <cell r="P19">
            <v>0</v>
          </cell>
          <cell r="V19">
            <v>0</v>
          </cell>
          <cell r="W19">
            <v>0</v>
          </cell>
          <cell r="AG19">
            <v>0</v>
          </cell>
          <cell r="AH19">
            <v>0</v>
          </cell>
          <cell r="AK19">
            <v>0</v>
          </cell>
          <cell r="AL19">
            <v>0</v>
          </cell>
        </row>
        <row r="20">
          <cell r="S20">
            <v>0</v>
          </cell>
          <cell r="T20">
            <v>0</v>
          </cell>
          <cell r="V20">
            <v>0</v>
          </cell>
          <cell r="W20">
            <v>0</v>
          </cell>
          <cell r="Z20">
            <v>0</v>
          </cell>
          <cell r="AA20">
            <v>0</v>
          </cell>
          <cell r="AG20">
            <v>0</v>
          </cell>
          <cell r="AH20">
            <v>0</v>
          </cell>
          <cell r="AK20">
            <v>0</v>
          </cell>
          <cell r="AL20">
            <v>0</v>
          </cell>
        </row>
        <row r="26">
          <cell r="T26">
            <v>0</v>
          </cell>
          <cell r="W26">
            <v>0</v>
          </cell>
          <cell r="AA26">
            <v>0</v>
          </cell>
          <cell r="AD26">
            <v>0</v>
          </cell>
          <cell r="AH26">
            <v>0</v>
          </cell>
        </row>
        <row r="27">
          <cell r="T27">
            <v>0</v>
          </cell>
          <cell r="W27">
            <v>0</v>
          </cell>
          <cell r="AA27">
            <v>0</v>
          </cell>
          <cell r="AD27">
            <v>0</v>
          </cell>
          <cell r="AH27">
            <v>0</v>
          </cell>
        </row>
        <row r="28">
          <cell r="S28">
            <v>0</v>
          </cell>
          <cell r="V28">
            <v>0</v>
          </cell>
          <cell r="Z28">
            <v>0</v>
          </cell>
          <cell r="AC28">
            <v>0</v>
          </cell>
          <cell r="AG28">
            <v>0</v>
          </cell>
        </row>
        <row r="29">
          <cell r="S29">
            <v>0</v>
          </cell>
          <cell r="V29">
            <v>0</v>
          </cell>
          <cell r="Z29">
            <v>0</v>
          </cell>
          <cell r="AC29">
            <v>0</v>
          </cell>
          <cell r="AG29">
            <v>0</v>
          </cell>
        </row>
        <row r="30">
          <cell r="T30">
            <v>0</v>
          </cell>
          <cell r="W30">
            <v>0</v>
          </cell>
          <cell r="AA30">
            <v>0</v>
          </cell>
          <cell r="AD30">
            <v>0</v>
          </cell>
          <cell r="AH30">
            <v>0</v>
          </cell>
        </row>
        <row r="31">
          <cell r="T31">
            <v>0</v>
          </cell>
          <cell r="W31">
            <v>0</v>
          </cell>
          <cell r="AA31">
            <v>0</v>
          </cell>
          <cell r="AD31">
            <v>0</v>
          </cell>
          <cell r="AH31">
            <v>0</v>
          </cell>
        </row>
        <row r="32">
          <cell r="T32">
            <v>0</v>
          </cell>
          <cell r="W32">
            <v>0</v>
          </cell>
          <cell r="AA32">
            <v>0</v>
          </cell>
          <cell r="AD32">
            <v>0</v>
          </cell>
          <cell r="AH32">
            <v>0</v>
          </cell>
        </row>
        <row r="33">
          <cell r="T33">
            <v>0</v>
          </cell>
          <cell r="W33">
            <v>0</v>
          </cell>
          <cell r="AA33">
            <v>0</v>
          </cell>
          <cell r="AD33">
            <v>0</v>
          </cell>
          <cell r="AH33">
            <v>0</v>
          </cell>
        </row>
        <row r="34">
          <cell r="S34">
            <v>0</v>
          </cell>
          <cell r="V34">
            <v>0</v>
          </cell>
          <cell r="Z34">
            <v>0</v>
          </cell>
          <cell r="AC34">
            <v>0</v>
          </cell>
          <cell r="AG34">
            <v>0</v>
          </cell>
        </row>
        <row r="35">
          <cell r="S35">
            <v>0</v>
          </cell>
          <cell r="V35">
            <v>0</v>
          </cell>
          <cell r="Z35">
            <v>0</v>
          </cell>
          <cell r="AC35">
            <v>0</v>
          </cell>
          <cell r="AG35">
            <v>0</v>
          </cell>
        </row>
        <row r="38">
          <cell r="S38">
            <v>0</v>
          </cell>
          <cell r="T38">
            <v>0</v>
          </cell>
          <cell r="V38">
            <v>0</v>
          </cell>
          <cell r="W38">
            <v>0</v>
          </cell>
          <cell r="Z38">
            <v>0</v>
          </cell>
          <cell r="AA38">
            <v>0</v>
          </cell>
          <cell r="AC38">
            <v>0</v>
          </cell>
          <cell r="AD38">
            <v>0</v>
          </cell>
          <cell r="AG38">
            <v>0</v>
          </cell>
          <cell r="AH38">
            <v>0</v>
          </cell>
        </row>
        <row r="39">
          <cell r="S39">
            <v>0</v>
          </cell>
          <cell r="T39">
            <v>0</v>
          </cell>
          <cell r="V39">
            <v>0</v>
          </cell>
          <cell r="W39">
            <v>0</v>
          </cell>
          <cell r="Z39">
            <v>0</v>
          </cell>
          <cell r="AA39">
            <v>0</v>
          </cell>
          <cell r="AC39">
            <v>0</v>
          </cell>
          <cell r="AD39">
            <v>0</v>
          </cell>
          <cell r="AG39">
            <v>0</v>
          </cell>
          <cell r="AH39">
            <v>0</v>
          </cell>
        </row>
        <row r="40">
          <cell r="S40">
            <v>0</v>
          </cell>
          <cell r="T40">
            <v>0</v>
          </cell>
          <cell r="V40">
            <v>0</v>
          </cell>
          <cell r="W40">
            <v>0</v>
          </cell>
          <cell r="Z40">
            <v>0</v>
          </cell>
          <cell r="AA40">
            <v>0</v>
          </cell>
          <cell r="AC40">
            <v>0</v>
          </cell>
          <cell r="AD40">
            <v>0</v>
          </cell>
          <cell r="AG40">
            <v>0</v>
          </cell>
          <cell r="AH40">
            <v>0</v>
          </cell>
        </row>
        <row r="41">
          <cell r="S41">
            <v>0</v>
          </cell>
          <cell r="T41">
            <v>0</v>
          </cell>
          <cell r="V41">
            <v>0</v>
          </cell>
          <cell r="W41">
            <v>0</v>
          </cell>
          <cell r="Z41">
            <v>0</v>
          </cell>
          <cell r="AA41">
            <v>0</v>
          </cell>
          <cell r="AC41">
            <v>0</v>
          </cell>
          <cell r="AD41">
            <v>0</v>
          </cell>
          <cell r="AG41">
            <v>0</v>
          </cell>
          <cell r="AH41">
            <v>0</v>
          </cell>
        </row>
        <row r="43">
          <cell r="P43">
            <v>0</v>
          </cell>
          <cell r="T43">
            <v>0</v>
          </cell>
          <cell r="W43">
            <v>0</v>
          </cell>
          <cell r="AA43">
            <v>0</v>
          </cell>
          <cell r="AD43">
            <v>0</v>
          </cell>
          <cell r="AH43">
            <v>0</v>
          </cell>
        </row>
        <row r="45">
          <cell r="T45">
            <v>0</v>
          </cell>
          <cell r="W45">
            <v>0</v>
          </cell>
          <cell r="AA45">
            <v>0</v>
          </cell>
          <cell r="AD45">
            <v>0</v>
          </cell>
          <cell r="AH45">
            <v>0</v>
          </cell>
        </row>
        <row r="46">
          <cell r="T46">
            <v>0</v>
          </cell>
          <cell r="W46">
            <v>0</v>
          </cell>
          <cell r="AA46">
            <v>0</v>
          </cell>
          <cell r="AD46">
            <v>0</v>
          </cell>
          <cell r="AH46">
            <v>0</v>
          </cell>
        </row>
        <row r="47">
          <cell r="T47">
            <v>0</v>
          </cell>
          <cell r="W47">
            <v>0</v>
          </cell>
          <cell r="AA47">
            <v>0</v>
          </cell>
          <cell r="AD47">
            <v>0</v>
          </cell>
          <cell r="AH47">
            <v>0</v>
          </cell>
        </row>
        <row r="48">
          <cell r="T48">
            <v>0</v>
          </cell>
          <cell r="W48">
            <v>0</v>
          </cell>
          <cell r="AA48">
            <v>0</v>
          </cell>
          <cell r="AD48">
            <v>0</v>
          </cell>
          <cell r="AH48">
            <v>0</v>
          </cell>
        </row>
        <row r="49">
          <cell r="T49">
            <v>0</v>
          </cell>
          <cell r="W49">
            <v>0</v>
          </cell>
          <cell r="AA49">
            <v>0</v>
          </cell>
          <cell r="AD49">
            <v>0</v>
          </cell>
          <cell r="AH49">
            <v>0</v>
          </cell>
        </row>
        <row r="50">
          <cell r="T50">
            <v>0</v>
          </cell>
          <cell r="W50">
            <v>0</v>
          </cell>
          <cell r="AA50">
            <v>0</v>
          </cell>
          <cell r="AD50">
            <v>0</v>
          </cell>
          <cell r="AH50">
            <v>0</v>
          </cell>
        </row>
        <row r="51">
          <cell r="T51">
            <v>0</v>
          </cell>
          <cell r="W51">
            <v>0</v>
          </cell>
          <cell r="AA51">
            <v>0</v>
          </cell>
          <cell r="AD51">
            <v>0</v>
          </cell>
          <cell r="AH51">
            <v>0</v>
          </cell>
        </row>
        <row r="52">
          <cell r="T52">
            <v>0</v>
          </cell>
          <cell r="W52">
            <v>0</v>
          </cell>
          <cell r="AA52">
            <v>0</v>
          </cell>
          <cell r="AD52">
            <v>0</v>
          </cell>
          <cell r="AH52">
            <v>0</v>
          </cell>
        </row>
        <row r="53">
          <cell r="T53">
            <v>0</v>
          </cell>
          <cell r="W53">
            <v>0</v>
          </cell>
          <cell r="AA53">
            <v>0</v>
          </cell>
          <cell r="AD53">
            <v>0</v>
          </cell>
          <cell r="AH53">
            <v>0</v>
          </cell>
        </row>
        <row r="54">
          <cell r="T54">
            <v>0</v>
          </cell>
          <cell r="W54">
            <v>0</v>
          </cell>
          <cell r="AA54">
            <v>0</v>
          </cell>
          <cell r="AD54">
            <v>0</v>
          </cell>
          <cell r="AH54">
            <v>0</v>
          </cell>
        </row>
        <row r="55">
          <cell r="T55">
            <v>0</v>
          </cell>
          <cell r="W55">
            <v>0</v>
          </cell>
          <cell r="AA55">
            <v>0</v>
          </cell>
          <cell r="AD55">
            <v>0</v>
          </cell>
          <cell r="AH55">
            <v>0</v>
          </cell>
        </row>
        <row r="56">
          <cell r="T56">
            <v>0</v>
          </cell>
          <cell r="W56">
            <v>0</v>
          </cell>
          <cell r="AA56">
            <v>0</v>
          </cell>
          <cell r="AD56">
            <v>0</v>
          </cell>
          <cell r="AH56">
            <v>0</v>
          </cell>
        </row>
        <row r="57">
          <cell r="T57">
            <v>0</v>
          </cell>
          <cell r="W57">
            <v>0</v>
          </cell>
          <cell r="AA57">
            <v>0</v>
          </cell>
          <cell r="AD57">
            <v>0</v>
          </cell>
          <cell r="AH57">
            <v>0</v>
          </cell>
        </row>
        <row r="58">
          <cell r="T58">
            <v>0</v>
          </cell>
          <cell r="W58">
            <v>0</v>
          </cell>
          <cell r="AA58">
            <v>0</v>
          </cell>
          <cell r="AD58">
            <v>0</v>
          </cell>
          <cell r="AH58">
            <v>0</v>
          </cell>
        </row>
        <row r="59">
          <cell r="T59">
            <v>0</v>
          </cell>
          <cell r="W59">
            <v>0</v>
          </cell>
          <cell r="AA59">
            <v>0</v>
          </cell>
          <cell r="AD59">
            <v>0</v>
          </cell>
          <cell r="AH59">
            <v>0</v>
          </cell>
        </row>
        <row r="65">
          <cell r="S65">
            <v>0</v>
          </cell>
          <cell r="T65">
            <v>0</v>
          </cell>
          <cell r="V65">
            <v>0</v>
          </cell>
          <cell r="W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G65">
            <v>0</v>
          </cell>
          <cell r="AH65">
            <v>0</v>
          </cell>
        </row>
        <row r="66">
          <cell r="T66">
            <v>0</v>
          </cell>
          <cell r="W66">
            <v>0</v>
          </cell>
          <cell r="AA66">
            <v>0</v>
          </cell>
          <cell r="AH66">
            <v>0</v>
          </cell>
        </row>
        <row r="67">
          <cell r="T67">
            <v>0</v>
          </cell>
          <cell r="W67">
            <v>0</v>
          </cell>
          <cell r="AA67">
            <v>0</v>
          </cell>
          <cell r="AH67">
            <v>0</v>
          </cell>
        </row>
        <row r="70">
          <cell r="T70">
            <v>0</v>
          </cell>
          <cell r="W70">
            <v>0</v>
          </cell>
          <cell r="AA70">
            <v>0</v>
          </cell>
          <cell r="AH70">
            <v>0</v>
          </cell>
        </row>
        <row r="71">
          <cell r="T71">
            <v>0</v>
          </cell>
          <cell r="W71">
            <v>0</v>
          </cell>
          <cell r="AA71">
            <v>0</v>
          </cell>
          <cell r="AH71">
            <v>0</v>
          </cell>
        </row>
        <row r="72">
          <cell r="T72">
            <v>0</v>
          </cell>
          <cell r="W72">
            <v>0</v>
          </cell>
          <cell r="AA72">
            <v>0</v>
          </cell>
          <cell r="AH72">
            <v>0</v>
          </cell>
        </row>
        <row r="73">
          <cell r="T73">
            <v>0</v>
          </cell>
          <cell r="W73">
            <v>0</v>
          </cell>
          <cell r="AA73">
            <v>0</v>
          </cell>
          <cell r="AH73">
            <v>0</v>
          </cell>
        </row>
        <row r="74">
          <cell r="S74">
            <v>0</v>
          </cell>
          <cell r="V74">
            <v>0</v>
          </cell>
          <cell r="Z74">
            <v>0</v>
          </cell>
          <cell r="AG74">
            <v>0</v>
          </cell>
        </row>
        <row r="75">
          <cell r="S75">
            <v>0</v>
          </cell>
          <cell r="V75">
            <v>0</v>
          </cell>
          <cell r="Z75">
            <v>0</v>
          </cell>
          <cell r="AG75">
            <v>0</v>
          </cell>
        </row>
        <row r="76">
          <cell r="T76">
            <v>0</v>
          </cell>
          <cell r="W76">
            <v>0</v>
          </cell>
          <cell r="AA76">
            <v>0</v>
          </cell>
          <cell r="AD76">
            <v>0</v>
          </cell>
          <cell r="AH76">
            <v>0</v>
          </cell>
        </row>
        <row r="77">
          <cell r="T77">
            <v>0</v>
          </cell>
          <cell r="W77">
            <v>0</v>
          </cell>
          <cell r="AA77">
            <v>0</v>
          </cell>
          <cell r="AD77">
            <v>0</v>
          </cell>
          <cell r="AH77">
            <v>0</v>
          </cell>
        </row>
        <row r="78">
          <cell r="T78">
            <v>0</v>
          </cell>
          <cell r="W78">
            <v>0</v>
          </cell>
          <cell r="AA78">
            <v>0</v>
          </cell>
          <cell r="AD78">
            <v>0</v>
          </cell>
          <cell r="AH78">
            <v>0</v>
          </cell>
        </row>
        <row r="79">
          <cell r="T79">
            <v>0</v>
          </cell>
          <cell r="W79">
            <v>0</v>
          </cell>
          <cell r="AA79">
            <v>0</v>
          </cell>
          <cell r="AD79">
            <v>0</v>
          </cell>
          <cell r="AH79">
            <v>0</v>
          </cell>
        </row>
        <row r="80">
          <cell r="S80">
            <v>0</v>
          </cell>
          <cell r="T80">
            <v>0</v>
          </cell>
          <cell r="V80">
            <v>0</v>
          </cell>
          <cell r="W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G80">
            <v>0</v>
          </cell>
          <cell r="AH80">
            <v>0</v>
          </cell>
        </row>
        <row r="81">
          <cell r="S81">
            <v>0</v>
          </cell>
          <cell r="T81">
            <v>0</v>
          </cell>
          <cell r="V81">
            <v>0</v>
          </cell>
          <cell r="W81">
            <v>0</v>
          </cell>
          <cell r="Z81">
            <v>0</v>
          </cell>
          <cell r="AA81">
            <v>0</v>
          </cell>
          <cell r="AC81">
            <v>0</v>
          </cell>
          <cell r="AD81">
            <v>0</v>
          </cell>
          <cell r="AG81">
            <v>0</v>
          </cell>
          <cell r="AH81">
            <v>0</v>
          </cell>
        </row>
        <row r="82">
          <cell r="T82">
            <v>0</v>
          </cell>
          <cell r="W82">
            <v>0</v>
          </cell>
          <cell r="AA82">
            <v>0</v>
          </cell>
          <cell r="AD82">
            <v>0</v>
          </cell>
          <cell r="AH82">
            <v>0</v>
          </cell>
        </row>
        <row r="83">
          <cell r="T83">
            <v>0</v>
          </cell>
          <cell r="W83">
            <v>0</v>
          </cell>
          <cell r="AA83">
            <v>0</v>
          </cell>
          <cell r="AD83">
            <v>0</v>
          </cell>
          <cell r="AH83">
            <v>0</v>
          </cell>
        </row>
        <row r="84">
          <cell r="T84">
            <v>0</v>
          </cell>
          <cell r="W84">
            <v>0</v>
          </cell>
          <cell r="AA84">
            <v>0</v>
          </cell>
          <cell r="AD84">
            <v>0</v>
          </cell>
          <cell r="AH84">
            <v>0</v>
          </cell>
        </row>
        <row r="85">
          <cell r="AH85">
            <v>0</v>
          </cell>
        </row>
        <row r="86">
          <cell r="T86">
            <v>0</v>
          </cell>
          <cell r="W86">
            <v>0</v>
          </cell>
          <cell r="AA86">
            <v>0</v>
          </cell>
          <cell r="AD86">
            <v>0</v>
          </cell>
          <cell r="AH86">
            <v>0</v>
          </cell>
        </row>
        <row r="87">
          <cell r="T87">
            <v>0</v>
          </cell>
          <cell r="W87">
            <v>0</v>
          </cell>
          <cell r="AA87">
            <v>0</v>
          </cell>
          <cell r="AD87">
            <v>0</v>
          </cell>
          <cell r="AH87">
            <v>0</v>
          </cell>
        </row>
        <row r="88">
          <cell r="T88">
            <v>0</v>
          </cell>
          <cell r="W88">
            <v>0</v>
          </cell>
          <cell r="AA88">
            <v>0</v>
          </cell>
          <cell r="AH88">
            <v>0</v>
          </cell>
        </row>
        <row r="91">
          <cell r="S91">
            <v>0</v>
          </cell>
          <cell r="V91">
            <v>0</v>
          </cell>
          <cell r="Z91">
            <v>0</v>
          </cell>
          <cell r="AG91">
            <v>0</v>
          </cell>
        </row>
        <row r="92">
          <cell r="S92">
            <v>0</v>
          </cell>
          <cell r="V92">
            <v>0</v>
          </cell>
          <cell r="Z92">
            <v>0</v>
          </cell>
          <cell r="AG92">
            <v>0</v>
          </cell>
        </row>
        <row r="93">
          <cell r="S93">
            <v>0</v>
          </cell>
          <cell r="V93">
            <v>0</v>
          </cell>
          <cell r="Z93">
            <v>0</v>
          </cell>
          <cell r="AG93">
            <v>0</v>
          </cell>
        </row>
        <row r="94">
          <cell r="O94">
            <v>126671.21</v>
          </cell>
          <cell r="S94">
            <v>126671.21</v>
          </cell>
          <cell r="V94">
            <v>0</v>
          </cell>
          <cell r="Z94">
            <v>0</v>
          </cell>
          <cell r="AG94">
            <v>0</v>
          </cell>
        </row>
        <row r="95">
          <cell r="S95">
            <v>0</v>
          </cell>
          <cell r="V95">
            <v>0</v>
          </cell>
          <cell r="Z95">
            <v>0</v>
          </cell>
          <cell r="AG95">
            <v>0</v>
          </cell>
        </row>
        <row r="96">
          <cell r="S96">
            <v>0</v>
          </cell>
          <cell r="V96">
            <v>0</v>
          </cell>
          <cell r="Z96">
            <v>0</v>
          </cell>
          <cell r="AG96">
            <v>0</v>
          </cell>
        </row>
        <row r="97">
          <cell r="O97">
            <v>649160</v>
          </cell>
          <cell r="S97">
            <v>691057</v>
          </cell>
          <cell r="V97">
            <v>0</v>
          </cell>
          <cell r="Z97">
            <v>0</v>
          </cell>
          <cell r="AG97">
            <v>0</v>
          </cell>
        </row>
        <row r="98">
          <cell r="O98">
            <v>90444</v>
          </cell>
          <cell r="S98">
            <v>118477.33</v>
          </cell>
          <cell r="V98">
            <v>0</v>
          </cell>
          <cell r="Z98">
            <v>0</v>
          </cell>
          <cell r="AG98">
            <v>0</v>
          </cell>
        </row>
        <row r="99">
          <cell r="O99">
            <v>60200</v>
          </cell>
          <cell r="S99">
            <v>60200</v>
          </cell>
          <cell r="V99">
            <v>0</v>
          </cell>
          <cell r="Z99">
            <v>0</v>
          </cell>
          <cell r="AG99">
            <v>0</v>
          </cell>
        </row>
        <row r="100">
          <cell r="S100">
            <v>0</v>
          </cell>
          <cell r="V100">
            <v>0</v>
          </cell>
          <cell r="Z100">
            <v>0</v>
          </cell>
          <cell r="AG100">
            <v>0</v>
          </cell>
        </row>
        <row r="101">
          <cell r="O101">
            <v>22924.400000000001</v>
          </cell>
          <cell r="S101">
            <v>86616.8</v>
          </cell>
          <cell r="V101">
            <v>0</v>
          </cell>
          <cell r="Z101">
            <v>0</v>
          </cell>
          <cell r="AG101">
            <v>0</v>
          </cell>
        </row>
        <row r="102">
          <cell r="S102">
            <v>0</v>
          </cell>
          <cell r="V102">
            <v>0</v>
          </cell>
          <cell r="Z102">
            <v>0</v>
          </cell>
          <cell r="AG102">
            <v>0</v>
          </cell>
        </row>
        <row r="103">
          <cell r="S103">
            <v>0</v>
          </cell>
          <cell r="V103">
            <v>0</v>
          </cell>
          <cell r="Z103">
            <v>0</v>
          </cell>
          <cell r="AG103">
            <v>0</v>
          </cell>
        </row>
        <row r="104">
          <cell r="O104">
            <v>71325.23</v>
          </cell>
          <cell r="S104">
            <v>92801.51</v>
          </cell>
          <cell r="V104">
            <v>0</v>
          </cell>
          <cell r="Z104">
            <v>0</v>
          </cell>
          <cell r="AG104">
            <v>0</v>
          </cell>
        </row>
        <row r="105">
          <cell r="S105">
            <v>0</v>
          </cell>
          <cell r="V105">
            <v>0</v>
          </cell>
          <cell r="Z105">
            <v>0</v>
          </cell>
          <cell r="AG105">
            <v>0</v>
          </cell>
        </row>
        <row r="106">
          <cell r="O106">
            <v>365660</v>
          </cell>
          <cell r="S106">
            <v>696756</v>
          </cell>
          <cell r="V106">
            <v>0</v>
          </cell>
          <cell r="Z106">
            <v>0</v>
          </cell>
          <cell r="AG106">
            <v>0</v>
          </cell>
        </row>
        <row r="107">
          <cell r="O107">
            <v>243160</v>
          </cell>
          <cell r="S107">
            <v>0</v>
          </cell>
          <cell r="V107">
            <v>0</v>
          </cell>
          <cell r="Z107">
            <v>0</v>
          </cell>
          <cell r="AG107">
            <v>0</v>
          </cell>
        </row>
        <row r="108">
          <cell r="S108">
            <v>0</v>
          </cell>
          <cell r="V108">
            <v>0</v>
          </cell>
          <cell r="Z108">
            <v>0</v>
          </cell>
          <cell r="AG108">
            <v>0</v>
          </cell>
        </row>
        <row r="109">
          <cell r="S109">
            <v>0</v>
          </cell>
          <cell r="V109">
            <v>0</v>
          </cell>
          <cell r="Z109">
            <v>0</v>
          </cell>
          <cell r="AG109">
            <v>0</v>
          </cell>
        </row>
        <row r="110">
          <cell r="O110">
            <v>0</v>
          </cell>
          <cell r="S110">
            <v>0</v>
          </cell>
          <cell r="V110">
            <v>0</v>
          </cell>
          <cell r="Z110">
            <v>0</v>
          </cell>
          <cell r="AG110">
            <v>0</v>
          </cell>
        </row>
        <row r="111">
          <cell r="O111">
            <v>0</v>
          </cell>
          <cell r="S111">
            <v>0</v>
          </cell>
          <cell r="V111">
            <v>0</v>
          </cell>
          <cell r="Z111">
            <v>0</v>
          </cell>
          <cell r="AG111">
            <v>0</v>
          </cell>
        </row>
        <row r="112">
          <cell r="O112">
            <v>0</v>
          </cell>
          <cell r="S112">
            <v>0</v>
          </cell>
          <cell r="V112">
            <v>0</v>
          </cell>
          <cell r="Z112">
            <v>0</v>
          </cell>
          <cell r="AG112">
            <v>0</v>
          </cell>
        </row>
        <row r="113">
          <cell r="O113">
            <v>0</v>
          </cell>
          <cell r="S113">
            <v>0</v>
          </cell>
          <cell r="V113">
            <v>0</v>
          </cell>
          <cell r="Z113">
            <v>0</v>
          </cell>
          <cell r="AG113">
            <v>34853.1</v>
          </cell>
        </row>
        <row r="114">
          <cell r="P114">
            <v>0</v>
          </cell>
          <cell r="T114">
            <v>0</v>
          </cell>
          <cell r="W114">
            <v>0</v>
          </cell>
          <cell r="AA114">
            <v>0</v>
          </cell>
          <cell r="AD114">
            <v>0</v>
          </cell>
          <cell r="AH114">
            <v>0</v>
          </cell>
        </row>
        <row r="115">
          <cell r="P115">
            <v>0</v>
          </cell>
          <cell r="T115">
            <v>0</v>
          </cell>
          <cell r="W115">
            <v>0</v>
          </cell>
          <cell r="AA115">
            <v>0</v>
          </cell>
          <cell r="AD115">
            <v>0</v>
          </cell>
          <cell r="AH115">
            <v>0</v>
          </cell>
        </row>
        <row r="116">
          <cell r="P116">
            <v>0</v>
          </cell>
          <cell r="T116">
            <v>0</v>
          </cell>
          <cell r="W116">
            <v>0</v>
          </cell>
          <cell r="AA116">
            <v>0</v>
          </cell>
          <cell r="AD116">
            <v>0</v>
          </cell>
          <cell r="AH116">
            <v>0</v>
          </cell>
        </row>
        <row r="117">
          <cell r="P117">
            <v>0</v>
          </cell>
          <cell r="T117">
            <v>0</v>
          </cell>
          <cell r="W117">
            <v>0</v>
          </cell>
          <cell r="AA117">
            <v>0</v>
          </cell>
          <cell r="AD117">
            <v>0</v>
          </cell>
          <cell r="AH117">
            <v>0</v>
          </cell>
        </row>
        <row r="118">
          <cell r="P118">
            <v>0</v>
          </cell>
          <cell r="T118">
            <v>0</v>
          </cell>
          <cell r="W118">
            <v>0</v>
          </cell>
          <cell r="AA118">
            <v>0</v>
          </cell>
          <cell r="AD118">
            <v>0</v>
          </cell>
          <cell r="AH118">
            <v>0</v>
          </cell>
        </row>
        <row r="119">
          <cell r="P119">
            <v>0</v>
          </cell>
          <cell r="T119">
            <v>0</v>
          </cell>
          <cell r="W119">
            <v>0</v>
          </cell>
          <cell r="AA119">
            <v>0</v>
          </cell>
          <cell r="AD119">
            <v>0</v>
          </cell>
          <cell r="AH119">
            <v>0</v>
          </cell>
        </row>
        <row r="120">
          <cell r="P120">
            <v>0</v>
          </cell>
          <cell r="T120">
            <v>0</v>
          </cell>
          <cell r="W120">
            <v>0</v>
          </cell>
          <cell r="AA120">
            <v>0</v>
          </cell>
          <cell r="AD120">
            <v>0</v>
          </cell>
          <cell r="AH120">
            <v>0</v>
          </cell>
        </row>
        <row r="121">
          <cell r="P121">
            <v>0</v>
          </cell>
          <cell r="T121">
            <v>0</v>
          </cell>
          <cell r="W121">
            <v>0</v>
          </cell>
          <cell r="AA121">
            <v>0</v>
          </cell>
          <cell r="AD121">
            <v>0</v>
          </cell>
          <cell r="AG121">
            <v>0</v>
          </cell>
        </row>
        <row r="123">
          <cell r="S123">
            <v>0</v>
          </cell>
          <cell r="V123">
            <v>0</v>
          </cell>
          <cell r="Z123">
            <v>0</v>
          </cell>
          <cell r="AG123">
            <v>0</v>
          </cell>
        </row>
        <row r="124">
          <cell r="O124">
            <v>609.34</v>
          </cell>
          <cell r="S124">
            <v>33801.650000000009</v>
          </cell>
          <cell r="V124">
            <v>0</v>
          </cell>
          <cell r="Z124">
            <v>0</v>
          </cell>
          <cell r="AG124">
            <v>0</v>
          </cell>
        </row>
        <row r="125">
          <cell r="O125">
            <v>8082.07</v>
          </cell>
          <cell r="S125">
            <v>0</v>
          </cell>
          <cell r="V125">
            <v>0</v>
          </cell>
          <cell r="Z125">
            <v>0</v>
          </cell>
          <cell r="AG125">
            <v>0</v>
          </cell>
        </row>
        <row r="126">
          <cell r="S126">
            <v>0</v>
          </cell>
          <cell r="V126">
            <v>0</v>
          </cell>
          <cell r="Z126">
            <v>0</v>
          </cell>
          <cell r="AG126">
            <v>0</v>
          </cell>
        </row>
        <row r="127">
          <cell r="S127">
            <v>0</v>
          </cell>
          <cell r="V127">
            <v>0</v>
          </cell>
          <cell r="Z127">
            <v>0</v>
          </cell>
          <cell r="AG127">
            <v>0</v>
          </cell>
        </row>
        <row r="128">
          <cell r="S128">
            <v>0</v>
          </cell>
          <cell r="V128">
            <v>0</v>
          </cell>
          <cell r="Z128">
            <v>0</v>
          </cell>
          <cell r="AG128">
            <v>0</v>
          </cell>
        </row>
        <row r="129">
          <cell r="S129">
            <v>0</v>
          </cell>
          <cell r="V129">
            <v>0</v>
          </cell>
          <cell r="Z129">
            <v>0</v>
          </cell>
          <cell r="AG129">
            <v>0</v>
          </cell>
        </row>
        <row r="130">
          <cell r="S130">
            <v>0</v>
          </cell>
          <cell r="V130">
            <v>0</v>
          </cell>
          <cell r="Z130">
            <v>0</v>
          </cell>
          <cell r="AG130">
            <v>0</v>
          </cell>
        </row>
        <row r="131">
          <cell r="O131">
            <v>15510.95</v>
          </cell>
          <cell r="S131">
            <v>0</v>
          </cell>
          <cell r="V131">
            <v>0</v>
          </cell>
          <cell r="Z131">
            <v>0</v>
          </cell>
          <cell r="AG131">
            <v>0</v>
          </cell>
        </row>
        <row r="132">
          <cell r="S132">
            <v>0</v>
          </cell>
          <cell r="V132">
            <v>0</v>
          </cell>
          <cell r="Z132">
            <v>0</v>
          </cell>
          <cell r="AG132">
            <v>0</v>
          </cell>
        </row>
        <row r="133">
          <cell r="O133">
            <v>6860.09</v>
          </cell>
          <cell r="S133">
            <v>0</v>
          </cell>
          <cell r="V133">
            <v>0</v>
          </cell>
          <cell r="Z133">
            <v>0</v>
          </cell>
          <cell r="AG133">
            <v>0</v>
          </cell>
        </row>
        <row r="134">
          <cell r="S134">
            <v>0</v>
          </cell>
          <cell r="V134">
            <v>0</v>
          </cell>
          <cell r="Z134">
            <v>0</v>
          </cell>
          <cell r="AG134">
            <v>0</v>
          </cell>
        </row>
        <row r="135">
          <cell r="S135">
            <v>0</v>
          </cell>
          <cell r="V135">
            <v>0</v>
          </cell>
          <cell r="Z135">
            <v>0</v>
          </cell>
          <cell r="AG135">
            <v>0</v>
          </cell>
        </row>
        <row r="136">
          <cell r="S136">
            <v>0</v>
          </cell>
          <cell r="V136">
            <v>0</v>
          </cell>
          <cell r="Z136">
            <v>0</v>
          </cell>
          <cell r="AG136">
            <v>0</v>
          </cell>
        </row>
        <row r="137">
          <cell r="S137">
            <v>0</v>
          </cell>
          <cell r="V137">
            <v>0</v>
          </cell>
          <cell r="Z137">
            <v>0</v>
          </cell>
          <cell r="AG137">
            <v>0</v>
          </cell>
        </row>
        <row r="138">
          <cell r="S138">
            <v>0</v>
          </cell>
          <cell r="V138">
            <v>0</v>
          </cell>
          <cell r="Z138">
            <v>0</v>
          </cell>
          <cell r="AG138">
            <v>0</v>
          </cell>
        </row>
        <row r="139">
          <cell r="S139">
            <v>0</v>
          </cell>
          <cell r="V139">
            <v>0</v>
          </cell>
          <cell r="Z139">
            <v>0</v>
          </cell>
          <cell r="AG139">
            <v>0</v>
          </cell>
        </row>
        <row r="140">
          <cell r="S140">
            <v>0</v>
          </cell>
          <cell r="V140">
            <v>0</v>
          </cell>
          <cell r="Z140">
            <v>0</v>
          </cell>
          <cell r="AG140">
            <v>0</v>
          </cell>
        </row>
        <row r="141">
          <cell r="S141">
            <v>0</v>
          </cell>
          <cell r="V141">
            <v>0</v>
          </cell>
          <cell r="Z141">
            <v>0</v>
          </cell>
          <cell r="AG141">
            <v>0</v>
          </cell>
        </row>
        <row r="143">
          <cell r="P143">
            <v>4014.06</v>
          </cell>
          <cell r="T143">
            <v>6539.910000000149</v>
          </cell>
          <cell r="W143">
            <v>0</v>
          </cell>
          <cell r="AA143">
            <v>0</v>
          </cell>
          <cell r="AH143">
            <v>0</v>
          </cell>
        </row>
        <row r="144">
          <cell r="O144">
            <v>279044.31</v>
          </cell>
          <cell r="S144">
            <v>110758.21000000008</v>
          </cell>
          <cell r="V144">
            <v>0</v>
          </cell>
          <cell r="Z144">
            <v>0</v>
          </cell>
          <cell r="AG144">
            <v>0</v>
          </cell>
        </row>
        <row r="145">
          <cell r="T145">
            <v>0</v>
          </cell>
          <cell r="W145">
            <v>0</v>
          </cell>
          <cell r="AA145">
            <v>0</v>
          </cell>
          <cell r="AH145">
            <v>0</v>
          </cell>
        </row>
        <row r="146">
          <cell r="O146">
            <v>2070.29</v>
          </cell>
          <cell r="S146">
            <v>2523.7500000000036</v>
          </cell>
          <cell r="V146">
            <v>0</v>
          </cell>
          <cell r="Z146">
            <v>0</v>
          </cell>
          <cell r="AG146">
            <v>0</v>
          </cell>
        </row>
        <row r="147">
          <cell r="T147">
            <v>0</v>
          </cell>
          <cell r="W147">
            <v>0</v>
          </cell>
          <cell r="AA147">
            <v>0</v>
          </cell>
          <cell r="AH147">
            <v>0</v>
          </cell>
        </row>
        <row r="148">
          <cell r="S148">
            <v>0</v>
          </cell>
          <cell r="V148">
            <v>0</v>
          </cell>
          <cell r="Z148">
            <v>0</v>
          </cell>
          <cell r="AG148">
            <v>0</v>
          </cell>
        </row>
        <row r="149">
          <cell r="S149">
            <v>0</v>
          </cell>
          <cell r="T149">
            <v>0</v>
          </cell>
          <cell r="V149">
            <v>0</v>
          </cell>
          <cell r="W149">
            <v>0</v>
          </cell>
          <cell r="Z149">
            <v>0</v>
          </cell>
          <cell r="AA149">
            <v>0</v>
          </cell>
          <cell r="AG149">
            <v>0</v>
          </cell>
          <cell r="AH149">
            <v>0</v>
          </cell>
        </row>
        <row r="150">
          <cell r="S150">
            <v>0</v>
          </cell>
          <cell r="T150">
            <v>0</v>
          </cell>
          <cell r="V150">
            <v>0</v>
          </cell>
          <cell r="W150">
            <v>0</v>
          </cell>
          <cell r="Z150">
            <v>0</v>
          </cell>
          <cell r="AA150">
            <v>0</v>
          </cell>
          <cell r="AG150">
            <v>0</v>
          </cell>
          <cell r="AH150">
            <v>0</v>
          </cell>
        </row>
        <row r="151">
          <cell r="T151">
            <v>0</v>
          </cell>
          <cell r="W151">
            <v>0</v>
          </cell>
          <cell r="AA151">
            <v>0</v>
          </cell>
          <cell r="AH151">
            <v>0</v>
          </cell>
        </row>
        <row r="152">
          <cell r="S152">
            <v>0</v>
          </cell>
          <cell r="V152">
            <v>0</v>
          </cell>
          <cell r="Z152">
            <v>0</v>
          </cell>
          <cell r="AG152">
            <v>0</v>
          </cell>
        </row>
        <row r="153">
          <cell r="S153">
            <v>0</v>
          </cell>
          <cell r="V153">
            <v>0</v>
          </cell>
          <cell r="Z153">
            <v>0</v>
          </cell>
          <cell r="AG153">
            <v>0</v>
          </cell>
        </row>
        <row r="154">
          <cell r="T154">
            <v>0</v>
          </cell>
          <cell r="W154">
            <v>0</v>
          </cell>
          <cell r="AA154">
            <v>0</v>
          </cell>
          <cell r="AH154">
            <v>0</v>
          </cell>
        </row>
        <row r="155">
          <cell r="S155">
            <v>0</v>
          </cell>
          <cell r="V155">
            <v>0</v>
          </cell>
          <cell r="Z155">
            <v>0</v>
          </cell>
          <cell r="AG155">
            <v>0</v>
          </cell>
        </row>
        <row r="156">
          <cell r="T156">
            <v>0</v>
          </cell>
          <cell r="W156">
            <v>0</v>
          </cell>
          <cell r="AA156">
            <v>0</v>
          </cell>
          <cell r="AH156">
            <v>0</v>
          </cell>
        </row>
        <row r="157">
          <cell r="T157">
            <v>0</v>
          </cell>
          <cell r="W157">
            <v>0</v>
          </cell>
          <cell r="AA157">
            <v>0</v>
          </cell>
          <cell r="AH157">
            <v>0</v>
          </cell>
        </row>
        <row r="158">
          <cell r="O158">
            <v>276.54000000000002</v>
          </cell>
          <cell r="S158">
            <v>0</v>
          </cell>
          <cell r="V158">
            <v>0</v>
          </cell>
          <cell r="Z158">
            <v>0</v>
          </cell>
          <cell r="AG158">
            <v>0</v>
          </cell>
        </row>
        <row r="159">
          <cell r="T159">
            <v>0</v>
          </cell>
          <cell r="W159">
            <v>0</v>
          </cell>
          <cell r="AA159">
            <v>0</v>
          </cell>
          <cell r="AH159">
            <v>0</v>
          </cell>
        </row>
        <row r="160">
          <cell r="S160">
            <v>0</v>
          </cell>
          <cell r="V160">
            <v>0</v>
          </cell>
          <cell r="Z160">
            <v>0</v>
          </cell>
          <cell r="AG160">
            <v>0</v>
          </cell>
        </row>
        <row r="161">
          <cell r="P161">
            <v>382090.58</v>
          </cell>
          <cell r="T161">
            <v>192019</v>
          </cell>
          <cell r="W161">
            <v>0</v>
          </cell>
          <cell r="AA161">
            <v>1794.64</v>
          </cell>
          <cell r="AH161">
            <v>0</v>
          </cell>
        </row>
        <row r="162">
          <cell r="T162">
            <v>0</v>
          </cell>
          <cell r="W162">
            <v>0</v>
          </cell>
          <cell r="AA162">
            <v>0</v>
          </cell>
          <cell r="AH162">
            <v>0</v>
          </cell>
        </row>
        <row r="163">
          <cell r="S163">
            <v>0</v>
          </cell>
          <cell r="V163">
            <v>0</v>
          </cell>
          <cell r="Z163">
            <v>0</v>
          </cell>
          <cell r="AG163">
            <v>0</v>
          </cell>
        </row>
        <row r="164">
          <cell r="T164">
            <v>0</v>
          </cell>
          <cell r="W164">
            <v>0</v>
          </cell>
          <cell r="AA164">
            <v>0</v>
          </cell>
          <cell r="AH164">
            <v>0</v>
          </cell>
        </row>
        <row r="165">
          <cell r="S165">
            <v>0</v>
          </cell>
          <cell r="V165">
            <v>0</v>
          </cell>
          <cell r="Z165">
            <v>0</v>
          </cell>
          <cell r="AG165">
            <v>0</v>
          </cell>
        </row>
        <row r="166">
          <cell r="S166">
            <v>0</v>
          </cell>
          <cell r="V166">
            <v>0</v>
          </cell>
          <cell r="Z166">
            <v>0</v>
          </cell>
          <cell r="AG166">
            <v>0</v>
          </cell>
        </row>
        <row r="167">
          <cell r="S167">
            <v>0</v>
          </cell>
          <cell r="V167">
            <v>0</v>
          </cell>
          <cell r="Z167">
            <v>0</v>
          </cell>
          <cell r="AG167">
            <v>0</v>
          </cell>
        </row>
        <row r="168">
          <cell r="T168">
            <v>0</v>
          </cell>
          <cell r="W168">
            <v>0</v>
          </cell>
          <cell r="AA168">
            <v>0</v>
          </cell>
          <cell r="AH168">
            <v>0</v>
          </cell>
        </row>
        <row r="169">
          <cell r="T169">
            <v>0</v>
          </cell>
          <cell r="W169">
            <v>0</v>
          </cell>
          <cell r="AA169">
            <v>0</v>
          </cell>
          <cell r="AH169">
            <v>0</v>
          </cell>
        </row>
        <row r="170">
          <cell r="S170">
            <v>0</v>
          </cell>
          <cell r="V170">
            <v>0</v>
          </cell>
          <cell r="Z170">
            <v>0</v>
          </cell>
          <cell r="AG170">
            <v>0</v>
          </cell>
        </row>
        <row r="171">
          <cell r="T171">
            <v>0</v>
          </cell>
          <cell r="W171">
            <v>0</v>
          </cell>
          <cell r="AA171">
            <v>0</v>
          </cell>
          <cell r="AH171">
            <v>0</v>
          </cell>
        </row>
        <row r="172">
          <cell r="T172">
            <v>0</v>
          </cell>
          <cell r="W172">
            <v>0</v>
          </cell>
          <cell r="AA172">
            <v>0</v>
          </cell>
          <cell r="AH172">
            <v>0</v>
          </cell>
        </row>
        <row r="173">
          <cell r="S173">
            <v>0</v>
          </cell>
          <cell r="V173">
            <v>0</v>
          </cell>
          <cell r="Z173">
            <v>0</v>
          </cell>
          <cell r="AG173">
            <v>0</v>
          </cell>
        </row>
        <row r="174">
          <cell r="S174">
            <v>0</v>
          </cell>
          <cell r="V174">
            <v>0</v>
          </cell>
          <cell r="Z174">
            <v>0</v>
          </cell>
          <cell r="AG174">
            <v>0</v>
          </cell>
        </row>
        <row r="175">
          <cell r="T175">
            <v>0</v>
          </cell>
          <cell r="W175">
            <v>0</v>
          </cell>
          <cell r="AA175">
            <v>0</v>
          </cell>
          <cell r="AH175">
            <v>0</v>
          </cell>
        </row>
        <row r="176">
          <cell r="S176">
            <v>0</v>
          </cell>
          <cell r="V176">
            <v>0</v>
          </cell>
          <cell r="Z176">
            <v>0</v>
          </cell>
          <cell r="AG176">
            <v>0</v>
          </cell>
        </row>
        <row r="177">
          <cell r="O177">
            <v>1238751.68</v>
          </cell>
          <cell r="S177">
            <v>5997102.1199999992</v>
          </cell>
          <cell r="V177">
            <v>0</v>
          </cell>
          <cell r="Z177">
            <v>0</v>
          </cell>
          <cell r="AG177">
            <v>0</v>
          </cell>
        </row>
        <row r="178">
          <cell r="S178">
            <v>0</v>
          </cell>
          <cell r="V178">
            <v>0</v>
          </cell>
          <cell r="Z178">
            <v>0</v>
          </cell>
          <cell r="AG178">
            <v>0</v>
          </cell>
        </row>
        <row r="179">
          <cell r="S179">
            <v>33811.479999999996</v>
          </cell>
          <cell r="V179">
            <v>0</v>
          </cell>
          <cell r="Z179">
            <v>0</v>
          </cell>
          <cell r="AG179">
            <v>0</v>
          </cell>
        </row>
        <row r="180">
          <cell r="O180">
            <v>2518824.73</v>
          </cell>
          <cell r="S180">
            <v>0</v>
          </cell>
          <cell r="V180">
            <v>0</v>
          </cell>
          <cell r="Z180">
            <v>0</v>
          </cell>
          <cell r="AG180">
            <v>0</v>
          </cell>
        </row>
        <row r="181">
          <cell r="S181">
            <v>0</v>
          </cell>
          <cell r="V181">
            <v>0</v>
          </cell>
          <cell r="Z181">
            <v>0</v>
          </cell>
          <cell r="AG181">
            <v>0</v>
          </cell>
        </row>
        <row r="182">
          <cell r="P182">
            <v>539666.5</v>
          </cell>
          <cell r="T182">
            <v>68361.670000000056</v>
          </cell>
          <cell r="W182">
            <v>0</v>
          </cell>
          <cell r="AA182">
            <v>0</v>
          </cell>
          <cell r="AH182">
            <v>0</v>
          </cell>
        </row>
        <row r="183">
          <cell r="T183">
            <v>0</v>
          </cell>
          <cell r="W183">
            <v>0</v>
          </cell>
          <cell r="AA183">
            <v>0</v>
          </cell>
          <cell r="AH183">
            <v>0</v>
          </cell>
        </row>
        <row r="185">
          <cell r="S185">
            <v>0</v>
          </cell>
          <cell r="V185">
            <v>0</v>
          </cell>
          <cell r="Z185">
            <v>0</v>
          </cell>
          <cell r="AG185">
            <v>0</v>
          </cell>
        </row>
        <row r="186">
          <cell r="S186">
            <v>0</v>
          </cell>
          <cell r="V186">
            <v>0</v>
          </cell>
          <cell r="Z186">
            <v>0</v>
          </cell>
          <cell r="AG186">
            <v>0</v>
          </cell>
        </row>
        <row r="189">
          <cell r="S189">
            <v>0</v>
          </cell>
          <cell r="V189">
            <v>0</v>
          </cell>
          <cell r="Z189">
            <v>0</v>
          </cell>
          <cell r="AG189">
            <v>0</v>
          </cell>
        </row>
        <row r="190">
          <cell r="S190">
            <v>0</v>
          </cell>
          <cell r="V190">
            <v>0</v>
          </cell>
          <cell r="Z190">
            <v>0</v>
          </cell>
          <cell r="AG190">
            <v>0</v>
          </cell>
        </row>
        <row r="191">
          <cell r="S191">
            <v>0</v>
          </cell>
          <cell r="V191">
            <v>0</v>
          </cell>
          <cell r="Z191">
            <v>0</v>
          </cell>
          <cell r="AG191">
            <v>0</v>
          </cell>
        </row>
        <row r="192">
          <cell r="S192">
            <v>0</v>
          </cell>
          <cell r="V192">
            <v>0</v>
          </cell>
          <cell r="Z192">
            <v>0</v>
          </cell>
          <cell r="AG192">
            <v>0</v>
          </cell>
        </row>
        <row r="193">
          <cell r="S193">
            <v>0</v>
          </cell>
          <cell r="T193">
            <v>0</v>
          </cell>
          <cell r="V193">
            <v>0</v>
          </cell>
          <cell r="W193">
            <v>0</v>
          </cell>
          <cell r="Z193">
            <v>0</v>
          </cell>
          <cell r="AA193">
            <v>0</v>
          </cell>
          <cell r="AG193">
            <v>0</v>
          </cell>
          <cell r="AH193">
            <v>0</v>
          </cell>
        </row>
        <row r="194">
          <cell r="S194">
            <v>0</v>
          </cell>
          <cell r="V194">
            <v>0</v>
          </cell>
          <cell r="Z194">
            <v>0</v>
          </cell>
          <cell r="AG194">
            <v>0</v>
          </cell>
        </row>
        <row r="195">
          <cell r="S195">
            <v>0</v>
          </cell>
          <cell r="V195">
            <v>0</v>
          </cell>
          <cell r="Z195">
            <v>0</v>
          </cell>
          <cell r="AG195">
            <v>0</v>
          </cell>
        </row>
        <row r="196">
          <cell r="S196">
            <v>0</v>
          </cell>
          <cell r="V196">
            <v>0</v>
          </cell>
          <cell r="Z196">
            <v>0</v>
          </cell>
          <cell r="AG196">
            <v>0</v>
          </cell>
        </row>
        <row r="197">
          <cell r="S197">
            <v>0</v>
          </cell>
          <cell r="V197">
            <v>0</v>
          </cell>
          <cell r="Z197">
            <v>0</v>
          </cell>
          <cell r="AG197">
            <v>0</v>
          </cell>
        </row>
        <row r="198">
          <cell r="S198">
            <v>0</v>
          </cell>
          <cell r="V198">
            <v>0</v>
          </cell>
          <cell r="Z198">
            <v>0</v>
          </cell>
          <cell r="AG198">
            <v>0</v>
          </cell>
        </row>
        <row r="199">
          <cell r="S199">
            <v>0</v>
          </cell>
          <cell r="V199">
            <v>0</v>
          </cell>
          <cell r="Z199">
            <v>0</v>
          </cell>
          <cell r="AG199">
            <v>0</v>
          </cell>
        </row>
        <row r="200">
          <cell r="S200">
            <v>0</v>
          </cell>
          <cell r="V200">
            <v>0</v>
          </cell>
          <cell r="Z200">
            <v>0</v>
          </cell>
          <cell r="AG200">
            <v>0</v>
          </cell>
        </row>
        <row r="201">
          <cell r="S201">
            <v>0</v>
          </cell>
          <cell r="V201">
            <v>0</v>
          </cell>
          <cell r="Z201">
            <v>0</v>
          </cell>
          <cell r="AG201">
            <v>0</v>
          </cell>
        </row>
        <row r="202">
          <cell r="S202">
            <v>0</v>
          </cell>
          <cell r="V202">
            <v>0</v>
          </cell>
          <cell r="Z202">
            <v>0</v>
          </cell>
          <cell r="AG202">
            <v>0</v>
          </cell>
        </row>
        <row r="203">
          <cell r="S203">
            <v>0</v>
          </cell>
          <cell r="V203">
            <v>0</v>
          </cell>
          <cell r="Z203">
            <v>0</v>
          </cell>
          <cell r="AG203">
            <v>0</v>
          </cell>
        </row>
        <row r="204">
          <cell r="S204">
            <v>0</v>
          </cell>
          <cell r="V204">
            <v>0</v>
          </cell>
          <cell r="Z204">
            <v>0</v>
          </cell>
          <cell r="AG204">
            <v>0</v>
          </cell>
        </row>
        <row r="205">
          <cell r="S205">
            <v>0</v>
          </cell>
          <cell r="V205">
            <v>0</v>
          </cell>
          <cell r="Z205">
            <v>0</v>
          </cell>
          <cell r="AG205">
            <v>0</v>
          </cell>
        </row>
        <row r="206">
          <cell r="S206">
            <v>0</v>
          </cell>
          <cell r="V206">
            <v>0</v>
          </cell>
          <cell r="Z206">
            <v>0</v>
          </cell>
          <cell r="AG206">
            <v>0</v>
          </cell>
        </row>
        <row r="207">
          <cell r="S207">
            <v>0</v>
          </cell>
          <cell r="V207">
            <v>0</v>
          </cell>
          <cell r="Z207">
            <v>0</v>
          </cell>
          <cell r="AG207">
            <v>0</v>
          </cell>
        </row>
        <row r="208">
          <cell r="O208">
            <v>0</v>
          </cell>
          <cell r="S208">
            <v>0</v>
          </cell>
          <cell r="T208">
            <v>0</v>
          </cell>
          <cell r="V208">
            <v>0</v>
          </cell>
          <cell r="W208">
            <v>0</v>
          </cell>
          <cell r="Z208">
            <v>0</v>
          </cell>
          <cell r="AA208">
            <v>0</v>
          </cell>
          <cell r="AC208">
            <v>0</v>
          </cell>
          <cell r="AG208">
            <v>0</v>
          </cell>
          <cell r="AH208">
            <v>0</v>
          </cell>
        </row>
        <row r="209">
          <cell r="O209">
            <v>0</v>
          </cell>
          <cell r="S209">
            <v>0</v>
          </cell>
          <cell r="T209">
            <v>0</v>
          </cell>
          <cell r="V209">
            <v>0</v>
          </cell>
          <cell r="W209">
            <v>0</v>
          </cell>
          <cell r="Z209">
            <v>0</v>
          </cell>
          <cell r="AA209">
            <v>0</v>
          </cell>
          <cell r="AC209">
            <v>0</v>
          </cell>
          <cell r="AG209">
            <v>0</v>
          </cell>
          <cell r="AH209">
            <v>0</v>
          </cell>
        </row>
        <row r="210">
          <cell r="O210">
            <v>0</v>
          </cell>
          <cell r="S210">
            <v>0</v>
          </cell>
          <cell r="T210">
            <v>0</v>
          </cell>
          <cell r="V210">
            <v>0</v>
          </cell>
          <cell r="W210">
            <v>0</v>
          </cell>
          <cell r="Z210">
            <v>0</v>
          </cell>
          <cell r="AA210">
            <v>0</v>
          </cell>
          <cell r="AC210">
            <v>0</v>
          </cell>
          <cell r="AG210">
            <v>0</v>
          </cell>
          <cell r="AH210">
            <v>0</v>
          </cell>
        </row>
        <row r="211">
          <cell r="S211">
            <v>0</v>
          </cell>
          <cell r="T211">
            <v>0</v>
          </cell>
          <cell r="V211">
            <v>0</v>
          </cell>
          <cell r="W211">
            <v>0</v>
          </cell>
          <cell r="Z211">
            <v>0</v>
          </cell>
          <cell r="AA211">
            <v>0</v>
          </cell>
          <cell r="AG211">
            <v>0</v>
          </cell>
          <cell r="AH211">
            <v>0</v>
          </cell>
        </row>
        <row r="212">
          <cell r="S212">
            <v>0</v>
          </cell>
          <cell r="T212">
            <v>0</v>
          </cell>
          <cell r="V212">
            <v>0</v>
          </cell>
          <cell r="W212">
            <v>0</v>
          </cell>
          <cell r="Z212">
            <v>0</v>
          </cell>
          <cell r="AA212">
            <v>0</v>
          </cell>
          <cell r="AC212">
            <v>0</v>
          </cell>
          <cell r="AD212">
            <v>0</v>
          </cell>
          <cell r="AG212">
            <v>0</v>
          </cell>
          <cell r="AH212">
            <v>0</v>
          </cell>
        </row>
        <row r="213">
          <cell r="S213">
            <v>0</v>
          </cell>
          <cell r="T213">
            <v>0</v>
          </cell>
          <cell r="V213">
            <v>0</v>
          </cell>
          <cell r="W213">
            <v>0</v>
          </cell>
          <cell r="Z213">
            <v>0</v>
          </cell>
          <cell r="AA213">
            <v>0</v>
          </cell>
          <cell r="AG213">
            <v>0</v>
          </cell>
          <cell r="AH213">
            <v>0</v>
          </cell>
        </row>
        <row r="214">
          <cell r="O214">
            <v>0</v>
          </cell>
          <cell r="P214">
            <v>0</v>
          </cell>
          <cell r="S214">
            <v>0</v>
          </cell>
          <cell r="T214">
            <v>0</v>
          </cell>
          <cell r="V214">
            <v>0</v>
          </cell>
          <cell r="W214">
            <v>0</v>
          </cell>
          <cell r="Z214">
            <v>0</v>
          </cell>
          <cell r="AA214">
            <v>0</v>
          </cell>
          <cell r="AG214">
            <v>0</v>
          </cell>
          <cell r="AH214">
            <v>0</v>
          </cell>
        </row>
        <row r="215">
          <cell r="S215">
            <v>0</v>
          </cell>
          <cell r="T215">
            <v>0</v>
          </cell>
          <cell r="V215">
            <v>0</v>
          </cell>
          <cell r="W215">
            <v>0</v>
          </cell>
          <cell r="Z215">
            <v>0</v>
          </cell>
          <cell r="AA215">
            <v>0</v>
          </cell>
          <cell r="AG215">
            <v>0</v>
          </cell>
          <cell r="AH215">
            <v>0</v>
          </cell>
        </row>
        <row r="216">
          <cell r="S216">
            <v>0</v>
          </cell>
          <cell r="T216">
            <v>0</v>
          </cell>
          <cell r="V216">
            <v>0</v>
          </cell>
          <cell r="W216">
            <v>0</v>
          </cell>
          <cell r="Z216">
            <v>0</v>
          </cell>
          <cell r="AA216">
            <v>0</v>
          </cell>
          <cell r="AG216">
            <v>0</v>
          </cell>
          <cell r="AH216">
            <v>0</v>
          </cell>
        </row>
        <row r="217">
          <cell r="P217">
            <v>6.99</v>
          </cell>
          <cell r="S217">
            <v>0</v>
          </cell>
          <cell r="T217">
            <v>3.76</v>
          </cell>
          <cell r="V217">
            <v>0</v>
          </cell>
          <cell r="W217">
            <v>0</v>
          </cell>
          <cell r="Z217">
            <v>0</v>
          </cell>
          <cell r="AA217">
            <v>0</v>
          </cell>
          <cell r="AG217">
            <v>0</v>
          </cell>
          <cell r="AH217">
            <v>0</v>
          </cell>
        </row>
        <row r="218">
          <cell r="S218">
            <v>0</v>
          </cell>
          <cell r="T218">
            <v>0</v>
          </cell>
          <cell r="V218">
            <v>0</v>
          </cell>
          <cell r="W218">
            <v>0</v>
          </cell>
          <cell r="Z218">
            <v>0</v>
          </cell>
          <cell r="AA218">
            <v>0</v>
          </cell>
          <cell r="AG218">
            <v>0</v>
          </cell>
          <cell r="AH218">
            <v>0</v>
          </cell>
        </row>
        <row r="219"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Z219">
            <v>0</v>
          </cell>
          <cell r="AA219">
            <v>0</v>
          </cell>
          <cell r="AG219">
            <v>0</v>
          </cell>
          <cell r="AH219">
            <v>0</v>
          </cell>
        </row>
        <row r="220">
          <cell r="S220">
            <v>0</v>
          </cell>
          <cell r="T220">
            <v>0</v>
          </cell>
          <cell r="V220">
            <v>0</v>
          </cell>
          <cell r="W220">
            <v>0</v>
          </cell>
          <cell r="Z220">
            <v>0</v>
          </cell>
          <cell r="AA220">
            <v>0</v>
          </cell>
          <cell r="AG220">
            <v>0</v>
          </cell>
          <cell r="AH220">
            <v>0</v>
          </cell>
        </row>
        <row r="221">
          <cell r="O221">
            <v>0</v>
          </cell>
          <cell r="S221">
            <v>0</v>
          </cell>
          <cell r="T221">
            <v>0</v>
          </cell>
          <cell r="V221">
            <v>0</v>
          </cell>
          <cell r="W221">
            <v>0</v>
          </cell>
          <cell r="Z221">
            <v>0</v>
          </cell>
          <cell r="AA221">
            <v>0</v>
          </cell>
          <cell r="AC221">
            <v>0</v>
          </cell>
          <cell r="AG221">
            <v>0</v>
          </cell>
          <cell r="AH221">
            <v>0</v>
          </cell>
        </row>
        <row r="222">
          <cell r="P222">
            <v>0</v>
          </cell>
          <cell r="S222">
            <v>0</v>
          </cell>
          <cell r="T222">
            <v>0</v>
          </cell>
          <cell r="V222">
            <v>0</v>
          </cell>
          <cell r="W222">
            <v>0</v>
          </cell>
          <cell r="Z222">
            <v>0</v>
          </cell>
          <cell r="AA222">
            <v>0</v>
          </cell>
          <cell r="AD222">
            <v>0</v>
          </cell>
          <cell r="AG222">
            <v>0</v>
          </cell>
          <cell r="AH222">
            <v>0</v>
          </cell>
        </row>
        <row r="223">
          <cell r="O223">
            <v>0</v>
          </cell>
          <cell r="S223">
            <v>0</v>
          </cell>
          <cell r="T223">
            <v>0</v>
          </cell>
          <cell r="V223">
            <v>0</v>
          </cell>
          <cell r="W223">
            <v>0</v>
          </cell>
          <cell r="Z223">
            <v>0</v>
          </cell>
          <cell r="AA223">
            <v>0</v>
          </cell>
          <cell r="AC223">
            <v>0</v>
          </cell>
          <cell r="AG223">
            <v>0</v>
          </cell>
          <cell r="AH223">
            <v>0</v>
          </cell>
        </row>
        <row r="224">
          <cell r="S224">
            <v>0</v>
          </cell>
          <cell r="T224">
            <v>0</v>
          </cell>
          <cell r="V224">
            <v>0</v>
          </cell>
          <cell r="W224">
            <v>0</v>
          </cell>
          <cell r="Z224">
            <v>0</v>
          </cell>
          <cell r="AA224">
            <v>0</v>
          </cell>
          <cell r="AG224">
            <v>0</v>
          </cell>
          <cell r="AH224">
            <v>0</v>
          </cell>
        </row>
        <row r="225">
          <cell r="S225">
            <v>0</v>
          </cell>
          <cell r="T225">
            <v>0</v>
          </cell>
          <cell r="V225">
            <v>0</v>
          </cell>
          <cell r="W225">
            <v>0</v>
          </cell>
          <cell r="Z225">
            <v>0</v>
          </cell>
          <cell r="AA225">
            <v>0</v>
          </cell>
          <cell r="AG225">
            <v>0</v>
          </cell>
          <cell r="AH225">
            <v>0</v>
          </cell>
        </row>
        <row r="226">
          <cell r="S226">
            <v>0</v>
          </cell>
          <cell r="V226">
            <v>0</v>
          </cell>
          <cell r="Z226">
            <v>0</v>
          </cell>
          <cell r="AG226">
            <v>0</v>
          </cell>
        </row>
        <row r="227">
          <cell r="S227">
            <v>0</v>
          </cell>
          <cell r="V227">
            <v>0</v>
          </cell>
          <cell r="Z227">
            <v>0</v>
          </cell>
          <cell r="AG227">
            <v>0</v>
          </cell>
        </row>
        <row r="228">
          <cell r="O228">
            <v>0</v>
          </cell>
          <cell r="S228">
            <v>0</v>
          </cell>
          <cell r="T228">
            <v>0</v>
          </cell>
          <cell r="V228">
            <v>0</v>
          </cell>
          <cell r="W228">
            <v>0</v>
          </cell>
          <cell r="Z228">
            <v>0</v>
          </cell>
          <cell r="AA228">
            <v>0</v>
          </cell>
          <cell r="AC228">
            <v>0</v>
          </cell>
          <cell r="AG228">
            <v>0</v>
          </cell>
          <cell r="AH228">
            <v>0</v>
          </cell>
        </row>
        <row r="229">
          <cell r="S229">
            <v>0</v>
          </cell>
          <cell r="T229">
            <v>0</v>
          </cell>
          <cell r="V229">
            <v>0</v>
          </cell>
          <cell r="W229">
            <v>0</v>
          </cell>
          <cell r="Z229">
            <v>0</v>
          </cell>
          <cell r="AA229">
            <v>0</v>
          </cell>
          <cell r="AG229">
            <v>0</v>
          </cell>
          <cell r="AH229">
            <v>0</v>
          </cell>
        </row>
        <row r="230">
          <cell r="S230">
            <v>0</v>
          </cell>
          <cell r="T230">
            <v>0</v>
          </cell>
          <cell r="V230">
            <v>0</v>
          </cell>
          <cell r="W230">
            <v>0</v>
          </cell>
          <cell r="Z230">
            <v>0</v>
          </cell>
          <cell r="AA230">
            <v>0</v>
          </cell>
          <cell r="AG230">
            <v>0</v>
          </cell>
          <cell r="AH230">
            <v>0</v>
          </cell>
        </row>
        <row r="231">
          <cell r="S231">
            <v>0</v>
          </cell>
          <cell r="T231">
            <v>0</v>
          </cell>
          <cell r="V231">
            <v>0</v>
          </cell>
          <cell r="W231">
            <v>0</v>
          </cell>
          <cell r="Z231">
            <v>0</v>
          </cell>
          <cell r="AA231">
            <v>0</v>
          </cell>
          <cell r="AG231">
            <v>0</v>
          </cell>
          <cell r="AH231">
            <v>0</v>
          </cell>
        </row>
        <row r="232">
          <cell r="S232">
            <v>0</v>
          </cell>
          <cell r="T232">
            <v>0</v>
          </cell>
          <cell r="V232">
            <v>0</v>
          </cell>
          <cell r="W232">
            <v>0</v>
          </cell>
          <cell r="Z232">
            <v>0</v>
          </cell>
          <cell r="AA232">
            <v>0</v>
          </cell>
          <cell r="AG232">
            <v>0</v>
          </cell>
          <cell r="AH232">
            <v>0</v>
          </cell>
        </row>
        <row r="233">
          <cell r="S233">
            <v>0</v>
          </cell>
          <cell r="T233">
            <v>0</v>
          </cell>
          <cell r="V233">
            <v>0</v>
          </cell>
          <cell r="W233">
            <v>0</v>
          </cell>
          <cell r="Z233">
            <v>0</v>
          </cell>
          <cell r="AA233">
            <v>0</v>
          </cell>
          <cell r="AG233">
            <v>0</v>
          </cell>
          <cell r="AH233">
            <v>0</v>
          </cell>
        </row>
        <row r="234">
          <cell r="S234">
            <v>0</v>
          </cell>
          <cell r="T234">
            <v>0</v>
          </cell>
          <cell r="V234">
            <v>0</v>
          </cell>
          <cell r="W234">
            <v>0</v>
          </cell>
          <cell r="Z234">
            <v>0</v>
          </cell>
          <cell r="AA234">
            <v>0</v>
          </cell>
          <cell r="AG234">
            <v>0</v>
          </cell>
          <cell r="AH234">
            <v>0</v>
          </cell>
        </row>
        <row r="235">
          <cell r="O235">
            <v>0</v>
          </cell>
          <cell r="S235">
            <v>0</v>
          </cell>
          <cell r="T235">
            <v>0</v>
          </cell>
          <cell r="V235">
            <v>0</v>
          </cell>
          <cell r="W235">
            <v>0</v>
          </cell>
          <cell r="Z235">
            <v>0</v>
          </cell>
          <cell r="AA235">
            <v>0</v>
          </cell>
          <cell r="AC235">
            <v>0</v>
          </cell>
          <cell r="AG235">
            <v>0</v>
          </cell>
          <cell r="AH235">
            <v>0</v>
          </cell>
        </row>
        <row r="236">
          <cell r="S236">
            <v>0</v>
          </cell>
          <cell r="T236">
            <v>0</v>
          </cell>
          <cell r="V236">
            <v>0</v>
          </cell>
          <cell r="W236">
            <v>0</v>
          </cell>
          <cell r="Z236">
            <v>0</v>
          </cell>
          <cell r="AA236">
            <v>0</v>
          </cell>
          <cell r="AG236">
            <v>0</v>
          </cell>
          <cell r="AH236">
            <v>0</v>
          </cell>
        </row>
        <row r="237">
          <cell r="S237">
            <v>0</v>
          </cell>
          <cell r="V237">
            <v>0</v>
          </cell>
          <cell r="Z237">
            <v>0</v>
          </cell>
          <cell r="AG237">
            <v>0</v>
          </cell>
        </row>
        <row r="238">
          <cell r="O238">
            <v>0</v>
          </cell>
          <cell r="S238">
            <v>0</v>
          </cell>
          <cell r="T238">
            <v>0</v>
          </cell>
          <cell r="V238">
            <v>0</v>
          </cell>
          <cell r="W238">
            <v>0</v>
          </cell>
          <cell r="Z238">
            <v>0</v>
          </cell>
          <cell r="AA238">
            <v>0</v>
          </cell>
          <cell r="AC238">
            <v>0</v>
          </cell>
          <cell r="AG238">
            <v>0</v>
          </cell>
          <cell r="AH238">
            <v>0</v>
          </cell>
        </row>
        <row r="239">
          <cell r="S239">
            <v>0</v>
          </cell>
          <cell r="T239">
            <v>0</v>
          </cell>
          <cell r="V239">
            <v>0</v>
          </cell>
          <cell r="W239">
            <v>0</v>
          </cell>
          <cell r="Z239">
            <v>0</v>
          </cell>
          <cell r="AA239">
            <v>0</v>
          </cell>
          <cell r="AG239">
            <v>0</v>
          </cell>
          <cell r="AH239">
            <v>0</v>
          </cell>
        </row>
        <row r="240">
          <cell r="S240">
            <v>0</v>
          </cell>
          <cell r="T240">
            <v>0</v>
          </cell>
          <cell r="V240">
            <v>0</v>
          </cell>
          <cell r="W240">
            <v>0</v>
          </cell>
          <cell r="Z240">
            <v>0</v>
          </cell>
          <cell r="AA240">
            <v>0</v>
          </cell>
          <cell r="AG240">
            <v>0</v>
          </cell>
          <cell r="AH240">
            <v>0</v>
          </cell>
        </row>
        <row r="241">
          <cell r="S241">
            <v>0</v>
          </cell>
          <cell r="T241">
            <v>0</v>
          </cell>
          <cell r="V241">
            <v>0</v>
          </cell>
          <cell r="W241">
            <v>0</v>
          </cell>
          <cell r="Z241">
            <v>0</v>
          </cell>
          <cell r="AA241">
            <v>0</v>
          </cell>
          <cell r="AG241">
            <v>0</v>
          </cell>
          <cell r="AH241">
            <v>0</v>
          </cell>
        </row>
        <row r="242">
          <cell r="S242">
            <v>0</v>
          </cell>
          <cell r="T242">
            <v>0</v>
          </cell>
          <cell r="V242">
            <v>0</v>
          </cell>
          <cell r="W242">
            <v>0</v>
          </cell>
          <cell r="Z242">
            <v>0</v>
          </cell>
          <cell r="AA242">
            <v>0</v>
          </cell>
          <cell r="AG242">
            <v>0</v>
          </cell>
          <cell r="AH242">
            <v>0</v>
          </cell>
        </row>
        <row r="243">
          <cell r="S243">
            <v>0</v>
          </cell>
          <cell r="T243">
            <v>0</v>
          </cell>
          <cell r="V243">
            <v>0</v>
          </cell>
          <cell r="W243">
            <v>0</v>
          </cell>
          <cell r="Z243">
            <v>0</v>
          </cell>
          <cell r="AA243">
            <v>0</v>
          </cell>
          <cell r="AG243">
            <v>0</v>
          </cell>
          <cell r="AH243">
            <v>0</v>
          </cell>
        </row>
        <row r="244">
          <cell r="S244">
            <v>0</v>
          </cell>
          <cell r="T244">
            <v>0</v>
          </cell>
          <cell r="V244">
            <v>0</v>
          </cell>
          <cell r="W244">
            <v>0</v>
          </cell>
          <cell r="Z244">
            <v>0</v>
          </cell>
          <cell r="AA244">
            <v>0</v>
          </cell>
          <cell r="AG244">
            <v>0</v>
          </cell>
          <cell r="AH244">
            <v>0</v>
          </cell>
        </row>
        <row r="245">
          <cell r="O245">
            <v>0</v>
          </cell>
          <cell r="S245">
            <v>0</v>
          </cell>
          <cell r="T245">
            <v>0</v>
          </cell>
          <cell r="V245">
            <v>0</v>
          </cell>
          <cell r="W245">
            <v>0</v>
          </cell>
          <cell r="Z245">
            <v>0</v>
          </cell>
          <cell r="AA245">
            <v>0</v>
          </cell>
          <cell r="AC245">
            <v>0</v>
          </cell>
          <cell r="AG245">
            <v>0</v>
          </cell>
          <cell r="AH245">
            <v>0</v>
          </cell>
        </row>
        <row r="246">
          <cell r="S246">
            <v>0</v>
          </cell>
          <cell r="T246">
            <v>0</v>
          </cell>
          <cell r="V246">
            <v>0</v>
          </cell>
          <cell r="W246">
            <v>0</v>
          </cell>
          <cell r="Z246">
            <v>0</v>
          </cell>
          <cell r="AA246">
            <v>0</v>
          </cell>
          <cell r="AG246">
            <v>0</v>
          </cell>
          <cell r="AH246">
            <v>0</v>
          </cell>
        </row>
        <row r="247">
          <cell r="S247">
            <v>0</v>
          </cell>
          <cell r="T247">
            <v>0</v>
          </cell>
          <cell r="V247">
            <v>0</v>
          </cell>
          <cell r="W247">
            <v>0</v>
          </cell>
          <cell r="Z247">
            <v>0</v>
          </cell>
          <cell r="AA247">
            <v>0</v>
          </cell>
          <cell r="AG247">
            <v>0</v>
          </cell>
          <cell r="AH247">
            <v>0</v>
          </cell>
        </row>
        <row r="248">
          <cell r="S248">
            <v>0</v>
          </cell>
          <cell r="T248">
            <v>0</v>
          </cell>
          <cell r="V248">
            <v>0</v>
          </cell>
          <cell r="W248">
            <v>0</v>
          </cell>
          <cell r="Z248">
            <v>0</v>
          </cell>
          <cell r="AA248">
            <v>0</v>
          </cell>
          <cell r="AG248">
            <v>0</v>
          </cell>
          <cell r="AH248">
            <v>0</v>
          </cell>
        </row>
        <row r="249">
          <cell r="S249">
            <v>0</v>
          </cell>
          <cell r="T249">
            <v>0</v>
          </cell>
          <cell r="V249">
            <v>0</v>
          </cell>
          <cell r="W249">
            <v>0</v>
          </cell>
          <cell r="Z249">
            <v>0</v>
          </cell>
          <cell r="AA249">
            <v>0</v>
          </cell>
          <cell r="AG249">
            <v>0</v>
          </cell>
          <cell r="AH249">
            <v>0</v>
          </cell>
        </row>
        <row r="250">
          <cell r="S250">
            <v>0</v>
          </cell>
          <cell r="T250">
            <v>0</v>
          </cell>
          <cell r="V250">
            <v>0</v>
          </cell>
          <cell r="W250">
            <v>0</v>
          </cell>
          <cell r="Z250">
            <v>0</v>
          </cell>
          <cell r="AA250">
            <v>0</v>
          </cell>
          <cell r="AG250">
            <v>0</v>
          </cell>
          <cell r="AH250">
            <v>0</v>
          </cell>
        </row>
        <row r="251">
          <cell r="S251">
            <v>0</v>
          </cell>
          <cell r="T251">
            <v>0</v>
          </cell>
          <cell r="V251">
            <v>0</v>
          </cell>
          <cell r="W251">
            <v>0</v>
          </cell>
          <cell r="Z251">
            <v>0</v>
          </cell>
          <cell r="AA251">
            <v>0</v>
          </cell>
          <cell r="AG251">
            <v>0</v>
          </cell>
          <cell r="AH251">
            <v>0</v>
          </cell>
        </row>
        <row r="252">
          <cell r="S252">
            <v>0</v>
          </cell>
          <cell r="T252">
            <v>0</v>
          </cell>
          <cell r="V252">
            <v>0</v>
          </cell>
          <cell r="W252">
            <v>0</v>
          </cell>
          <cell r="Z252">
            <v>0</v>
          </cell>
          <cell r="AA252">
            <v>0</v>
          </cell>
          <cell r="AG252">
            <v>0</v>
          </cell>
          <cell r="AH252">
            <v>0</v>
          </cell>
        </row>
        <row r="253">
          <cell r="S253">
            <v>0</v>
          </cell>
          <cell r="T253">
            <v>0</v>
          </cell>
          <cell r="V253">
            <v>0</v>
          </cell>
          <cell r="W253">
            <v>0</v>
          </cell>
          <cell r="Z253">
            <v>0</v>
          </cell>
          <cell r="AA253">
            <v>0</v>
          </cell>
          <cell r="AG253">
            <v>0</v>
          </cell>
          <cell r="AH253">
            <v>0</v>
          </cell>
        </row>
        <row r="254">
          <cell r="S254">
            <v>0</v>
          </cell>
          <cell r="T254">
            <v>0</v>
          </cell>
          <cell r="V254">
            <v>0</v>
          </cell>
          <cell r="W254">
            <v>0</v>
          </cell>
          <cell r="Z254">
            <v>0</v>
          </cell>
          <cell r="AA254">
            <v>0</v>
          </cell>
          <cell r="AG254">
            <v>0</v>
          </cell>
          <cell r="AH254">
            <v>0</v>
          </cell>
        </row>
        <row r="255">
          <cell r="S255">
            <v>0</v>
          </cell>
          <cell r="T255">
            <v>0</v>
          </cell>
          <cell r="V255">
            <v>0</v>
          </cell>
          <cell r="W255">
            <v>0</v>
          </cell>
          <cell r="Z255">
            <v>0</v>
          </cell>
          <cell r="AA255">
            <v>0</v>
          </cell>
          <cell r="AG255">
            <v>0</v>
          </cell>
          <cell r="AH255">
            <v>0</v>
          </cell>
        </row>
        <row r="256">
          <cell r="S256">
            <v>0</v>
          </cell>
          <cell r="T256">
            <v>0</v>
          </cell>
          <cell r="V256">
            <v>0</v>
          </cell>
          <cell r="W256">
            <v>0</v>
          </cell>
          <cell r="Z256">
            <v>0</v>
          </cell>
          <cell r="AA256">
            <v>0</v>
          </cell>
          <cell r="AG256">
            <v>0</v>
          </cell>
          <cell r="AH256">
            <v>0</v>
          </cell>
        </row>
        <row r="257">
          <cell r="S257">
            <v>0</v>
          </cell>
          <cell r="T257">
            <v>0</v>
          </cell>
          <cell r="V257">
            <v>0</v>
          </cell>
          <cell r="W257">
            <v>0</v>
          </cell>
          <cell r="Z257">
            <v>0</v>
          </cell>
          <cell r="AA257">
            <v>0</v>
          </cell>
          <cell r="AG257">
            <v>0</v>
          </cell>
          <cell r="AH257">
            <v>0</v>
          </cell>
        </row>
        <row r="258">
          <cell r="S258">
            <v>0</v>
          </cell>
          <cell r="T258">
            <v>0</v>
          </cell>
          <cell r="V258">
            <v>0</v>
          </cell>
          <cell r="W258">
            <v>0</v>
          </cell>
          <cell r="Z258">
            <v>0</v>
          </cell>
          <cell r="AA258">
            <v>0</v>
          </cell>
          <cell r="AG258">
            <v>0</v>
          </cell>
          <cell r="AH258">
            <v>0</v>
          </cell>
        </row>
        <row r="259">
          <cell r="S259">
            <v>0</v>
          </cell>
          <cell r="T259">
            <v>0</v>
          </cell>
          <cell r="V259">
            <v>0</v>
          </cell>
          <cell r="W259">
            <v>0</v>
          </cell>
          <cell r="Z259">
            <v>0</v>
          </cell>
          <cell r="AA259">
            <v>0</v>
          </cell>
          <cell r="AG259">
            <v>0</v>
          </cell>
          <cell r="AH259">
            <v>0</v>
          </cell>
        </row>
        <row r="260">
          <cell r="S260">
            <v>0</v>
          </cell>
          <cell r="T260">
            <v>0</v>
          </cell>
          <cell r="V260">
            <v>0</v>
          </cell>
          <cell r="W260">
            <v>0</v>
          </cell>
          <cell r="Z260">
            <v>0</v>
          </cell>
          <cell r="AA260">
            <v>0</v>
          </cell>
          <cell r="AG260">
            <v>0</v>
          </cell>
          <cell r="AH260">
            <v>0</v>
          </cell>
        </row>
        <row r="261">
          <cell r="S261">
            <v>0</v>
          </cell>
          <cell r="T261">
            <v>0</v>
          </cell>
          <cell r="V261">
            <v>0</v>
          </cell>
          <cell r="W261">
            <v>0</v>
          </cell>
          <cell r="Z261">
            <v>0</v>
          </cell>
          <cell r="AA261">
            <v>0</v>
          </cell>
          <cell r="AG261">
            <v>0</v>
          </cell>
          <cell r="AH261">
            <v>0</v>
          </cell>
        </row>
        <row r="262">
          <cell r="S262">
            <v>0</v>
          </cell>
          <cell r="T262">
            <v>0</v>
          </cell>
          <cell r="V262">
            <v>0</v>
          </cell>
          <cell r="W262">
            <v>0</v>
          </cell>
          <cell r="Z262">
            <v>0</v>
          </cell>
          <cell r="AA262">
            <v>0</v>
          </cell>
          <cell r="AG262">
            <v>0</v>
          </cell>
          <cell r="AH262">
            <v>0</v>
          </cell>
        </row>
        <row r="263">
          <cell r="S263">
            <v>0</v>
          </cell>
          <cell r="T263">
            <v>0</v>
          </cell>
          <cell r="V263">
            <v>0</v>
          </cell>
          <cell r="W263">
            <v>0</v>
          </cell>
          <cell r="Z263">
            <v>0</v>
          </cell>
          <cell r="AA263">
            <v>0</v>
          </cell>
          <cell r="AG263">
            <v>0</v>
          </cell>
          <cell r="AH263">
            <v>0</v>
          </cell>
        </row>
        <row r="264">
          <cell r="S264">
            <v>0</v>
          </cell>
          <cell r="T264">
            <v>0</v>
          </cell>
          <cell r="V264">
            <v>0</v>
          </cell>
          <cell r="W264">
            <v>0</v>
          </cell>
          <cell r="Z264">
            <v>0</v>
          </cell>
          <cell r="AA264">
            <v>0</v>
          </cell>
          <cell r="AG264">
            <v>0</v>
          </cell>
          <cell r="AH264">
            <v>0</v>
          </cell>
        </row>
        <row r="265">
          <cell r="S265">
            <v>0</v>
          </cell>
          <cell r="T265">
            <v>1941.8100000000013</v>
          </cell>
          <cell r="V265">
            <v>0</v>
          </cell>
          <cell r="W265">
            <v>0</v>
          </cell>
          <cell r="Z265">
            <v>1941.8100000000013</v>
          </cell>
          <cell r="AA265">
            <v>0</v>
          </cell>
          <cell r="AG265">
            <v>0</v>
          </cell>
          <cell r="AH265">
            <v>0</v>
          </cell>
        </row>
        <row r="266">
          <cell r="S266">
            <v>0</v>
          </cell>
          <cell r="T266">
            <v>0</v>
          </cell>
          <cell r="V266">
            <v>0</v>
          </cell>
          <cell r="W266">
            <v>0</v>
          </cell>
          <cell r="Z266">
            <v>0</v>
          </cell>
          <cell r="AA266">
            <v>0</v>
          </cell>
          <cell r="AG266">
            <v>0</v>
          </cell>
          <cell r="AH266">
            <v>0</v>
          </cell>
        </row>
        <row r="267">
          <cell r="S267">
            <v>0</v>
          </cell>
          <cell r="T267">
            <v>0</v>
          </cell>
          <cell r="V267">
            <v>0</v>
          </cell>
          <cell r="W267">
            <v>0</v>
          </cell>
          <cell r="Z267">
            <v>0</v>
          </cell>
          <cell r="AA267">
            <v>0</v>
          </cell>
          <cell r="AG267">
            <v>0</v>
          </cell>
          <cell r="AH267">
            <v>0</v>
          </cell>
        </row>
        <row r="268">
          <cell r="S268">
            <v>0</v>
          </cell>
          <cell r="V268">
            <v>0</v>
          </cell>
          <cell r="Z268">
            <v>0</v>
          </cell>
          <cell r="AG268">
            <v>0</v>
          </cell>
        </row>
        <row r="269">
          <cell r="O269">
            <v>0</v>
          </cell>
          <cell r="S269">
            <v>0</v>
          </cell>
          <cell r="T269">
            <v>0</v>
          </cell>
          <cell r="V269">
            <v>0</v>
          </cell>
          <cell r="W269">
            <v>0</v>
          </cell>
          <cell r="Z269">
            <v>0</v>
          </cell>
          <cell r="AA269">
            <v>0</v>
          </cell>
          <cell r="AC269">
            <v>0</v>
          </cell>
          <cell r="AG269">
            <v>0</v>
          </cell>
          <cell r="AH269">
            <v>0</v>
          </cell>
        </row>
        <row r="270">
          <cell r="S270">
            <v>0</v>
          </cell>
          <cell r="V270">
            <v>0</v>
          </cell>
          <cell r="Z270">
            <v>0</v>
          </cell>
          <cell r="AG270">
            <v>0</v>
          </cell>
        </row>
        <row r="271">
          <cell r="O271">
            <v>0</v>
          </cell>
          <cell r="S271">
            <v>0</v>
          </cell>
          <cell r="T271">
            <v>0</v>
          </cell>
          <cell r="V271">
            <v>0</v>
          </cell>
          <cell r="W271">
            <v>0</v>
          </cell>
          <cell r="Z271">
            <v>0</v>
          </cell>
          <cell r="AA271">
            <v>0</v>
          </cell>
          <cell r="AC271">
            <v>0</v>
          </cell>
          <cell r="AG271">
            <v>0</v>
          </cell>
          <cell r="AH271">
            <v>0</v>
          </cell>
        </row>
        <row r="272">
          <cell r="S272">
            <v>0</v>
          </cell>
          <cell r="V272">
            <v>0</v>
          </cell>
          <cell r="Z272">
            <v>0</v>
          </cell>
          <cell r="AG272">
            <v>0</v>
          </cell>
        </row>
        <row r="273">
          <cell r="T273">
            <v>0</v>
          </cell>
          <cell r="W273">
            <v>0</v>
          </cell>
          <cell r="AA273">
            <v>0</v>
          </cell>
          <cell r="AH273">
            <v>0</v>
          </cell>
        </row>
        <row r="274">
          <cell r="S274">
            <v>0</v>
          </cell>
          <cell r="V274">
            <v>0</v>
          </cell>
          <cell r="Z274">
            <v>0</v>
          </cell>
          <cell r="AG274">
            <v>0</v>
          </cell>
        </row>
        <row r="275">
          <cell r="S275">
            <v>0</v>
          </cell>
          <cell r="V275">
            <v>0</v>
          </cell>
          <cell r="Z275">
            <v>0</v>
          </cell>
          <cell r="AG275">
            <v>0</v>
          </cell>
        </row>
        <row r="276">
          <cell r="T276">
            <v>0</v>
          </cell>
          <cell r="W276">
            <v>0</v>
          </cell>
          <cell r="AA276">
            <v>0</v>
          </cell>
          <cell r="AH276">
            <v>0</v>
          </cell>
        </row>
        <row r="277">
          <cell r="T277">
            <v>0</v>
          </cell>
          <cell r="W277">
            <v>0</v>
          </cell>
          <cell r="AA277">
            <v>0</v>
          </cell>
          <cell r="AH277">
            <v>0</v>
          </cell>
        </row>
        <row r="278">
          <cell r="S278">
            <v>0</v>
          </cell>
          <cell r="V278">
            <v>0</v>
          </cell>
          <cell r="Z278">
            <v>0</v>
          </cell>
          <cell r="AG278">
            <v>0</v>
          </cell>
        </row>
        <row r="279">
          <cell r="T279">
            <v>0</v>
          </cell>
          <cell r="W279">
            <v>0</v>
          </cell>
          <cell r="AA279">
            <v>0</v>
          </cell>
          <cell r="AH279">
            <v>0</v>
          </cell>
        </row>
        <row r="280">
          <cell r="S280">
            <v>0</v>
          </cell>
          <cell r="T280">
            <v>0</v>
          </cell>
          <cell r="V280">
            <v>0</v>
          </cell>
          <cell r="W280">
            <v>0</v>
          </cell>
          <cell r="Z280">
            <v>0</v>
          </cell>
          <cell r="AA280">
            <v>0</v>
          </cell>
          <cell r="AG280">
            <v>0</v>
          </cell>
          <cell r="AH280">
            <v>0</v>
          </cell>
        </row>
        <row r="281">
          <cell r="S281">
            <v>0</v>
          </cell>
          <cell r="T281">
            <v>0</v>
          </cell>
          <cell r="V281">
            <v>0</v>
          </cell>
          <cell r="W281">
            <v>0</v>
          </cell>
          <cell r="Z281">
            <v>0</v>
          </cell>
          <cell r="AA281">
            <v>0</v>
          </cell>
          <cell r="AG281">
            <v>0</v>
          </cell>
          <cell r="AH281">
            <v>0</v>
          </cell>
        </row>
        <row r="282">
          <cell r="T282">
            <v>0</v>
          </cell>
          <cell r="W282">
            <v>0</v>
          </cell>
          <cell r="AA282">
            <v>0</v>
          </cell>
          <cell r="AH282">
            <v>0</v>
          </cell>
        </row>
        <row r="283">
          <cell r="T283">
            <v>0</v>
          </cell>
          <cell r="W283">
            <v>0</v>
          </cell>
          <cell r="AA283">
            <v>0</v>
          </cell>
          <cell r="AD283">
            <v>17847.71</v>
          </cell>
          <cell r="AH283">
            <v>22881.559999999998</v>
          </cell>
        </row>
        <row r="284">
          <cell r="T284">
            <v>0</v>
          </cell>
          <cell r="W284">
            <v>0</v>
          </cell>
          <cell r="AA284">
            <v>0</v>
          </cell>
          <cell r="AH284">
            <v>0</v>
          </cell>
        </row>
        <row r="285">
          <cell r="T285">
            <v>0</v>
          </cell>
          <cell r="W285">
            <v>0</v>
          </cell>
          <cell r="AA285">
            <v>0</v>
          </cell>
          <cell r="AH285">
            <v>0</v>
          </cell>
        </row>
        <row r="292">
          <cell r="O292">
            <v>0</v>
          </cell>
          <cell r="S292">
            <v>0</v>
          </cell>
          <cell r="T292">
            <v>0</v>
          </cell>
          <cell r="V292">
            <v>0</v>
          </cell>
          <cell r="W292">
            <v>0</v>
          </cell>
          <cell r="Z292">
            <v>0</v>
          </cell>
          <cell r="AA292">
            <v>0</v>
          </cell>
          <cell r="AC292">
            <v>0</v>
          </cell>
          <cell r="AG292">
            <v>0</v>
          </cell>
          <cell r="AH292">
            <v>0</v>
          </cell>
        </row>
        <row r="293">
          <cell r="S293">
            <v>0</v>
          </cell>
          <cell r="V293">
            <v>0</v>
          </cell>
          <cell r="Z293">
            <v>0</v>
          </cell>
          <cell r="AG293">
            <v>0</v>
          </cell>
        </row>
        <row r="294">
          <cell r="T294">
            <v>0</v>
          </cell>
          <cell r="W294">
            <v>0</v>
          </cell>
          <cell r="AA294">
            <v>0</v>
          </cell>
          <cell r="AH294">
            <v>0</v>
          </cell>
        </row>
        <row r="295">
          <cell r="T295">
            <v>0</v>
          </cell>
          <cell r="W295">
            <v>0</v>
          </cell>
          <cell r="AA295">
            <v>0</v>
          </cell>
          <cell r="AH295">
            <v>0</v>
          </cell>
        </row>
        <row r="296">
          <cell r="S296">
            <v>0</v>
          </cell>
          <cell r="V296">
            <v>0</v>
          </cell>
          <cell r="Z296">
            <v>0</v>
          </cell>
          <cell r="AG296">
            <v>0</v>
          </cell>
        </row>
        <row r="297">
          <cell r="S297">
            <v>0</v>
          </cell>
          <cell r="V297">
            <v>0</v>
          </cell>
          <cell r="Z297">
            <v>0</v>
          </cell>
          <cell r="AG297">
            <v>0</v>
          </cell>
        </row>
        <row r="298">
          <cell r="T298">
            <v>0</v>
          </cell>
          <cell r="W298">
            <v>0</v>
          </cell>
          <cell r="AA298">
            <v>0</v>
          </cell>
          <cell r="AH298">
            <v>0</v>
          </cell>
        </row>
        <row r="299">
          <cell r="T299">
            <v>0</v>
          </cell>
          <cell r="W299">
            <v>0</v>
          </cell>
          <cell r="AA299">
            <v>0</v>
          </cell>
          <cell r="AH299">
            <v>0</v>
          </cell>
        </row>
        <row r="300">
          <cell r="T300">
            <v>0</v>
          </cell>
          <cell r="W300">
            <v>0</v>
          </cell>
          <cell r="AA300">
            <v>0</v>
          </cell>
          <cell r="AH300">
            <v>0</v>
          </cell>
        </row>
        <row r="301">
          <cell r="T301">
            <v>0</v>
          </cell>
          <cell r="W301">
            <v>0</v>
          </cell>
          <cell r="AA301">
            <v>0</v>
          </cell>
          <cell r="AH301">
            <v>0</v>
          </cell>
        </row>
        <row r="302">
          <cell r="S302">
            <v>0</v>
          </cell>
          <cell r="V302">
            <v>0</v>
          </cell>
          <cell r="Z302">
            <v>0</v>
          </cell>
          <cell r="AG302">
            <v>0</v>
          </cell>
        </row>
        <row r="303">
          <cell r="S303">
            <v>0</v>
          </cell>
          <cell r="V303">
            <v>0</v>
          </cell>
          <cell r="Z303">
            <v>0</v>
          </cell>
          <cell r="AG303">
            <v>0</v>
          </cell>
        </row>
        <row r="304">
          <cell r="S304">
            <v>18992.920000000002</v>
          </cell>
          <cell r="V304">
            <v>0</v>
          </cell>
          <cell r="Z304">
            <v>0</v>
          </cell>
          <cell r="AG304">
            <v>0</v>
          </cell>
        </row>
        <row r="305">
          <cell r="O305">
            <v>15398.38</v>
          </cell>
          <cell r="S305">
            <v>0</v>
          </cell>
          <cell r="V305">
            <v>0</v>
          </cell>
          <cell r="Z305">
            <v>0</v>
          </cell>
          <cell r="AG305">
            <v>0</v>
          </cell>
        </row>
        <row r="310">
          <cell r="S310">
            <v>0</v>
          </cell>
          <cell r="V310">
            <v>0</v>
          </cell>
          <cell r="Z310">
            <v>0</v>
          </cell>
          <cell r="AG310">
            <v>0</v>
          </cell>
        </row>
        <row r="311">
          <cell r="S311">
            <v>0</v>
          </cell>
          <cell r="V311">
            <v>0</v>
          </cell>
          <cell r="Z311">
            <v>0</v>
          </cell>
          <cell r="AG311">
            <v>0</v>
          </cell>
        </row>
        <row r="312">
          <cell r="O312">
            <v>2430.84</v>
          </cell>
          <cell r="S312">
            <v>2380.84</v>
          </cell>
          <cell r="V312">
            <v>0</v>
          </cell>
          <cell r="Z312">
            <v>0</v>
          </cell>
          <cell r="AG312">
            <v>0</v>
          </cell>
        </row>
        <row r="313">
          <cell r="S313">
            <v>0</v>
          </cell>
          <cell r="V313">
            <v>0</v>
          </cell>
          <cell r="Z313">
            <v>0</v>
          </cell>
          <cell r="AG313">
            <v>0</v>
          </cell>
        </row>
        <row r="314">
          <cell r="T314">
            <v>0</v>
          </cell>
          <cell r="W314">
            <v>0</v>
          </cell>
          <cell r="AA314">
            <v>0</v>
          </cell>
          <cell r="AH314">
            <v>0</v>
          </cell>
        </row>
        <row r="315">
          <cell r="T315">
            <v>0</v>
          </cell>
          <cell r="W315">
            <v>0</v>
          </cell>
          <cell r="AA315">
            <v>0</v>
          </cell>
          <cell r="AH315">
            <v>0</v>
          </cell>
        </row>
        <row r="316">
          <cell r="T316">
            <v>0</v>
          </cell>
          <cell r="W316">
            <v>0</v>
          </cell>
          <cell r="AA316">
            <v>0</v>
          </cell>
          <cell r="AH316">
            <v>0</v>
          </cell>
        </row>
        <row r="317">
          <cell r="T317">
            <v>0</v>
          </cell>
          <cell r="W317">
            <v>0</v>
          </cell>
          <cell r="AA317">
            <v>0</v>
          </cell>
          <cell r="AH317">
            <v>0</v>
          </cell>
        </row>
        <row r="318">
          <cell r="P318">
            <v>1104182.42</v>
          </cell>
          <cell r="T318">
            <v>1368691.75</v>
          </cell>
          <cell r="W318">
            <v>0</v>
          </cell>
          <cell r="AA318">
            <v>0</v>
          </cell>
          <cell r="AH318">
            <v>0</v>
          </cell>
        </row>
        <row r="319">
          <cell r="T319">
            <v>0</v>
          </cell>
          <cell r="W319">
            <v>0</v>
          </cell>
          <cell r="AA319">
            <v>0</v>
          </cell>
          <cell r="AH319">
            <v>0</v>
          </cell>
        </row>
        <row r="320">
          <cell r="T320">
            <v>0</v>
          </cell>
          <cell r="W320">
            <v>0</v>
          </cell>
          <cell r="AA320">
            <v>0</v>
          </cell>
          <cell r="AH320">
            <v>0</v>
          </cell>
        </row>
        <row r="321">
          <cell r="T321">
            <v>0</v>
          </cell>
          <cell r="W321">
            <v>0</v>
          </cell>
          <cell r="AA321">
            <v>0</v>
          </cell>
          <cell r="AH321">
            <v>0</v>
          </cell>
        </row>
        <row r="322">
          <cell r="P322">
            <v>922.5</v>
          </cell>
          <cell r="T322">
            <v>1730.8600000000001</v>
          </cell>
          <cell r="W322">
            <v>0</v>
          </cell>
          <cell r="AA322">
            <v>0</v>
          </cell>
          <cell r="AH322">
            <v>0</v>
          </cell>
        </row>
        <row r="323">
          <cell r="T323">
            <v>0</v>
          </cell>
          <cell r="W323">
            <v>0</v>
          </cell>
          <cell r="AA323">
            <v>0</v>
          </cell>
          <cell r="AH323">
            <v>0</v>
          </cell>
        </row>
        <row r="324">
          <cell r="T324">
            <v>0</v>
          </cell>
          <cell r="W324">
            <v>0</v>
          </cell>
          <cell r="AA324">
            <v>0</v>
          </cell>
          <cell r="AH324">
            <v>0</v>
          </cell>
        </row>
        <row r="325">
          <cell r="T325">
            <v>0</v>
          </cell>
          <cell r="W325">
            <v>0</v>
          </cell>
          <cell r="AA325">
            <v>0</v>
          </cell>
          <cell r="AD325">
            <v>0</v>
          </cell>
          <cell r="AH325">
            <v>0</v>
          </cell>
        </row>
        <row r="326">
          <cell r="T326">
            <v>0</v>
          </cell>
          <cell r="W326">
            <v>0</v>
          </cell>
          <cell r="AA326">
            <v>0</v>
          </cell>
          <cell r="AD326">
            <v>0</v>
          </cell>
          <cell r="AH326">
            <v>0</v>
          </cell>
        </row>
        <row r="327">
          <cell r="T327">
            <v>0</v>
          </cell>
          <cell r="W327">
            <v>0</v>
          </cell>
          <cell r="AA327">
            <v>0</v>
          </cell>
          <cell r="AD327">
            <v>0</v>
          </cell>
          <cell r="AH327">
            <v>0</v>
          </cell>
        </row>
        <row r="328">
          <cell r="T328">
            <v>0</v>
          </cell>
          <cell r="W328">
            <v>0</v>
          </cell>
          <cell r="AA328">
            <v>0</v>
          </cell>
          <cell r="AD328">
            <v>0</v>
          </cell>
          <cell r="AH328">
            <v>0</v>
          </cell>
        </row>
        <row r="329">
          <cell r="S329">
            <v>0</v>
          </cell>
          <cell r="T329">
            <v>0</v>
          </cell>
          <cell r="V329">
            <v>0</v>
          </cell>
          <cell r="W329">
            <v>0</v>
          </cell>
          <cell r="Z329">
            <v>0</v>
          </cell>
          <cell r="AA329">
            <v>0</v>
          </cell>
          <cell r="AG329">
            <v>0</v>
          </cell>
          <cell r="AH329">
            <v>0</v>
          </cell>
        </row>
        <row r="330">
          <cell r="S330">
            <v>0</v>
          </cell>
          <cell r="T330">
            <v>0</v>
          </cell>
          <cell r="V330">
            <v>0</v>
          </cell>
          <cell r="W330">
            <v>0</v>
          </cell>
          <cell r="Z330">
            <v>0</v>
          </cell>
          <cell r="AA330">
            <v>0</v>
          </cell>
          <cell r="AG330">
            <v>0</v>
          </cell>
          <cell r="AH330">
            <v>0</v>
          </cell>
        </row>
        <row r="331">
          <cell r="S331">
            <v>0</v>
          </cell>
          <cell r="T331">
            <v>0</v>
          </cell>
          <cell r="V331">
            <v>0</v>
          </cell>
          <cell r="W331">
            <v>0</v>
          </cell>
          <cell r="Z331">
            <v>0</v>
          </cell>
          <cell r="AA331">
            <v>0</v>
          </cell>
          <cell r="AG331">
            <v>0</v>
          </cell>
          <cell r="AH331">
            <v>0</v>
          </cell>
        </row>
        <row r="332">
          <cell r="P332">
            <v>12456.24</v>
          </cell>
          <cell r="S332">
            <v>0</v>
          </cell>
          <cell r="T332">
            <v>0</v>
          </cell>
          <cell r="V332">
            <v>0</v>
          </cell>
          <cell r="W332">
            <v>0</v>
          </cell>
          <cell r="Z332">
            <v>0</v>
          </cell>
          <cell r="AA332">
            <v>0</v>
          </cell>
          <cell r="AG332">
            <v>0</v>
          </cell>
          <cell r="AH332">
            <v>0</v>
          </cell>
        </row>
        <row r="333">
          <cell r="S333">
            <v>0</v>
          </cell>
          <cell r="T333">
            <v>0</v>
          </cell>
          <cell r="V333">
            <v>0</v>
          </cell>
          <cell r="W333">
            <v>0</v>
          </cell>
          <cell r="Z333">
            <v>0</v>
          </cell>
          <cell r="AA333">
            <v>0</v>
          </cell>
          <cell r="AG333">
            <v>0</v>
          </cell>
          <cell r="AH333">
            <v>0</v>
          </cell>
        </row>
        <row r="334">
          <cell r="S334">
            <v>0</v>
          </cell>
          <cell r="T334">
            <v>0</v>
          </cell>
          <cell r="V334">
            <v>0</v>
          </cell>
          <cell r="W334">
            <v>0</v>
          </cell>
          <cell r="Z334">
            <v>0</v>
          </cell>
          <cell r="AA334">
            <v>0</v>
          </cell>
          <cell r="AG334">
            <v>0</v>
          </cell>
          <cell r="AH334">
            <v>0</v>
          </cell>
        </row>
        <row r="335">
          <cell r="S335">
            <v>0</v>
          </cell>
          <cell r="T335">
            <v>17655.330000000002</v>
          </cell>
          <cell r="V335">
            <v>0</v>
          </cell>
          <cell r="W335">
            <v>0</v>
          </cell>
          <cell r="Z335">
            <v>0</v>
          </cell>
          <cell r="AA335">
            <v>0</v>
          </cell>
          <cell r="AG335">
            <v>0</v>
          </cell>
          <cell r="AH335">
            <v>0</v>
          </cell>
        </row>
        <row r="336">
          <cell r="S336">
            <v>0</v>
          </cell>
          <cell r="T336">
            <v>0</v>
          </cell>
          <cell r="V336">
            <v>0</v>
          </cell>
          <cell r="W336">
            <v>0</v>
          </cell>
          <cell r="Z336">
            <v>0</v>
          </cell>
          <cell r="AA336">
            <v>0</v>
          </cell>
          <cell r="AG336">
            <v>0</v>
          </cell>
          <cell r="AH336">
            <v>0</v>
          </cell>
        </row>
        <row r="337">
          <cell r="S337">
            <v>0</v>
          </cell>
          <cell r="T337">
            <v>0</v>
          </cell>
          <cell r="V337">
            <v>0</v>
          </cell>
          <cell r="W337">
            <v>0</v>
          </cell>
          <cell r="Z337">
            <v>0</v>
          </cell>
          <cell r="AA337">
            <v>0</v>
          </cell>
          <cell r="AG337">
            <v>0</v>
          </cell>
          <cell r="AH337">
            <v>0</v>
          </cell>
        </row>
        <row r="338">
          <cell r="S338">
            <v>0</v>
          </cell>
          <cell r="T338">
            <v>0</v>
          </cell>
          <cell r="V338">
            <v>0</v>
          </cell>
          <cell r="W338">
            <v>0</v>
          </cell>
          <cell r="Z338">
            <v>0</v>
          </cell>
          <cell r="AA338">
            <v>0</v>
          </cell>
          <cell r="AG338">
            <v>0</v>
          </cell>
          <cell r="AH338">
            <v>0</v>
          </cell>
        </row>
        <row r="339">
          <cell r="S339">
            <v>0</v>
          </cell>
          <cell r="T339">
            <v>0</v>
          </cell>
          <cell r="V339">
            <v>0</v>
          </cell>
          <cell r="W339">
            <v>0</v>
          </cell>
          <cell r="Z339">
            <v>0</v>
          </cell>
          <cell r="AA339">
            <v>0</v>
          </cell>
          <cell r="AG339">
            <v>0</v>
          </cell>
          <cell r="AH339">
            <v>0</v>
          </cell>
        </row>
        <row r="340">
          <cell r="S340">
            <v>0</v>
          </cell>
          <cell r="T340">
            <v>0</v>
          </cell>
          <cell r="V340">
            <v>0</v>
          </cell>
          <cell r="W340">
            <v>0</v>
          </cell>
          <cell r="Z340">
            <v>0</v>
          </cell>
          <cell r="AA340">
            <v>0</v>
          </cell>
          <cell r="AG340">
            <v>0</v>
          </cell>
          <cell r="AH340">
            <v>0</v>
          </cell>
        </row>
        <row r="341">
          <cell r="S341">
            <v>0</v>
          </cell>
          <cell r="T341">
            <v>0</v>
          </cell>
          <cell r="V341">
            <v>0</v>
          </cell>
          <cell r="W341">
            <v>0</v>
          </cell>
          <cell r="Z341">
            <v>0</v>
          </cell>
          <cell r="AA341">
            <v>0</v>
          </cell>
          <cell r="AG341">
            <v>0</v>
          </cell>
          <cell r="AH341">
            <v>0</v>
          </cell>
        </row>
        <row r="342">
          <cell r="S342">
            <v>0</v>
          </cell>
          <cell r="T342">
            <v>0</v>
          </cell>
          <cell r="V342">
            <v>0</v>
          </cell>
          <cell r="W342">
            <v>0</v>
          </cell>
          <cell r="Z342">
            <v>0</v>
          </cell>
          <cell r="AA342">
            <v>0</v>
          </cell>
          <cell r="AG342">
            <v>0</v>
          </cell>
          <cell r="AH342">
            <v>0</v>
          </cell>
        </row>
        <row r="343">
          <cell r="S343">
            <v>0</v>
          </cell>
          <cell r="V343">
            <v>0</v>
          </cell>
          <cell r="Z343">
            <v>0</v>
          </cell>
          <cell r="AG343">
            <v>0</v>
          </cell>
        </row>
        <row r="344">
          <cell r="T344">
            <v>0</v>
          </cell>
          <cell r="W344">
            <v>0</v>
          </cell>
          <cell r="AA344">
            <v>0</v>
          </cell>
          <cell r="AH344">
            <v>0</v>
          </cell>
        </row>
        <row r="345">
          <cell r="S345">
            <v>0</v>
          </cell>
          <cell r="V345">
            <v>0</v>
          </cell>
          <cell r="Z345">
            <v>0</v>
          </cell>
          <cell r="AG345">
            <v>0</v>
          </cell>
        </row>
        <row r="346">
          <cell r="T346">
            <v>0</v>
          </cell>
          <cell r="W346">
            <v>0</v>
          </cell>
          <cell r="AA346">
            <v>0</v>
          </cell>
          <cell r="AH346">
            <v>0</v>
          </cell>
        </row>
        <row r="348">
          <cell r="O348">
            <v>0</v>
          </cell>
          <cell r="S348">
            <v>0</v>
          </cell>
          <cell r="V348">
            <v>0</v>
          </cell>
          <cell r="Z348">
            <v>0</v>
          </cell>
          <cell r="AC348">
            <v>0</v>
          </cell>
          <cell r="AG348">
            <v>0</v>
          </cell>
        </row>
        <row r="349">
          <cell r="S349">
            <v>0</v>
          </cell>
          <cell r="V349">
            <v>0</v>
          </cell>
          <cell r="Z349">
            <v>0</v>
          </cell>
          <cell r="AG349">
            <v>0</v>
          </cell>
        </row>
        <row r="350">
          <cell r="S350">
            <v>0</v>
          </cell>
          <cell r="V350">
            <v>0</v>
          </cell>
          <cell r="Z350">
            <v>0</v>
          </cell>
          <cell r="AG350">
            <v>0</v>
          </cell>
        </row>
        <row r="351">
          <cell r="O351">
            <v>0</v>
          </cell>
          <cell r="S351">
            <v>0</v>
          </cell>
          <cell r="V351">
            <v>0</v>
          </cell>
          <cell r="Z351">
            <v>0</v>
          </cell>
          <cell r="AC351">
            <v>0</v>
          </cell>
          <cell r="AG351">
            <v>0</v>
          </cell>
        </row>
        <row r="352">
          <cell r="O352">
            <v>0</v>
          </cell>
          <cell r="S352">
            <v>0</v>
          </cell>
          <cell r="V352">
            <v>0</v>
          </cell>
          <cell r="Z352">
            <v>0</v>
          </cell>
          <cell r="AC352">
            <v>0</v>
          </cell>
          <cell r="AG352">
            <v>0</v>
          </cell>
        </row>
        <row r="353">
          <cell r="S353">
            <v>0</v>
          </cell>
          <cell r="V353">
            <v>0</v>
          </cell>
          <cell r="Z353">
            <v>0</v>
          </cell>
          <cell r="AG353">
            <v>0</v>
          </cell>
        </row>
        <row r="354">
          <cell r="S354">
            <v>0</v>
          </cell>
          <cell r="V354">
            <v>0</v>
          </cell>
          <cell r="Z354">
            <v>0</v>
          </cell>
          <cell r="AG354">
            <v>0</v>
          </cell>
        </row>
        <row r="355">
          <cell r="O355">
            <v>0</v>
          </cell>
          <cell r="S355">
            <v>0</v>
          </cell>
          <cell r="V355">
            <v>0</v>
          </cell>
          <cell r="Z355">
            <v>0</v>
          </cell>
          <cell r="AC355">
            <v>0</v>
          </cell>
          <cell r="AG355">
            <v>0</v>
          </cell>
        </row>
        <row r="356">
          <cell r="S356">
            <v>0</v>
          </cell>
          <cell r="V356">
            <v>0</v>
          </cell>
          <cell r="Z356">
            <v>0</v>
          </cell>
          <cell r="AG356">
            <v>0</v>
          </cell>
        </row>
        <row r="357">
          <cell r="S357">
            <v>0</v>
          </cell>
          <cell r="V357">
            <v>0</v>
          </cell>
          <cell r="Z357">
            <v>0</v>
          </cell>
          <cell r="AG357">
            <v>0</v>
          </cell>
        </row>
        <row r="358">
          <cell r="S358">
            <v>0</v>
          </cell>
          <cell r="V358">
            <v>0</v>
          </cell>
          <cell r="Z358">
            <v>0</v>
          </cell>
          <cell r="AC358">
            <v>17847.71</v>
          </cell>
          <cell r="AG358">
            <v>22881.56</v>
          </cell>
        </row>
        <row r="359">
          <cell r="O359">
            <v>2558.15</v>
          </cell>
          <cell r="S359">
            <v>2459.6899999999987</v>
          </cell>
          <cell r="V359">
            <v>0</v>
          </cell>
          <cell r="Z359">
            <v>0</v>
          </cell>
          <cell r="AG359">
            <v>0</v>
          </cell>
        </row>
        <row r="360">
          <cell r="S360">
            <v>0</v>
          </cell>
          <cell r="V360">
            <v>0</v>
          </cell>
          <cell r="Z360">
            <v>0</v>
          </cell>
          <cell r="AG360">
            <v>0</v>
          </cell>
        </row>
        <row r="361">
          <cell r="S361">
            <v>0</v>
          </cell>
          <cell r="V361">
            <v>0</v>
          </cell>
          <cell r="Z361">
            <v>0</v>
          </cell>
          <cell r="AG361">
            <v>0</v>
          </cell>
        </row>
        <row r="362">
          <cell r="S362">
            <v>0</v>
          </cell>
          <cell r="V362">
            <v>0</v>
          </cell>
          <cell r="Z362">
            <v>0</v>
          </cell>
          <cell r="AG362">
            <v>0</v>
          </cell>
        </row>
        <row r="363">
          <cell r="S363">
            <v>0</v>
          </cell>
          <cell r="V363">
            <v>0</v>
          </cell>
          <cell r="Z363">
            <v>0</v>
          </cell>
          <cell r="AG363">
            <v>0</v>
          </cell>
        </row>
        <row r="364">
          <cell r="S364">
            <v>0</v>
          </cell>
          <cell r="V364">
            <v>0</v>
          </cell>
          <cell r="Z364">
            <v>0</v>
          </cell>
          <cell r="AG364">
            <v>0</v>
          </cell>
        </row>
        <row r="365">
          <cell r="S365">
            <v>0</v>
          </cell>
          <cell r="V365">
            <v>0</v>
          </cell>
          <cell r="Z365">
            <v>0</v>
          </cell>
          <cell r="AG365">
            <v>0</v>
          </cell>
        </row>
        <row r="366">
          <cell r="S366">
            <v>0</v>
          </cell>
          <cell r="V366">
            <v>0</v>
          </cell>
          <cell r="Z366">
            <v>0</v>
          </cell>
          <cell r="AG366">
            <v>0</v>
          </cell>
        </row>
        <row r="367">
          <cell r="S367">
            <v>0</v>
          </cell>
          <cell r="V367">
            <v>0</v>
          </cell>
          <cell r="Z367">
            <v>0</v>
          </cell>
          <cell r="AG367">
            <v>0</v>
          </cell>
        </row>
        <row r="371">
          <cell r="S371">
            <v>0</v>
          </cell>
          <cell r="V371">
            <v>0</v>
          </cell>
          <cell r="Z371">
            <v>0</v>
          </cell>
          <cell r="AG371">
            <v>0</v>
          </cell>
        </row>
        <row r="372">
          <cell r="S372">
            <v>0</v>
          </cell>
          <cell r="V372">
            <v>0</v>
          </cell>
          <cell r="Z372">
            <v>0</v>
          </cell>
          <cell r="AG372">
            <v>0</v>
          </cell>
        </row>
        <row r="373">
          <cell r="S373">
            <v>0</v>
          </cell>
          <cell r="V373">
            <v>0</v>
          </cell>
          <cell r="Z373">
            <v>0</v>
          </cell>
          <cell r="AG373">
            <v>0</v>
          </cell>
        </row>
        <row r="374">
          <cell r="S374">
            <v>0</v>
          </cell>
          <cell r="V374">
            <v>0</v>
          </cell>
          <cell r="Z374">
            <v>0</v>
          </cell>
          <cell r="AG374">
            <v>0</v>
          </cell>
        </row>
        <row r="375">
          <cell r="S375">
            <v>0</v>
          </cell>
          <cell r="V375">
            <v>0</v>
          </cell>
          <cell r="Z375">
            <v>0</v>
          </cell>
          <cell r="AG375">
            <v>0</v>
          </cell>
        </row>
        <row r="376">
          <cell r="S376">
            <v>0</v>
          </cell>
          <cell r="V376">
            <v>0</v>
          </cell>
          <cell r="Z376">
            <v>0</v>
          </cell>
          <cell r="AG376">
            <v>0</v>
          </cell>
        </row>
        <row r="377">
          <cell r="S377">
            <v>0</v>
          </cell>
          <cell r="V377">
            <v>0</v>
          </cell>
          <cell r="Z377">
            <v>0</v>
          </cell>
          <cell r="AG377">
            <v>0</v>
          </cell>
        </row>
        <row r="378">
          <cell r="S378">
            <v>0</v>
          </cell>
          <cell r="V378">
            <v>0</v>
          </cell>
          <cell r="Z378">
            <v>0</v>
          </cell>
          <cell r="AG378">
            <v>0</v>
          </cell>
        </row>
        <row r="379">
          <cell r="S379">
            <v>0</v>
          </cell>
          <cell r="V379">
            <v>0</v>
          </cell>
          <cell r="Z379">
            <v>0</v>
          </cell>
          <cell r="AG379">
            <v>0</v>
          </cell>
        </row>
        <row r="380">
          <cell r="S380">
            <v>0</v>
          </cell>
          <cell r="V380">
            <v>0</v>
          </cell>
          <cell r="Z380">
            <v>0</v>
          </cell>
          <cell r="AG380">
            <v>0</v>
          </cell>
        </row>
        <row r="381">
          <cell r="S381">
            <v>0</v>
          </cell>
          <cell r="V381">
            <v>0</v>
          </cell>
          <cell r="Z381">
            <v>0</v>
          </cell>
          <cell r="AG381">
            <v>0</v>
          </cell>
        </row>
        <row r="382">
          <cell r="S382">
            <v>0</v>
          </cell>
          <cell r="V382">
            <v>0</v>
          </cell>
          <cell r="Z382">
            <v>0</v>
          </cell>
          <cell r="AG382">
            <v>0</v>
          </cell>
        </row>
        <row r="383">
          <cell r="S383">
            <v>0</v>
          </cell>
          <cell r="V383">
            <v>0</v>
          </cell>
          <cell r="Z383">
            <v>0</v>
          </cell>
          <cell r="AG383">
            <v>0</v>
          </cell>
        </row>
        <row r="384">
          <cell r="S384">
            <v>0</v>
          </cell>
          <cell r="T384">
            <v>0</v>
          </cell>
          <cell r="V384">
            <v>0</v>
          </cell>
          <cell r="W384">
            <v>0</v>
          </cell>
          <cell r="Z384">
            <v>0</v>
          </cell>
          <cell r="AA384">
            <v>0</v>
          </cell>
          <cell r="AG384">
            <v>0</v>
          </cell>
          <cell r="AH384">
            <v>0</v>
          </cell>
        </row>
        <row r="385">
          <cell r="S385">
            <v>0</v>
          </cell>
          <cell r="V385">
            <v>0</v>
          </cell>
          <cell r="Z385">
            <v>0</v>
          </cell>
          <cell r="AG385">
            <v>0</v>
          </cell>
        </row>
        <row r="386">
          <cell r="S386">
            <v>0</v>
          </cell>
          <cell r="V386">
            <v>0</v>
          </cell>
          <cell r="Z386">
            <v>0</v>
          </cell>
          <cell r="AG386">
            <v>0</v>
          </cell>
        </row>
        <row r="387">
          <cell r="S387">
            <v>0</v>
          </cell>
          <cell r="V387">
            <v>0</v>
          </cell>
          <cell r="Z387">
            <v>0</v>
          </cell>
          <cell r="AG387">
            <v>0</v>
          </cell>
        </row>
        <row r="388">
          <cell r="S388">
            <v>0</v>
          </cell>
          <cell r="V388">
            <v>0</v>
          </cell>
          <cell r="Z388">
            <v>0</v>
          </cell>
          <cell r="AG388">
            <v>0</v>
          </cell>
        </row>
        <row r="389">
          <cell r="S389">
            <v>0</v>
          </cell>
          <cell r="T389">
            <v>0</v>
          </cell>
          <cell r="V389">
            <v>0</v>
          </cell>
          <cell r="W389">
            <v>0</v>
          </cell>
          <cell r="Z389">
            <v>0</v>
          </cell>
          <cell r="AA389">
            <v>0</v>
          </cell>
          <cell r="AG389">
            <v>0</v>
          </cell>
          <cell r="AH389">
            <v>0</v>
          </cell>
        </row>
        <row r="390">
          <cell r="S390">
            <v>0</v>
          </cell>
          <cell r="T390">
            <v>0</v>
          </cell>
          <cell r="V390">
            <v>0</v>
          </cell>
          <cell r="W390">
            <v>0</v>
          </cell>
          <cell r="Z390">
            <v>0</v>
          </cell>
          <cell r="AA390">
            <v>0</v>
          </cell>
          <cell r="AG390">
            <v>0</v>
          </cell>
          <cell r="AH390">
            <v>0</v>
          </cell>
        </row>
        <row r="391">
          <cell r="S391">
            <v>0</v>
          </cell>
          <cell r="T391">
            <v>0</v>
          </cell>
          <cell r="V391">
            <v>0</v>
          </cell>
          <cell r="W391">
            <v>0</v>
          </cell>
          <cell r="Z391">
            <v>0</v>
          </cell>
          <cell r="AA391">
            <v>0</v>
          </cell>
          <cell r="AG391">
            <v>0</v>
          </cell>
          <cell r="AH391">
            <v>0</v>
          </cell>
        </row>
        <row r="392">
          <cell r="S392">
            <v>0</v>
          </cell>
          <cell r="T392">
            <v>0</v>
          </cell>
          <cell r="V392">
            <v>0</v>
          </cell>
          <cell r="W392">
            <v>0</v>
          </cell>
          <cell r="Z392">
            <v>0</v>
          </cell>
          <cell r="AA392">
            <v>0</v>
          </cell>
          <cell r="AG392">
            <v>0</v>
          </cell>
          <cell r="AH392">
            <v>0</v>
          </cell>
        </row>
        <row r="398">
          <cell r="S398">
            <v>0</v>
          </cell>
          <cell r="T398">
            <v>0</v>
          </cell>
          <cell r="V398">
            <v>0</v>
          </cell>
          <cell r="W398">
            <v>0</v>
          </cell>
          <cell r="Z398">
            <v>0</v>
          </cell>
          <cell r="AA398">
            <v>0</v>
          </cell>
          <cell r="AG398">
            <v>0</v>
          </cell>
          <cell r="AH398">
            <v>0</v>
          </cell>
        </row>
        <row r="399">
          <cell r="S399">
            <v>0</v>
          </cell>
          <cell r="T399">
            <v>0</v>
          </cell>
          <cell r="V399">
            <v>0</v>
          </cell>
          <cell r="W399">
            <v>0</v>
          </cell>
          <cell r="Z399">
            <v>0</v>
          </cell>
          <cell r="AA399">
            <v>0</v>
          </cell>
          <cell r="AG399">
            <v>0</v>
          </cell>
          <cell r="AH399">
            <v>0</v>
          </cell>
        </row>
        <row r="400">
          <cell r="S400">
            <v>0</v>
          </cell>
          <cell r="V400">
            <v>0</v>
          </cell>
          <cell r="Z400">
            <v>0</v>
          </cell>
          <cell r="AG400">
            <v>0</v>
          </cell>
        </row>
        <row r="401">
          <cell r="S401">
            <v>0</v>
          </cell>
          <cell r="V401">
            <v>0</v>
          </cell>
          <cell r="Z401">
            <v>0</v>
          </cell>
          <cell r="AG401">
            <v>0</v>
          </cell>
        </row>
        <row r="402">
          <cell r="S402">
            <v>0</v>
          </cell>
          <cell r="V402">
            <v>0</v>
          </cell>
          <cell r="Z402">
            <v>0</v>
          </cell>
          <cell r="AG402">
            <v>0</v>
          </cell>
        </row>
        <row r="403">
          <cell r="S403">
            <v>0</v>
          </cell>
          <cell r="V403">
            <v>0</v>
          </cell>
          <cell r="Z403">
            <v>0</v>
          </cell>
          <cell r="AG403">
            <v>0</v>
          </cell>
        </row>
        <row r="404">
          <cell r="S404">
            <v>0</v>
          </cell>
          <cell r="V404">
            <v>0</v>
          </cell>
          <cell r="Z404">
            <v>0</v>
          </cell>
          <cell r="AG404">
            <v>0</v>
          </cell>
        </row>
        <row r="405">
          <cell r="S405">
            <v>0</v>
          </cell>
          <cell r="V405">
            <v>0</v>
          </cell>
          <cell r="Z405">
            <v>0</v>
          </cell>
          <cell r="AG405">
            <v>0</v>
          </cell>
        </row>
        <row r="406">
          <cell r="S406">
            <v>0</v>
          </cell>
          <cell r="V406">
            <v>0</v>
          </cell>
          <cell r="Z406">
            <v>0</v>
          </cell>
          <cell r="AG406">
            <v>0</v>
          </cell>
        </row>
        <row r="407">
          <cell r="S407">
            <v>0</v>
          </cell>
          <cell r="V407">
            <v>0</v>
          </cell>
          <cell r="Z407">
            <v>0</v>
          </cell>
          <cell r="AG407">
            <v>0</v>
          </cell>
        </row>
        <row r="408">
          <cell r="S408">
            <v>0</v>
          </cell>
          <cell r="V408">
            <v>0</v>
          </cell>
          <cell r="Z408">
            <v>0</v>
          </cell>
          <cell r="AG408">
            <v>0</v>
          </cell>
        </row>
        <row r="409">
          <cell r="S409">
            <v>0</v>
          </cell>
          <cell r="V409">
            <v>0</v>
          </cell>
          <cell r="Z409">
            <v>0</v>
          </cell>
          <cell r="AG409">
            <v>0</v>
          </cell>
        </row>
        <row r="410">
          <cell r="S410">
            <v>0</v>
          </cell>
          <cell r="T410">
            <v>0</v>
          </cell>
          <cell r="V410">
            <v>0</v>
          </cell>
          <cell r="W410">
            <v>0</v>
          </cell>
          <cell r="Z410">
            <v>0</v>
          </cell>
          <cell r="AA410">
            <v>0</v>
          </cell>
          <cell r="AG410">
            <v>0</v>
          </cell>
          <cell r="AH410">
            <v>0</v>
          </cell>
        </row>
        <row r="411">
          <cell r="S411">
            <v>0</v>
          </cell>
          <cell r="T411">
            <v>0</v>
          </cell>
          <cell r="V411">
            <v>0</v>
          </cell>
          <cell r="W411">
            <v>0</v>
          </cell>
          <cell r="Z411">
            <v>0</v>
          </cell>
          <cell r="AA411">
            <v>0</v>
          </cell>
          <cell r="AG411">
            <v>0</v>
          </cell>
          <cell r="AH411">
            <v>0</v>
          </cell>
        </row>
        <row r="412">
          <cell r="S412">
            <v>0</v>
          </cell>
          <cell r="T412">
            <v>0</v>
          </cell>
          <cell r="V412">
            <v>0</v>
          </cell>
          <cell r="W412">
            <v>0</v>
          </cell>
          <cell r="Z412">
            <v>0</v>
          </cell>
          <cell r="AA412">
            <v>0</v>
          </cell>
          <cell r="AG412">
            <v>0</v>
          </cell>
          <cell r="AH412">
            <v>0</v>
          </cell>
        </row>
        <row r="413">
          <cell r="S413">
            <v>0</v>
          </cell>
          <cell r="T413">
            <v>0</v>
          </cell>
          <cell r="V413">
            <v>0</v>
          </cell>
          <cell r="W413">
            <v>0</v>
          </cell>
          <cell r="Z413">
            <v>0</v>
          </cell>
          <cell r="AA413">
            <v>0</v>
          </cell>
          <cell r="AG413">
            <v>0</v>
          </cell>
          <cell r="AH413">
            <v>0</v>
          </cell>
        </row>
        <row r="416">
          <cell r="S416">
            <v>0</v>
          </cell>
          <cell r="V416">
            <v>0</v>
          </cell>
          <cell r="Z416">
            <v>0</v>
          </cell>
          <cell r="AG416">
            <v>0</v>
          </cell>
        </row>
        <row r="417">
          <cell r="S417">
            <v>0</v>
          </cell>
          <cell r="V417">
            <v>0</v>
          </cell>
          <cell r="Z417">
            <v>0</v>
          </cell>
          <cell r="AG417">
            <v>0</v>
          </cell>
        </row>
        <row r="418">
          <cell r="S418">
            <v>0</v>
          </cell>
          <cell r="V418">
            <v>0</v>
          </cell>
          <cell r="Z418">
            <v>0</v>
          </cell>
          <cell r="AG418">
            <v>0</v>
          </cell>
        </row>
        <row r="419">
          <cell r="S419">
            <v>0</v>
          </cell>
          <cell r="V419">
            <v>0</v>
          </cell>
          <cell r="Z419">
            <v>0</v>
          </cell>
          <cell r="AG419">
            <v>0</v>
          </cell>
        </row>
        <row r="420">
          <cell r="S420">
            <v>0</v>
          </cell>
          <cell r="V420">
            <v>0</v>
          </cell>
          <cell r="Z420">
            <v>0</v>
          </cell>
          <cell r="AG420">
            <v>0</v>
          </cell>
        </row>
        <row r="421">
          <cell r="S421">
            <v>0</v>
          </cell>
          <cell r="V421">
            <v>0</v>
          </cell>
          <cell r="Z421">
            <v>0</v>
          </cell>
          <cell r="AG421">
            <v>0</v>
          </cell>
        </row>
        <row r="422">
          <cell r="S422">
            <v>0</v>
          </cell>
          <cell r="V422">
            <v>0</v>
          </cell>
          <cell r="Z422">
            <v>0</v>
          </cell>
          <cell r="AG422">
            <v>0</v>
          </cell>
        </row>
        <row r="423">
          <cell r="S423">
            <v>0</v>
          </cell>
          <cell r="V423">
            <v>0</v>
          </cell>
          <cell r="Z423">
            <v>0</v>
          </cell>
          <cell r="AG423">
            <v>0</v>
          </cell>
        </row>
        <row r="424">
          <cell r="S424">
            <v>0</v>
          </cell>
          <cell r="V424">
            <v>0</v>
          </cell>
          <cell r="Z424">
            <v>0</v>
          </cell>
          <cell r="AG424">
            <v>0</v>
          </cell>
        </row>
        <row r="425">
          <cell r="S425">
            <v>0</v>
          </cell>
          <cell r="V425">
            <v>0</v>
          </cell>
          <cell r="Z425">
            <v>0</v>
          </cell>
          <cell r="AG425">
            <v>0</v>
          </cell>
        </row>
        <row r="426">
          <cell r="S426">
            <v>0</v>
          </cell>
          <cell r="V426">
            <v>0</v>
          </cell>
          <cell r="Z426">
            <v>0</v>
          </cell>
          <cell r="AG426">
            <v>0</v>
          </cell>
        </row>
        <row r="427">
          <cell r="S427">
            <v>0</v>
          </cell>
          <cell r="V427">
            <v>0</v>
          </cell>
          <cell r="Z427">
            <v>0</v>
          </cell>
          <cell r="AG427">
            <v>0</v>
          </cell>
        </row>
        <row r="432">
          <cell r="T432">
            <v>0</v>
          </cell>
          <cell r="W432">
            <v>0</v>
          </cell>
          <cell r="AA432">
            <v>0</v>
          </cell>
          <cell r="AH432">
            <v>0</v>
          </cell>
        </row>
        <row r="433">
          <cell r="T433">
            <v>0</v>
          </cell>
          <cell r="W433">
            <v>0</v>
          </cell>
          <cell r="AA433">
            <v>0</v>
          </cell>
          <cell r="AH433">
            <v>0</v>
          </cell>
        </row>
        <row r="434">
          <cell r="T434">
            <v>0</v>
          </cell>
          <cell r="W434">
            <v>0</v>
          </cell>
          <cell r="AA434">
            <v>0</v>
          </cell>
          <cell r="AH434">
            <v>0</v>
          </cell>
        </row>
        <row r="435">
          <cell r="T435">
            <v>0</v>
          </cell>
          <cell r="W435">
            <v>0</v>
          </cell>
          <cell r="AA435">
            <v>0</v>
          </cell>
          <cell r="AH435">
            <v>0</v>
          </cell>
        </row>
        <row r="436">
          <cell r="S436">
            <v>0</v>
          </cell>
          <cell r="V436">
            <v>0</v>
          </cell>
          <cell r="Z436">
            <v>0</v>
          </cell>
          <cell r="AG436">
            <v>0</v>
          </cell>
        </row>
        <row r="437">
          <cell r="S437">
            <v>0</v>
          </cell>
          <cell r="V437">
            <v>0</v>
          </cell>
          <cell r="Z437">
            <v>0</v>
          </cell>
          <cell r="AG437">
            <v>0</v>
          </cell>
        </row>
        <row r="438">
          <cell r="S438">
            <v>0</v>
          </cell>
          <cell r="V438">
            <v>0</v>
          </cell>
          <cell r="Z438">
            <v>0</v>
          </cell>
          <cell r="AG438">
            <v>0</v>
          </cell>
        </row>
        <row r="439">
          <cell r="S439">
            <v>0</v>
          </cell>
          <cell r="V439">
            <v>0</v>
          </cell>
          <cell r="Z439">
            <v>0</v>
          </cell>
          <cell r="AG439">
            <v>0</v>
          </cell>
        </row>
        <row r="440">
          <cell r="S440">
            <v>0</v>
          </cell>
          <cell r="V440">
            <v>0</v>
          </cell>
          <cell r="Z440">
            <v>0</v>
          </cell>
          <cell r="AG440">
            <v>0</v>
          </cell>
        </row>
        <row r="441">
          <cell r="S441">
            <v>0</v>
          </cell>
          <cell r="V441">
            <v>0</v>
          </cell>
          <cell r="Z441">
            <v>0</v>
          </cell>
          <cell r="AG441">
            <v>0</v>
          </cell>
        </row>
        <row r="442">
          <cell r="S442">
            <v>0</v>
          </cell>
          <cell r="V442">
            <v>0</v>
          </cell>
          <cell r="Z442">
            <v>0</v>
          </cell>
          <cell r="AG442">
            <v>0</v>
          </cell>
        </row>
        <row r="443">
          <cell r="S443">
            <v>0</v>
          </cell>
          <cell r="V443">
            <v>0</v>
          </cell>
          <cell r="Z443">
            <v>0</v>
          </cell>
          <cell r="AG443">
            <v>0</v>
          </cell>
        </row>
        <row r="444">
          <cell r="S444">
            <v>0</v>
          </cell>
          <cell r="V444">
            <v>0</v>
          </cell>
          <cell r="Z444">
            <v>0</v>
          </cell>
          <cell r="AG444">
            <v>0</v>
          </cell>
        </row>
        <row r="448">
          <cell r="T448">
            <v>0</v>
          </cell>
          <cell r="W448">
            <v>0</v>
          </cell>
          <cell r="AA448">
            <v>0</v>
          </cell>
          <cell r="AH448">
            <v>0</v>
          </cell>
        </row>
        <row r="449">
          <cell r="T449">
            <v>0</v>
          </cell>
          <cell r="W449">
            <v>0</v>
          </cell>
          <cell r="AA449">
            <v>0</v>
          </cell>
          <cell r="AH449">
            <v>0</v>
          </cell>
        </row>
        <row r="450">
          <cell r="T450">
            <v>0</v>
          </cell>
          <cell r="W450">
            <v>0</v>
          </cell>
          <cell r="AA450">
            <v>0</v>
          </cell>
          <cell r="AH450">
            <v>0</v>
          </cell>
        </row>
        <row r="452">
          <cell r="S452">
            <v>128824.05</v>
          </cell>
          <cell r="T452">
            <v>0</v>
          </cell>
          <cell r="Z452">
            <v>0</v>
          </cell>
          <cell r="AA452">
            <v>0</v>
          </cell>
          <cell r="AG452">
            <v>0</v>
          </cell>
          <cell r="AH452">
            <v>0</v>
          </cell>
        </row>
        <row r="453">
          <cell r="S453">
            <v>29364.880000000001</v>
          </cell>
          <cell r="T453">
            <v>0</v>
          </cell>
          <cell r="Z453">
            <v>0</v>
          </cell>
          <cell r="AA453">
            <v>0</v>
          </cell>
          <cell r="AG453">
            <v>0</v>
          </cell>
          <cell r="AH453">
            <v>0</v>
          </cell>
        </row>
        <row r="454">
          <cell r="S454">
            <v>0</v>
          </cell>
          <cell r="T454">
            <v>0</v>
          </cell>
          <cell r="Z454">
            <v>0</v>
          </cell>
          <cell r="AA454">
            <v>0</v>
          </cell>
          <cell r="AG454">
            <v>0</v>
          </cell>
          <cell r="AH454">
            <v>0</v>
          </cell>
        </row>
        <row r="455">
          <cell r="S455">
            <v>70.02</v>
          </cell>
          <cell r="T455">
            <v>0</v>
          </cell>
          <cell r="Z455">
            <v>0</v>
          </cell>
          <cell r="AA455">
            <v>0</v>
          </cell>
          <cell r="AG455">
            <v>0</v>
          </cell>
          <cell r="AH455">
            <v>0</v>
          </cell>
        </row>
        <row r="456">
          <cell r="S456">
            <v>1327.83</v>
          </cell>
          <cell r="T456">
            <v>0</v>
          </cell>
          <cell r="Z456">
            <v>0</v>
          </cell>
          <cell r="AA456">
            <v>0</v>
          </cell>
          <cell r="AG456">
            <v>0</v>
          </cell>
          <cell r="AH456">
            <v>0</v>
          </cell>
        </row>
        <row r="457">
          <cell r="S457">
            <v>0</v>
          </cell>
          <cell r="T457">
            <v>0</v>
          </cell>
          <cell r="Z457">
            <v>0</v>
          </cell>
          <cell r="AA457">
            <v>0</v>
          </cell>
          <cell r="AG457">
            <v>0</v>
          </cell>
          <cell r="AH457">
            <v>0</v>
          </cell>
        </row>
        <row r="458">
          <cell r="S458">
            <v>761.13</v>
          </cell>
          <cell r="T458">
            <v>0</v>
          </cell>
          <cell r="Z458">
            <v>0</v>
          </cell>
          <cell r="AA458">
            <v>0</v>
          </cell>
          <cell r="AG458">
            <v>0</v>
          </cell>
          <cell r="AH458">
            <v>0</v>
          </cell>
        </row>
        <row r="459">
          <cell r="S459">
            <v>67006.460000000006</v>
          </cell>
          <cell r="T459">
            <v>0</v>
          </cell>
          <cell r="Z459">
            <v>0</v>
          </cell>
          <cell r="AA459">
            <v>0</v>
          </cell>
          <cell r="AG459">
            <v>0</v>
          </cell>
          <cell r="AH459">
            <v>0</v>
          </cell>
        </row>
        <row r="460">
          <cell r="S460">
            <v>0</v>
          </cell>
          <cell r="T460">
            <v>0</v>
          </cell>
          <cell r="Z460">
            <v>0</v>
          </cell>
          <cell r="AA460">
            <v>0</v>
          </cell>
          <cell r="AG460">
            <v>0</v>
          </cell>
          <cell r="AH460">
            <v>0</v>
          </cell>
        </row>
        <row r="461">
          <cell r="S461">
            <v>82968.899999999994</v>
          </cell>
          <cell r="T461">
            <v>0</v>
          </cell>
          <cell r="Z461">
            <v>48</v>
          </cell>
          <cell r="AA461">
            <v>0</v>
          </cell>
          <cell r="AG461">
            <v>0</v>
          </cell>
          <cell r="AH461">
            <v>0</v>
          </cell>
        </row>
        <row r="462">
          <cell r="S462">
            <v>55981.74</v>
          </cell>
          <cell r="T462">
            <v>0</v>
          </cell>
          <cell r="Z462">
            <v>0</v>
          </cell>
          <cell r="AA462">
            <v>0</v>
          </cell>
          <cell r="AG462">
            <v>0</v>
          </cell>
          <cell r="AH462">
            <v>0</v>
          </cell>
        </row>
        <row r="463">
          <cell r="S463">
            <v>19796.55</v>
          </cell>
          <cell r="T463">
            <v>0</v>
          </cell>
          <cell r="Z463">
            <v>0</v>
          </cell>
          <cell r="AA463">
            <v>0</v>
          </cell>
          <cell r="AG463">
            <v>0</v>
          </cell>
          <cell r="AH463">
            <v>0</v>
          </cell>
        </row>
        <row r="464">
          <cell r="S464">
            <v>45045.47</v>
          </cell>
          <cell r="T464">
            <v>0</v>
          </cell>
          <cell r="Z464">
            <v>0</v>
          </cell>
          <cell r="AA464">
            <v>0</v>
          </cell>
          <cell r="AG464">
            <v>0</v>
          </cell>
          <cell r="AH464">
            <v>0</v>
          </cell>
        </row>
        <row r="465">
          <cell r="S465">
            <v>42089.21</v>
          </cell>
          <cell r="T465">
            <v>0</v>
          </cell>
          <cell r="Z465">
            <v>11830</v>
          </cell>
          <cell r="AA465">
            <v>0</v>
          </cell>
          <cell r="AG465">
            <v>0</v>
          </cell>
          <cell r="AH465">
            <v>0</v>
          </cell>
        </row>
        <row r="466">
          <cell r="S466">
            <v>108035.94</v>
          </cell>
          <cell r="T466">
            <v>0</v>
          </cell>
          <cell r="Z466">
            <v>0</v>
          </cell>
          <cell r="AA466">
            <v>0</v>
          </cell>
          <cell r="AG466">
            <v>0</v>
          </cell>
          <cell r="AH466">
            <v>0</v>
          </cell>
        </row>
        <row r="467">
          <cell r="S467">
            <v>16526.03</v>
          </cell>
          <cell r="T467">
            <v>0</v>
          </cell>
          <cell r="Z467">
            <v>0</v>
          </cell>
          <cell r="AA467">
            <v>0</v>
          </cell>
          <cell r="AG467">
            <v>0</v>
          </cell>
          <cell r="AH467">
            <v>0</v>
          </cell>
        </row>
        <row r="468">
          <cell r="S468">
            <v>0</v>
          </cell>
          <cell r="T468">
            <v>0</v>
          </cell>
          <cell r="Z468">
            <v>0</v>
          </cell>
          <cell r="AA468">
            <v>0</v>
          </cell>
          <cell r="AG468">
            <v>0</v>
          </cell>
          <cell r="AH468">
            <v>0</v>
          </cell>
        </row>
        <row r="469">
          <cell r="S469">
            <v>266489.12</v>
          </cell>
          <cell r="T469">
            <v>0</v>
          </cell>
          <cell r="Z469">
            <v>0</v>
          </cell>
          <cell r="AA469">
            <v>0</v>
          </cell>
          <cell r="AG469">
            <v>0</v>
          </cell>
          <cell r="AH469">
            <v>0</v>
          </cell>
        </row>
        <row r="470">
          <cell r="S470">
            <v>0</v>
          </cell>
          <cell r="T470">
            <v>0</v>
          </cell>
          <cell r="Z470">
            <v>0</v>
          </cell>
          <cell r="AA470">
            <v>0</v>
          </cell>
          <cell r="AG470">
            <v>0</v>
          </cell>
          <cell r="AH470">
            <v>0</v>
          </cell>
        </row>
        <row r="471">
          <cell r="S471">
            <v>0</v>
          </cell>
          <cell r="T471">
            <v>0</v>
          </cell>
          <cell r="Z471">
            <v>0</v>
          </cell>
          <cell r="AA471">
            <v>0</v>
          </cell>
          <cell r="AG471">
            <v>0</v>
          </cell>
          <cell r="AH471">
            <v>0</v>
          </cell>
        </row>
        <row r="472">
          <cell r="S472">
            <v>0</v>
          </cell>
          <cell r="T472">
            <v>0</v>
          </cell>
          <cell r="Z472">
            <v>0</v>
          </cell>
          <cell r="AA472">
            <v>0</v>
          </cell>
          <cell r="AG472">
            <v>0</v>
          </cell>
          <cell r="AH472">
            <v>0</v>
          </cell>
        </row>
        <row r="473">
          <cell r="S473">
            <v>0</v>
          </cell>
          <cell r="T473">
            <v>0</v>
          </cell>
          <cell r="Z473">
            <v>0</v>
          </cell>
          <cell r="AA473">
            <v>0</v>
          </cell>
          <cell r="AG473">
            <v>0</v>
          </cell>
          <cell r="AH473">
            <v>0</v>
          </cell>
        </row>
        <row r="474">
          <cell r="S474">
            <v>0</v>
          </cell>
          <cell r="T474">
            <v>0</v>
          </cell>
          <cell r="Z474">
            <v>0</v>
          </cell>
          <cell r="AA474">
            <v>0</v>
          </cell>
          <cell r="AG474">
            <v>0</v>
          </cell>
          <cell r="AH474">
            <v>0</v>
          </cell>
        </row>
        <row r="475">
          <cell r="S475">
            <v>0</v>
          </cell>
          <cell r="T475">
            <v>0</v>
          </cell>
          <cell r="Z475">
            <v>0</v>
          </cell>
          <cell r="AA475">
            <v>0</v>
          </cell>
          <cell r="AG475">
            <v>0</v>
          </cell>
          <cell r="AH475">
            <v>0</v>
          </cell>
        </row>
        <row r="476">
          <cell r="S476">
            <v>0</v>
          </cell>
          <cell r="T476">
            <v>0</v>
          </cell>
          <cell r="Z476">
            <v>0</v>
          </cell>
          <cell r="AA476">
            <v>0</v>
          </cell>
          <cell r="AG476">
            <v>0</v>
          </cell>
          <cell r="AH476">
            <v>0</v>
          </cell>
        </row>
        <row r="477">
          <cell r="S477">
            <v>0</v>
          </cell>
          <cell r="T477">
            <v>0</v>
          </cell>
          <cell r="Z477">
            <v>0</v>
          </cell>
          <cell r="AA477">
            <v>0</v>
          </cell>
          <cell r="AG477">
            <v>0</v>
          </cell>
          <cell r="AH477">
            <v>0</v>
          </cell>
        </row>
        <row r="478">
          <cell r="S478">
            <v>4420311.33</v>
          </cell>
          <cell r="T478">
            <v>0</v>
          </cell>
          <cell r="Z478">
            <v>0</v>
          </cell>
          <cell r="AA478">
            <v>0</v>
          </cell>
          <cell r="AG478">
            <v>0</v>
          </cell>
          <cell r="AH478">
            <v>0</v>
          </cell>
        </row>
        <row r="479">
          <cell r="S479">
            <v>588775.26</v>
          </cell>
          <cell r="T479">
            <v>0</v>
          </cell>
          <cell r="Z479">
            <v>0</v>
          </cell>
          <cell r="AA479">
            <v>0</v>
          </cell>
          <cell r="AG479">
            <v>0</v>
          </cell>
          <cell r="AH479">
            <v>0</v>
          </cell>
        </row>
        <row r="480">
          <cell r="S480">
            <v>11398</v>
          </cell>
          <cell r="T480">
            <v>0</v>
          </cell>
          <cell r="Z480">
            <v>0</v>
          </cell>
          <cell r="AA480">
            <v>0</v>
          </cell>
          <cell r="AG480">
            <v>0</v>
          </cell>
          <cell r="AH480">
            <v>0</v>
          </cell>
        </row>
        <row r="481">
          <cell r="S481">
            <v>3758.3</v>
          </cell>
          <cell r="T481">
            <v>0</v>
          </cell>
          <cell r="Z481">
            <v>2352.08</v>
          </cell>
          <cell r="AA481">
            <v>0</v>
          </cell>
          <cell r="AG481">
            <v>0</v>
          </cell>
          <cell r="AH481">
            <v>0</v>
          </cell>
        </row>
        <row r="482">
          <cell r="S482">
            <v>0</v>
          </cell>
          <cell r="T482">
            <v>0</v>
          </cell>
          <cell r="Z482">
            <v>0</v>
          </cell>
          <cell r="AA482">
            <v>0</v>
          </cell>
          <cell r="AG482">
            <v>0</v>
          </cell>
          <cell r="AH482">
            <v>0</v>
          </cell>
        </row>
        <row r="483">
          <cell r="S483">
            <v>192019</v>
          </cell>
          <cell r="T483">
            <v>0</v>
          </cell>
          <cell r="Z483">
            <v>1794.64</v>
          </cell>
          <cell r="AA483">
            <v>0</v>
          </cell>
          <cell r="AG483">
            <v>0</v>
          </cell>
          <cell r="AH483">
            <v>0</v>
          </cell>
        </row>
        <row r="484">
          <cell r="S484">
            <v>0</v>
          </cell>
          <cell r="T484">
            <v>382090.58</v>
          </cell>
          <cell r="Z484">
            <v>0</v>
          </cell>
          <cell r="AA484">
            <v>0</v>
          </cell>
          <cell r="AG484">
            <v>0</v>
          </cell>
          <cell r="AH484">
            <v>0</v>
          </cell>
        </row>
        <row r="485">
          <cell r="S485">
            <v>0</v>
          </cell>
          <cell r="T485">
            <v>0</v>
          </cell>
          <cell r="Z485">
            <v>0</v>
          </cell>
          <cell r="AA485">
            <v>0</v>
          </cell>
          <cell r="AG485">
            <v>0</v>
          </cell>
          <cell r="AH485">
            <v>0</v>
          </cell>
        </row>
        <row r="486">
          <cell r="S486">
            <v>777044.7</v>
          </cell>
          <cell r="T486">
            <v>0</v>
          </cell>
          <cell r="Z486">
            <v>114.37</v>
          </cell>
          <cell r="AA486">
            <v>0</v>
          </cell>
          <cell r="AG486">
            <v>0</v>
          </cell>
          <cell r="AH486">
            <v>0</v>
          </cell>
        </row>
        <row r="487">
          <cell r="S487">
            <v>342739.65</v>
          </cell>
          <cell r="T487">
            <v>0</v>
          </cell>
          <cell r="Z487">
            <v>77.33</v>
          </cell>
          <cell r="AA487">
            <v>0</v>
          </cell>
          <cell r="AG487">
            <v>0</v>
          </cell>
          <cell r="AH487">
            <v>0</v>
          </cell>
        </row>
        <row r="488">
          <cell r="S488">
            <v>0</v>
          </cell>
          <cell r="T488">
            <v>0</v>
          </cell>
          <cell r="Z488">
            <v>0</v>
          </cell>
          <cell r="AA488">
            <v>0</v>
          </cell>
          <cell r="AG488">
            <v>0</v>
          </cell>
          <cell r="AH488">
            <v>0</v>
          </cell>
        </row>
        <row r="489">
          <cell r="S489">
            <v>188488.71</v>
          </cell>
          <cell r="T489">
            <v>0</v>
          </cell>
          <cell r="Z489">
            <v>45.1</v>
          </cell>
          <cell r="AA489">
            <v>0</v>
          </cell>
          <cell r="AG489">
            <v>0</v>
          </cell>
          <cell r="AH489">
            <v>0</v>
          </cell>
        </row>
        <row r="490">
          <cell r="S490">
            <v>0</v>
          </cell>
          <cell r="T490">
            <v>0</v>
          </cell>
          <cell r="Z490">
            <v>0</v>
          </cell>
          <cell r="AA490">
            <v>0</v>
          </cell>
          <cell r="AG490">
            <v>0</v>
          </cell>
          <cell r="AH490">
            <v>0</v>
          </cell>
        </row>
        <row r="491">
          <cell r="S491">
            <v>0</v>
          </cell>
          <cell r="T491">
            <v>0</v>
          </cell>
          <cell r="Z491">
            <v>0</v>
          </cell>
          <cell r="AA491">
            <v>0</v>
          </cell>
          <cell r="AG491">
            <v>0</v>
          </cell>
          <cell r="AH491">
            <v>0</v>
          </cell>
        </row>
        <row r="492">
          <cell r="S492">
            <v>0</v>
          </cell>
          <cell r="T492">
            <v>0</v>
          </cell>
          <cell r="Z492">
            <v>0</v>
          </cell>
          <cell r="AA492">
            <v>0</v>
          </cell>
          <cell r="AG492">
            <v>0</v>
          </cell>
          <cell r="AH492">
            <v>0</v>
          </cell>
        </row>
        <row r="493">
          <cell r="S493">
            <v>1724</v>
          </cell>
          <cell r="T493">
            <v>0</v>
          </cell>
          <cell r="Z493">
            <v>0</v>
          </cell>
          <cell r="AA493">
            <v>0</v>
          </cell>
          <cell r="AG493">
            <v>0</v>
          </cell>
          <cell r="AH493">
            <v>0</v>
          </cell>
        </row>
        <row r="494">
          <cell r="S494">
            <v>250.82</v>
          </cell>
          <cell r="T494">
            <v>0</v>
          </cell>
          <cell r="Z494">
            <v>0</v>
          </cell>
          <cell r="AA494">
            <v>0</v>
          </cell>
          <cell r="AG494">
            <v>0</v>
          </cell>
          <cell r="AH494">
            <v>0</v>
          </cell>
        </row>
        <row r="495">
          <cell r="S495">
            <v>0</v>
          </cell>
          <cell r="T495">
            <v>0</v>
          </cell>
          <cell r="Z495">
            <v>0</v>
          </cell>
          <cell r="AA495">
            <v>0</v>
          </cell>
          <cell r="AG495">
            <v>0</v>
          </cell>
          <cell r="AH495">
            <v>0</v>
          </cell>
        </row>
        <row r="496">
          <cell r="S496">
            <v>0</v>
          </cell>
          <cell r="T496">
            <v>0</v>
          </cell>
          <cell r="Z496">
            <v>0</v>
          </cell>
          <cell r="AA496">
            <v>0</v>
          </cell>
          <cell r="AG496">
            <v>0</v>
          </cell>
          <cell r="AH496">
            <v>0</v>
          </cell>
        </row>
        <row r="497">
          <cell r="S497">
            <v>2026.21</v>
          </cell>
          <cell r="T497">
            <v>0</v>
          </cell>
          <cell r="Z497">
            <v>0</v>
          </cell>
          <cell r="AA497">
            <v>0</v>
          </cell>
          <cell r="AG497">
            <v>0</v>
          </cell>
          <cell r="AH497">
            <v>0</v>
          </cell>
        </row>
        <row r="498">
          <cell r="S498">
            <v>0</v>
          </cell>
          <cell r="T498">
            <v>0</v>
          </cell>
          <cell r="Z498">
            <v>0</v>
          </cell>
          <cell r="AA498">
            <v>0</v>
          </cell>
          <cell r="AG498">
            <v>0</v>
          </cell>
          <cell r="AH498">
            <v>0</v>
          </cell>
        </row>
        <row r="499">
          <cell r="S499">
            <v>0</v>
          </cell>
          <cell r="T499">
            <v>0</v>
          </cell>
          <cell r="Z499">
            <v>0</v>
          </cell>
          <cell r="AA499">
            <v>0</v>
          </cell>
          <cell r="AG499">
            <v>0</v>
          </cell>
          <cell r="AH499">
            <v>0</v>
          </cell>
        </row>
        <row r="500">
          <cell r="S500">
            <v>0</v>
          </cell>
          <cell r="T500">
            <v>0</v>
          </cell>
          <cell r="Z500">
            <v>0</v>
          </cell>
          <cell r="AA500">
            <v>0</v>
          </cell>
          <cell r="AG500">
            <v>0</v>
          </cell>
          <cell r="AH500">
            <v>0</v>
          </cell>
        </row>
        <row r="501">
          <cell r="S501">
            <v>637935.53</v>
          </cell>
          <cell r="T501">
            <v>0</v>
          </cell>
          <cell r="Z501">
            <v>0</v>
          </cell>
          <cell r="AA501">
            <v>0</v>
          </cell>
          <cell r="AG501">
            <v>0</v>
          </cell>
          <cell r="AH501">
            <v>0</v>
          </cell>
        </row>
        <row r="502">
          <cell r="S502">
            <v>0</v>
          </cell>
          <cell r="T502">
            <v>0</v>
          </cell>
          <cell r="Z502">
            <v>0</v>
          </cell>
          <cell r="AA502">
            <v>0</v>
          </cell>
          <cell r="AG502">
            <v>0</v>
          </cell>
          <cell r="AH502">
            <v>0</v>
          </cell>
        </row>
        <row r="503">
          <cell r="S503">
            <v>0</v>
          </cell>
          <cell r="T503">
            <v>0</v>
          </cell>
          <cell r="Z503">
            <v>0</v>
          </cell>
          <cell r="AA503">
            <v>0</v>
          </cell>
          <cell r="AG503">
            <v>0</v>
          </cell>
          <cell r="AH503">
            <v>0</v>
          </cell>
        </row>
        <row r="504">
          <cell r="S504">
            <v>0</v>
          </cell>
          <cell r="T504">
            <v>0</v>
          </cell>
          <cell r="Z504">
            <v>0</v>
          </cell>
          <cell r="AA504">
            <v>0</v>
          </cell>
          <cell r="AG504">
            <v>0</v>
          </cell>
          <cell r="AH504">
            <v>0</v>
          </cell>
        </row>
        <row r="505">
          <cell r="S505">
            <v>0</v>
          </cell>
          <cell r="T505">
            <v>0</v>
          </cell>
          <cell r="Z505">
            <v>0</v>
          </cell>
          <cell r="AA505">
            <v>0</v>
          </cell>
          <cell r="AG505">
            <v>0</v>
          </cell>
          <cell r="AH505">
            <v>0</v>
          </cell>
        </row>
        <row r="506">
          <cell r="S506">
            <v>0</v>
          </cell>
          <cell r="T506">
            <v>0</v>
          </cell>
          <cell r="Z506">
            <v>0</v>
          </cell>
          <cell r="AA506">
            <v>0</v>
          </cell>
          <cell r="AG506">
            <v>0</v>
          </cell>
          <cell r="AH506">
            <v>0</v>
          </cell>
        </row>
        <row r="507">
          <cell r="S507">
            <v>0</v>
          </cell>
          <cell r="T507">
            <v>0</v>
          </cell>
          <cell r="Z507">
            <v>0</v>
          </cell>
          <cell r="AA507">
            <v>0</v>
          </cell>
          <cell r="AG507">
            <v>0</v>
          </cell>
          <cell r="AH507">
            <v>0</v>
          </cell>
        </row>
        <row r="508">
          <cell r="S508">
            <v>0</v>
          </cell>
          <cell r="T508">
            <v>0</v>
          </cell>
          <cell r="Z508">
            <v>0</v>
          </cell>
          <cell r="AA508">
            <v>0</v>
          </cell>
          <cell r="AG508">
            <v>0</v>
          </cell>
          <cell r="AH508">
            <v>0</v>
          </cell>
        </row>
        <row r="509">
          <cell r="S509">
            <v>1522.29</v>
          </cell>
          <cell r="T509">
            <v>0</v>
          </cell>
          <cell r="Z509">
            <v>0</v>
          </cell>
          <cell r="AA509">
            <v>0</v>
          </cell>
          <cell r="AG509">
            <v>0</v>
          </cell>
          <cell r="AH509">
            <v>0</v>
          </cell>
        </row>
        <row r="510">
          <cell r="S510">
            <v>0</v>
          </cell>
          <cell r="T510">
            <v>0</v>
          </cell>
          <cell r="Z510">
            <v>0</v>
          </cell>
          <cell r="AA510">
            <v>0</v>
          </cell>
          <cell r="AG510">
            <v>0</v>
          </cell>
          <cell r="AH510">
            <v>0</v>
          </cell>
        </row>
        <row r="511">
          <cell r="S511">
            <v>0</v>
          </cell>
          <cell r="T511">
            <v>0</v>
          </cell>
          <cell r="Z511">
            <v>0</v>
          </cell>
          <cell r="AA511">
            <v>0</v>
          </cell>
          <cell r="AG511">
            <v>0</v>
          </cell>
          <cell r="AH511">
            <v>0</v>
          </cell>
        </row>
        <row r="512">
          <cell r="S512">
            <v>0</v>
          </cell>
          <cell r="T512">
            <v>0</v>
          </cell>
          <cell r="Z512">
            <v>0</v>
          </cell>
          <cell r="AA512">
            <v>0</v>
          </cell>
          <cell r="AG512">
            <v>0</v>
          </cell>
          <cell r="AH512">
            <v>0</v>
          </cell>
        </row>
        <row r="513">
          <cell r="S513">
            <v>0</v>
          </cell>
          <cell r="T513">
            <v>0</v>
          </cell>
          <cell r="Z513">
            <v>0</v>
          </cell>
          <cell r="AA513">
            <v>0</v>
          </cell>
          <cell r="AG513">
            <v>0</v>
          </cell>
          <cell r="AH513">
            <v>0</v>
          </cell>
        </row>
        <row r="514">
          <cell r="S514">
            <v>0</v>
          </cell>
          <cell r="T514">
            <v>0</v>
          </cell>
          <cell r="Z514">
            <v>0</v>
          </cell>
          <cell r="AA514">
            <v>0</v>
          </cell>
          <cell r="AG514">
            <v>0</v>
          </cell>
          <cell r="AH514">
            <v>0</v>
          </cell>
        </row>
        <row r="515">
          <cell r="S515">
            <v>1529677.56</v>
          </cell>
          <cell r="T515">
            <v>0</v>
          </cell>
          <cell r="Z515">
            <v>0</v>
          </cell>
          <cell r="AA515">
            <v>0</v>
          </cell>
          <cell r="AG515">
            <v>0</v>
          </cell>
          <cell r="AH515">
            <v>0</v>
          </cell>
        </row>
        <row r="516">
          <cell r="S516">
            <v>800</v>
          </cell>
          <cell r="T516">
            <v>0</v>
          </cell>
          <cell r="Z516">
            <v>0</v>
          </cell>
          <cell r="AA516">
            <v>0</v>
          </cell>
          <cell r="AG516">
            <v>0</v>
          </cell>
          <cell r="AH516">
            <v>0</v>
          </cell>
        </row>
        <row r="517">
          <cell r="S517">
            <v>0</v>
          </cell>
          <cell r="T517">
            <v>0</v>
          </cell>
          <cell r="Z517">
            <v>0</v>
          </cell>
          <cell r="AA517">
            <v>0</v>
          </cell>
          <cell r="AG517">
            <v>0</v>
          </cell>
          <cell r="AH517">
            <v>0</v>
          </cell>
        </row>
        <row r="518">
          <cell r="S518">
            <v>17298.46</v>
          </cell>
          <cell r="T518">
            <v>0</v>
          </cell>
          <cell r="Z518">
            <v>0</v>
          </cell>
          <cell r="AA518">
            <v>0</v>
          </cell>
          <cell r="AG518">
            <v>0</v>
          </cell>
          <cell r="AH518">
            <v>0</v>
          </cell>
        </row>
        <row r="519">
          <cell r="S519">
            <v>110466.83</v>
          </cell>
          <cell r="T519">
            <v>0</v>
          </cell>
          <cell r="Z519">
            <v>0</v>
          </cell>
          <cell r="AA519">
            <v>0</v>
          </cell>
          <cell r="AG519">
            <v>0</v>
          </cell>
          <cell r="AH519">
            <v>0</v>
          </cell>
        </row>
        <row r="520">
          <cell r="S520">
            <v>2956.68</v>
          </cell>
          <cell r="T520">
            <v>0</v>
          </cell>
          <cell r="Z520">
            <v>0</v>
          </cell>
          <cell r="AA520">
            <v>0</v>
          </cell>
          <cell r="AG520">
            <v>0</v>
          </cell>
          <cell r="AH520">
            <v>0</v>
          </cell>
        </row>
        <row r="521">
          <cell r="S521">
            <v>0</v>
          </cell>
          <cell r="T521">
            <v>0</v>
          </cell>
          <cell r="Z521">
            <v>0</v>
          </cell>
          <cell r="AA521">
            <v>0</v>
          </cell>
          <cell r="AG521">
            <v>0</v>
          </cell>
          <cell r="AH521">
            <v>0</v>
          </cell>
        </row>
        <row r="522">
          <cell r="S522">
            <v>42544.07</v>
          </cell>
          <cell r="T522">
            <v>0</v>
          </cell>
          <cell r="Z522">
            <v>3636.1</v>
          </cell>
          <cell r="AA522">
            <v>0</v>
          </cell>
          <cell r="AG522">
            <v>0</v>
          </cell>
          <cell r="AH522">
            <v>0</v>
          </cell>
        </row>
        <row r="523">
          <cell r="S523">
            <v>0</v>
          </cell>
          <cell r="T523">
            <v>0</v>
          </cell>
          <cell r="Z523">
            <v>0</v>
          </cell>
          <cell r="AA523">
            <v>0</v>
          </cell>
          <cell r="AG523">
            <v>0</v>
          </cell>
          <cell r="AH523">
            <v>0</v>
          </cell>
        </row>
        <row r="524">
          <cell r="S524">
            <v>0</v>
          </cell>
          <cell r="T524">
            <v>0</v>
          </cell>
          <cell r="Z524">
            <v>0</v>
          </cell>
          <cell r="AA524">
            <v>0</v>
          </cell>
          <cell r="AG524">
            <v>0</v>
          </cell>
          <cell r="AH524">
            <v>0</v>
          </cell>
        </row>
        <row r="525">
          <cell r="S525">
            <v>0</v>
          </cell>
          <cell r="T525">
            <v>0</v>
          </cell>
          <cell r="Z525">
            <v>0</v>
          </cell>
          <cell r="AA525">
            <v>0</v>
          </cell>
          <cell r="AG525">
            <v>0</v>
          </cell>
          <cell r="AH525">
            <v>0</v>
          </cell>
        </row>
        <row r="526">
          <cell r="S526">
            <v>0</v>
          </cell>
          <cell r="T526">
            <v>0</v>
          </cell>
          <cell r="Z526">
            <v>0</v>
          </cell>
          <cell r="AA526">
            <v>0</v>
          </cell>
          <cell r="AG526">
            <v>0</v>
          </cell>
          <cell r="AH526">
            <v>0</v>
          </cell>
        </row>
        <row r="527">
          <cell r="S527">
            <v>0</v>
          </cell>
          <cell r="T527">
            <v>0</v>
          </cell>
          <cell r="Z527">
            <v>0</v>
          </cell>
          <cell r="AA527">
            <v>0</v>
          </cell>
          <cell r="AG527">
            <v>0</v>
          </cell>
          <cell r="AH527">
            <v>0</v>
          </cell>
        </row>
        <row r="528">
          <cell r="S528">
            <v>0</v>
          </cell>
          <cell r="T528">
            <v>0</v>
          </cell>
          <cell r="Z528">
            <v>0</v>
          </cell>
          <cell r="AA528">
            <v>0</v>
          </cell>
          <cell r="AG528">
            <v>0</v>
          </cell>
          <cell r="AH528">
            <v>0</v>
          </cell>
        </row>
        <row r="529">
          <cell r="S529">
            <v>0</v>
          </cell>
          <cell r="T529">
            <v>0</v>
          </cell>
          <cell r="Z529">
            <v>0</v>
          </cell>
          <cell r="AA529">
            <v>0</v>
          </cell>
          <cell r="AG529">
            <v>0</v>
          </cell>
          <cell r="AH529">
            <v>0</v>
          </cell>
        </row>
        <row r="530">
          <cell r="S530">
            <v>0</v>
          </cell>
          <cell r="T530">
            <v>0</v>
          </cell>
          <cell r="Z530">
            <v>0</v>
          </cell>
          <cell r="AA530">
            <v>0</v>
          </cell>
          <cell r="AG530">
            <v>0</v>
          </cell>
          <cell r="AH530">
            <v>0</v>
          </cell>
        </row>
        <row r="531">
          <cell r="S531">
            <v>0</v>
          </cell>
          <cell r="T531">
            <v>0</v>
          </cell>
          <cell r="Z531">
            <v>0</v>
          </cell>
          <cell r="AA531">
            <v>0</v>
          </cell>
          <cell r="AG531">
            <v>0</v>
          </cell>
          <cell r="AH531">
            <v>0</v>
          </cell>
        </row>
        <row r="532">
          <cell r="S532">
            <v>0</v>
          </cell>
          <cell r="T532">
            <v>0</v>
          </cell>
          <cell r="Z532">
            <v>0</v>
          </cell>
          <cell r="AA532">
            <v>0</v>
          </cell>
          <cell r="AG532">
            <v>0</v>
          </cell>
          <cell r="AH532">
            <v>0</v>
          </cell>
        </row>
        <row r="533">
          <cell r="S533">
            <v>0</v>
          </cell>
          <cell r="T533">
            <v>0</v>
          </cell>
          <cell r="Z533">
            <v>0</v>
          </cell>
          <cell r="AA533">
            <v>0</v>
          </cell>
          <cell r="AG533">
            <v>0</v>
          </cell>
          <cell r="AH533">
            <v>0</v>
          </cell>
        </row>
        <row r="534">
          <cell r="S534">
            <v>0</v>
          </cell>
          <cell r="T534">
            <v>0</v>
          </cell>
          <cell r="Z534">
            <v>0</v>
          </cell>
          <cell r="AA534">
            <v>0</v>
          </cell>
          <cell r="AG534">
            <v>0</v>
          </cell>
          <cell r="AH534">
            <v>0</v>
          </cell>
        </row>
        <row r="535">
          <cell r="S535">
            <v>0</v>
          </cell>
          <cell r="T535">
            <v>0</v>
          </cell>
          <cell r="Z535">
            <v>0</v>
          </cell>
          <cell r="AA535">
            <v>0</v>
          </cell>
          <cell r="AG535">
            <v>0</v>
          </cell>
          <cell r="AH535">
            <v>0</v>
          </cell>
        </row>
        <row r="536">
          <cell r="S536">
            <v>0</v>
          </cell>
          <cell r="T536">
            <v>0</v>
          </cell>
          <cell r="Z536">
            <v>0</v>
          </cell>
          <cell r="AA536">
            <v>0</v>
          </cell>
          <cell r="AG536">
            <v>0</v>
          </cell>
          <cell r="AH536">
            <v>0</v>
          </cell>
        </row>
        <row r="537">
          <cell r="S537">
            <v>0</v>
          </cell>
          <cell r="T537">
            <v>0</v>
          </cell>
          <cell r="Z537">
            <v>0</v>
          </cell>
          <cell r="AA537">
            <v>0</v>
          </cell>
          <cell r="AG537">
            <v>0</v>
          </cell>
          <cell r="AH537">
            <v>0</v>
          </cell>
        </row>
        <row r="538">
          <cell r="S538">
            <v>0</v>
          </cell>
          <cell r="T538">
            <v>0</v>
          </cell>
          <cell r="Z538">
            <v>0</v>
          </cell>
          <cell r="AA538">
            <v>0</v>
          </cell>
          <cell r="AG538">
            <v>0</v>
          </cell>
          <cell r="AH538">
            <v>0</v>
          </cell>
        </row>
        <row r="539">
          <cell r="S539">
            <v>0</v>
          </cell>
          <cell r="T539">
            <v>0</v>
          </cell>
          <cell r="Z539">
            <v>0</v>
          </cell>
          <cell r="AA539">
            <v>0</v>
          </cell>
          <cell r="AG539">
            <v>0</v>
          </cell>
          <cell r="AH539">
            <v>0</v>
          </cell>
        </row>
        <row r="540">
          <cell r="S540">
            <v>0</v>
          </cell>
          <cell r="T540">
            <v>0</v>
          </cell>
          <cell r="Z540">
            <v>0</v>
          </cell>
          <cell r="AA540">
            <v>0</v>
          </cell>
          <cell r="AG540">
            <v>0</v>
          </cell>
          <cell r="AH540">
            <v>0</v>
          </cell>
        </row>
        <row r="541">
          <cell r="S541">
            <v>0</v>
          </cell>
          <cell r="T541">
            <v>0</v>
          </cell>
          <cell r="Z541">
            <v>0</v>
          </cell>
          <cell r="AA541">
            <v>0</v>
          </cell>
          <cell r="AG541">
            <v>0</v>
          </cell>
          <cell r="AH541">
            <v>0</v>
          </cell>
        </row>
        <row r="542">
          <cell r="S542">
            <v>0</v>
          </cell>
          <cell r="T542">
            <v>0</v>
          </cell>
          <cell r="Z542">
            <v>0</v>
          </cell>
          <cell r="AA542">
            <v>0</v>
          </cell>
          <cell r="AG542">
            <v>0</v>
          </cell>
          <cell r="AH542">
            <v>0</v>
          </cell>
        </row>
        <row r="543">
          <cell r="S543">
            <v>0</v>
          </cell>
          <cell r="T543">
            <v>0</v>
          </cell>
          <cell r="Z543">
            <v>0</v>
          </cell>
          <cell r="AA543">
            <v>0</v>
          </cell>
          <cell r="AG543">
            <v>0</v>
          </cell>
          <cell r="AH543">
            <v>0</v>
          </cell>
        </row>
        <row r="544">
          <cell r="S544">
            <v>0</v>
          </cell>
          <cell r="T544">
            <v>0</v>
          </cell>
          <cell r="Z544">
            <v>0</v>
          </cell>
          <cell r="AA544">
            <v>0</v>
          </cell>
          <cell r="AG544">
            <v>0</v>
          </cell>
          <cell r="AH544">
            <v>0</v>
          </cell>
        </row>
        <row r="545">
          <cell r="S545">
            <v>0</v>
          </cell>
          <cell r="T545">
            <v>0</v>
          </cell>
          <cell r="Z545">
            <v>0</v>
          </cell>
          <cell r="AA545">
            <v>0</v>
          </cell>
          <cell r="AG545">
            <v>0</v>
          </cell>
          <cell r="AH545">
            <v>0</v>
          </cell>
        </row>
        <row r="546">
          <cell r="S546">
            <v>691.97</v>
          </cell>
          <cell r="T546">
            <v>0</v>
          </cell>
          <cell r="Z546">
            <v>0</v>
          </cell>
          <cell r="AA546">
            <v>0</v>
          </cell>
          <cell r="AG546">
            <v>0</v>
          </cell>
          <cell r="AH546">
            <v>0</v>
          </cell>
        </row>
        <row r="547">
          <cell r="S547">
            <v>0</v>
          </cell>
          <cell r="T547">
            <v>0</v>
          </cell>
          <cell r="Z547">
            <v>0</v>
          </cell>
          <cell r="AA547">
            <v>0</v>
          </cell>
          <cell r="AG547">
            <v>0</v>
          </cell>
          <cell r="AH547">
            <v>0</v>
          </cell>
        </row>
        <row r="548">
          <cell r="S548">
            <v>23086.780000000002</v>
          </cell>
          <cell r="T548">
            <v>0</v>
          </cell>
          <cell r="Z548">
            <v>0</v>
          </cell>
          <cell r="AA548">
            <v>0</v>
          </cell>
          <cell r="AG548">
            <v>0</v>
          </cell>
          <cell r="AH548">
            <v>0</v>
          </cell>
        </row>
        <row r="549">
          <cell r="S549">
            <v>325.98</v>
          </cell>
          <cell r="T549">
            <v>0</v>
          </cell>
          <cell r="Z549">
            <v>0</v>
          </cell>
          <cell r="AA549">
            <v>0</v>
          </cell>
          <cell r="AG549">
            <v>0</v>
          </cell>
          <cell r="AH549">
            <v>0</v>
          </cell>
        </row>
        <row r="550">
          <cell r="S550">
            <v>0</v>
          </cell>
          <cell r="T550">
            <v>0</v>
          </cell>
          <cell r="Z550">
            <v>0</v>
          </cell>
          <cell r="AA550">
            <v>0</v>
          </cell>
          <cell r="AG550">
            <v>0</v>
          </cell>
          <cell r="AH550">
            <v>0</v>
          </cell>
        </row>
        <row r="551">
          <cell r="S551">
            <v>0</v>
          </cell>
          <cell r="T551">
            <v>0</v>
          </cell>
          <cell r="Z551">
            <v>0</v>
          </cell>
          <cell r="AA551">
            <v>0</v>
          </cell>
          <cell r="AG551">
            <v>0</v>
          </cell>
          <cell r="AH551">
            <v>0</v>
          </cell>
        </row>
        <row r="552">
          <cell r="S552">
            <v>0</v>
          </cell>
          <cell r="T552">
            <v>0</v>
          </cell>
          <cell r="Z552">
            <v>0</v>
          </cell>
          <cell r="AA552">
            <v>0</v>
          </cell>
          <cell r="AG552">
            <v>0</v>
          </cell>
          <cell r="AH552">
            <v>0</v>
          </cell>
        </row>
        <row r="553">
          <cell r="S553">
            <v>0</v>
          </cell>
          <cell r="T553">
            <v>0</v>
          </cell>
          <cell r="Z553">
            <v>0</v>
          </cell>
          <cell r="AA553">
            <v>0</v>
          </cell>
          <cell r="AG553">
            <v>0</v>
          </cell>
          <cell r="AH553">
            <v>0</v>
          </cell>
        </row>
        <row r="554">
          <cell r="S554">
            <v>0</v>
          </cell>
          <cell r="T554">
            <v>0</v>
          </cell>
          <cell r="Z554">
            <v>0</v>
          </cell>
          <cell r="AA554">
            <v>0</v>
          </cell>
          <cell r="AG554">
            <v>0</v>
          </cell>
          <cell r="AH554">
            <v>0</v>
          </cell>
        </row>
        <row r="555">
          <cell r="S555">
            <v>0</v>
          </cell>
          <cell r="T555">
            <v>0</v>
          </cell>
          <cell r="Z555">
            <v>0</v>
          </cell>
          <cell r="AA555">
            <v>0</v>
          </cell>
          <cell r="AG555">
            <v>0</v>
          </cell>
          <cell r="AH555">
            <v>0</v>
          </cell>
        </row>
        <row r="556">
          <cell r="S556">
            <v>0</v>
          </cell>
          <cell r="T556">
            <v>0</v>
          </cell>
          <cell r="Z556">
            <v>0</v>
          </cell>
          <cell r="AA556">
            <v>0</v>
          </cell>
          <cell r="AG556">
            <v>0</v>
          </cell>
          <cell r="AH556">
            <v>0</v>
          </cell>
        </row>
        <row r="557">
          <cell r="S557">
            <v>0</v>
          </cell>
          <cell r="T557">
            <v>0</v>
          </cell>
          <cell r="Z557">
            <v>0</v>
          </cell>
          <cell r="AA557">
            <v>0</v>
          </cell>
          <cell r="AG557">
            <v>0</v>
          </cell>
          <cell r="AH557">
            <v>0</v>
          </cell>
        </row>
        <row r="558">
          <cell r="S558">
            <v>0</v>
          </cell>
          <cell r="T558">
            <v>0</v>
          </cell>
          <cell r="Z558">
            <v>0</v>
          </cell>
          <cell r="AA558">
            <v>0</v>
          </cell>
          <cell r="AG558">
            <v>0</v>
          </cell>
          <cell r="AH558">
            <v>0</v>
          </cell>
        </row>
        <row r="559">
          <cell r="S559">
            <v>0</v>
          </cell>
          <cell r="T559">
            <v>0</v>
          </cell>
          <cell r="Z559">
            <v>0</v>
          </cell>
          <cell r="AA559">
            <v>0</v>
          </cell>
          <cell r="AG559">
            <v>0</v>
          </cell>
          <cell r="AH559">
            <v>0</v>
          </cell>
        </row>
        <row r="560">
          <cell r="S560">
            <v>0</v>
          </cell>
          <cell r="T560">
            <v>0</v>
          </cell>
          <cell r="Z560">
            <v>0</v>
          </cell>
          <cell r="AA560">
            <v>0</v>
          </cell>
          <cell r="AG560">
            <v>0</v>
          </cell>
          <cell r="AH560">
            <v>0</v>
          </cell>
        </row>
        <row r="561">
          <cell r="S561">
            <v>0</v>
          </cell>
          <cell r="T561">
            <v>0</v>
          </cell>
          <cell r="Z561">
            <v>0</v>
          </cell>
          <cell r="AA561">
            <v>0</v>
          </cell>
          <cell r="AG561">
            <v>0</v>
          </cell>
          <cell r="AH561">
            <v>0</v>
          </cell>
        </row>
        <row r="562">
          <cell r="S562">
            <v>0</v>
          </cell>
          <cell r="T562">
            <v>0</v>
          </cell>
          <cell r="Z562">
            <v>0</v>
          </cell>
          <cell r="AA562">
            <v>0</v>
          </cell>
          <cell r="AG562">
            <v>0</v>
          </cell>
          <cell r="AH562">
            <v>0</v>
          </cell>
        </row>
        <row r="563">
          <cell r="S563">
            <v>0</v>
          </cell>
          <cell r="T563">
            <v>0</v>
          </cell>
          <cell r="Z563">
            <v>0</v>
          </cell>
          <cell r="AA563">
            <v>0</v>
          </cell>
          <cell r="AG563">
            <v>0</v>
          </cell>
          <cell r="AH563">
            <v>0</v>
          </cell>
        </row>
        <row r="564">
          <cell r="S564">
            <v>0</v>
          </cell>
          <cell r="T564">
            <v>0</v>
          </cell>
          <cell r="Z564">
            <v>0</v>
          </cell>
          <cell r="AA564">
            <v>0</v>
          </cell>
          <cell r="AG564">
            <v>0</v>
          </cell>
          <cell r="AH564">
            <v>0</v>
          </cell>
        </row>
        <row r="565">
          <cell r="S565">
            <v>0</v>
          </cell>
          <cell r="T565">
            <v>0</v>
          </cell>
          <cell r="Z565">
            <v>0</v>
          </cell>
          <cell r="AA565">
            <v>0</v>
          </cell>
          <cell r="AG565">
            <v>0</v>
          </cell>
          <cell r="AH565">
            <v>0</v>
          </cell>
        </row>
        <row r="566">
          <cell r="S566">
            <v>0</v>
          </cell>
          <cell r="T566">
            <v>0</v>
          </cell>
          <cell r="Z566">
            <v>0</v>
          </cell>
          <cell r="AA566">
            <v>0</v>
          </cell>
          <cell r="AG566">
            <v>0</v>
          </cell>
          <cell r="AH566">
            <v>0</v>
          </cell>
        </row>
        <row r="567">
          <cell r="S567">
            <v>0</v>
          </cell>
          <cell r="T567">
            <v>0</v>
          </cell>
          <cell r="Z567">
            <v>0</v>
          </cell>
          <cell r="AA567">
            <v>0</v>
          </cell>
          <cell r="AG567">
            <v>0</v>
          </cell>
          <cell r="AH567">
            <v>0</v>
          </cell>
        </row>
        <row r="568">
          <cell r="S568">
            <v>0</v>
          </cell>
          <cell r="T568">
            <v>0</v>
          </cell>
          <cell r="Z568">
            <v>0</v>
          </cell>
          <cell r="AA568">
            <v>0</v>
          </cell>
          <cell r="AG568">
            <v>0</v>
          </cell>
          <cell r="AH568">
            <v>0</v>
          </cell>
        </row>
        <row r="569">
          <cell r="S569">
            <v>0</v>
          </cell>
          <cell r="T569">
            <v>0</v>
          </cell>
          <cell r="Z569">
            <v>0</v>
          </cell>
          <cell r="AA569">
            <v>0</v>
          </cell>
          <cell r="AG569">
            <v>0</v>
          </cell>
          <cell r="AH569">
            <v>0</v>
          </cell>
        </row>
        <row r="570">
          <cell r="S570">
            <v>0</v>
          </cell>
          <cell r="T570">
            <v>0</v>
          </cell>
          <cell r="Z570">
            <v>0</v>
          </cell>
          <cell r="AA570">
            <v>0</v>
          </cell>
          <cell r="AG570">
            <v>0</v>
          </cell>
          <cell r="AH570">
            <v>0</v>
          </cell>
        </row>
        <row r="571">
          <cell r="S571">
            <v>0</v>
          </cell>
          <cell r="T571">
            <v>0</v>
          </cell>
          <cell r="Z571">
            <v>0</v>
          </cell>
          <cell r="AA571">
            <v>0</v>
          </cell>
          <cell r="AG571">
            <v>0</v>
          </cell>
          <cell r="AH571">
            <v>0</v>
          </cell>
        </row>
        <row r="572">
          <cell r="S572">
            <v>0</v>
          </cell>
          <cell r="T572">
            <v>0</v>
          </cell>
          <cell r="Z572">
            <v>0</v>
          </cell>
          <cell r="AA572">
            <v>0</v>
          </cell>
          <cell r="AG572">
            <v>0</v>
          </cell>
          <cell r="AH572">
            <v>0</v>
          </cell>
        </row>
        <row r="573">
          <cell r="S573">
            <v>0</v>
          </cell>
          <cell r="T573">
            <v>0</v>
          </cell>
          <cell r="Z573">
            <v>0</v>
          </cell>
          <cell r="AA573">
            <v>0</v>
          </cell>
          <cell r="AG573">
            <v>0</v>
          </cell>
          <cell r="AH573">
            <v>0</v>
          </cell>
        </row>
        <row r="574">
          <cell r="S574">
            <v>0</v>
          </cell>
          <cell r="T574">
            <v>0</v>
          </cell>
          <cell r="Z574">
            <v>0</v>
          </cell>
          <cell r="AA574">
            <v>0</v>
          </cell>
          <cell r="AG574">
            <v>0</v>
          </cell>
          <cell r="AH574">
            <v>0</v>
          </cell>
        </row>
        <row r="575">
          <cell r="S575">
            <v>0</v>
          </cell>
          <cell r="T575">
            <v>0</v>
          </cell>
          <cell r="Z575">
            <v>0</v>
          </cell>
          <cell r="AA575">
            <v>0</v>
          </cell>
          <cell r="AG575">
            <v>0</v>
          </cell>
          <cell r="AH575">
            <v>0</v>
          </cell>
        </row>
        <row r="576">
          <cell r="S576">
            <v>0</v>
          </cell>
          <cell r="T576">
            <v>0</v>
          </cell>
          <cell r="Z576">
            <v>0</v>
          </cell>
          <cell r="AA576">
            <v>0</v>
          </cell>
          <cell r="AG576">
            <v>0</v>
          </cell>
          <cell r="AH576">
            <v>0</v>
          </cell>
        </row>
        <row r="577">
          <cell r="S577">
            <v>0</v>
          </cell>
          <cell r="T577">
            <v>0</v>
          </cell>
          <cell r="Z577">
            <v>0</v>
          </cell>
          <cell r="AA577">
            <v>0</v>
          </cell>
          <cell r="AG577">
            <v>0</v>
          </cell>
          <cell r="AH577">
            <v>0</v>
          </cell>
        </row>
        <row r="578">
          <cell r="S578">
            <v>0</v>
          </cell>
          <cell r="T578">
            <v>0</v>
          </cell>
          <cell r="Z578">
            <v>0</v>
          </cell>
          <cell r="AA578">
            <v>0</v>
          </cell>
          <cell r="AG578">
            <v>0</v>
          </cell>
          <cell r="AH578">
            <v>0</v>
          </cell>
        </row>
        <row r="579">
          <cell r="S579">
            <v>0</v>
          </cell>
          <cell r="T579">
            <v>0</v>
          </cell>
          <cell r="Z579">
            <v>0</v>
          </cell>
          <cell r="AA579">
            <v>0</v>
          </cell>
          <cell r="AG579">
            <v>0</v>
          </cell>
          <cell r="AH579">
            <v>0</v>
          </cell>
        </row>
        <row r="580">
          <cell r="S580">
            <v>0</v>
          </cell>
          <cell r="T580">
            <v>0</v>
          </cell>
          <cell r="Z580">
            <v>0</v>
          </cell>
          <cell r="AA580">
            <v>0</v>
          </cell>
          <cell r="AG580">
            <v>0</v>
          </cell>
          <cell r="AH580">
            <v>0</v>
          </cell>
        </row>
        <row r="581">
          <cell r="S581">
            <v>0</v>
          </cell>
          <cell r="T581">
            <v>0</v>
          </cell>
          <cell r="Z581">
            <v>0</v>
          </cell>
          <cell r="AA581">
            <v>0</v>
          </cell>
          <cell r="AG581">
            <v>0</v>
          </cell>
          <cell r="AH581">
            <v>0</v>
          </cell>
        </row>
        <row r="582">
          <cell r="S582">
            <v>0</v>
          </cell>
          <cell r="T582">
            <v>0</v>
          </cell>
          <cell r="Z582">
            <v>0</v>
          </cell>
          <cell r="AA582">
            <v>0</v>
          </cell>
          <cell r="AG582">
            <v>0</v>
          </cell>
          <cell r="AH582">
            <v>0</v>
          </cell>
        </row>
        <row r="583">
          <cell r="S583">
            <v>0</v>
          </cell>
          <cell r="T583">
            <v>0</v>
          </cell>
          <cell r="Z583">
            <v>0</v>
          </cell>
          <cell r="AA583">
            <v>0</v>
          </cell>
          <cell r="AG583">
            <v>0</v>
          </cell>
          <cell r="AH583">
            <v>0</v>
          </cell>
        </row>
        <row r="584">
          <cell r="S584">
            <v>0</v>
          </cell>
          <cell r="T584">
            <v>0</v>
          </cell>
          <cell r="Z584">
            <v>0</v>
          </cell>
          <cell r="AA584">
            <v>0</v>
          </cell>
          <cell r="AG584">
            <v>0</v>
          </cell>
          <cell r="AH584">
            <v>0</v>
          </cell>
        </row>
        <row r="585">
          <cell r="S585">
            <v>0</v>
          </cell>
          <cell r="T585">
            <v>0</v>
          </cell>
          <cell r="Z585">
            <v>0</v>
          </cell>
          <cell r="AA585">
            <v>0</v>
          </cell>
          <cell r="AG585">
            <v>0</v>
          </cell>
          <cell r="AH585">
            <v>0</v>
          </cell>
        </row>
        <row r="586">
          <cell r="S586">
            <v>0</v>
          </cell>
          <cell r="T586">
            <v>0</v>
          </cell>
          <cell r="Z586">
            <v>0</v>
          </cell>
          <cell r="AA586">
            <v>0</v>
          </cell>
          <cell r="AG586">
            <v>0</v>
          </cell>
          <cell r="AH586">
            <v>0</v>
          </cell>
        </row>
        <row r="587">
          <cell r="S587">
            <v>0</v>
          </cell>
          <cell r="T587">
            <v>0</v>
          </cell>
          <cell r="Z587">
            <v>0</v>
          </cell>
          <cell r="AA587">
            <v>0</v>
          </cell>
          <cell r="AG587">
            <v>0</v>
          </cell>
          <cell r="AH587">
            <v>0</v>
          </cell>
        </row>
        <row r="588">
          <cell r="S588">
            <v>0</v>
          </cell>
          <cell r="T588">
            <v>0</v>
          </cell>
          <cell r="Z588">
            <v>0</v>
          </cell>
          <cell r="AA588">
            <v>0</v>
          </cell>
          <cell r="AG588">
            <v>0</v>
          </cell>
          <cell r="AH588">
            <v>0</v>
          </cell>
        </row>
        <row r="589">
          <cell r="S589">
            <v>0</v>
          </cell>
          <cell r="T589">
            <v>0</v>
          </cell>
          <cell r="Z589">
            <v>0</v>
          </cell>
          <cell r="AA589">
            <v>0</v>
          </cell>
          <cell r="AG589">
            <v>0</v>
          </cell>
          <cell r="AH589">
            <v>0</v>
          </cell>
        </row>
        <row r="590">
          <cell r="S590">
            <v>0</v>
          </cell>
          <cell r="T590">
            <v>0</v>
          </cell>
          <cell r="Z590">
            <v>0</v>
          </cell>
          <cell r="AA590">
            <v>0</v>
          </cell>
          <cell r="AG590">
            <v>0</v>
          </cell>
          <cell r="AH590">
            <v>0</v>
          </cell>
        </row>
        <row r="591">
          <cell r="S591">
            <v>0</v>
          </cell>
          <cell r="T591">
            <v>0</v>
          </cell>
          <cell r="Z591">
            <v>0</v>
          </cell>
          <cell r="AA591">
            <v>0</v>
          </cell>
          <cell r="AG591">
            <v>0</v>
          </cell>
          <cell r="AH591">
            <v>0</v>
          </cell>
        </row>
        <row r="592">
          <cell r="S592">
            <v>0</v>
          </cell>
          <cell r="T592">
            <v>0</v>
          </cell>
          <cell r="Z592">
            <v>0</v>
          </cell>
          <cell r="AA592">
            <v>0</v>
          </cell>
          <cell r="AG592">
            <v>0</v>
          </cell>
          <cell r="AH592">
            <v>0</v>
          </cell>
        </row>
        <row r="593">
          <cell r="S593">
            <v>0</v>
          </cell>
          <cell r="T593">
            <v>0</v>
          </cell>
          <cell r="Z593">
            <v>0</v>
          </cell>
          <cell r="AA593">
            <v>0</v>
          </cell>
          <cell r="AG593">
            <v>0</v>
          </cell>
          <cell r="AH593">
            <v>0</v>
          </cell>
        </row>
        <row r="594">
          <cell r="S594">
            <v>0</v>
          </cell>
          <cell r="T594">
            <v>0</v>
          </cell>
          <cell r="Z594">
            <v>0</v>
          </cell>
          <cell r="AA594">
            <v>0</v>
          </cell>
          <cell r="AG594">
            <v>0</v>
          </cell>
          <cell r="AH594">
            <v>0</v>
          </cell>
        </row>
        <row r="595">
          <cell r="S595">
            <v>0</v>
          </cell>
          <cell r="T595">
            <v>0</v>
          </cell>
          <cell r="Z595">
            <v>0</v>
          </cell>
          <cell r="AA595">
            <v>0</v>
          </cell>
          <cell r="AG595">
            <v>0</v>
          </cell>
          <cell r="AH595">
            <v>0</v>
          </cell>
        </row>
        <row r="596">
          <cell r="S596">
            <v>0</v>
          </cell>
          <cell r="T596">
            <v>0</v>
          </cell>
          <cell r="Z596">
            <v>0</v>
          </cell>
          <cell r="AA596">
            <v>0</v>
          </cell>
          <cell r="AG596">
            <v>0</v>
          </cell>
          <cell r="AH596">
            <v>0</v>
          </cell>
        </row>
        <row r="597">
          <cell r="S597">
            <v>0</v>
          </cell>
          <cell r="T597">
            <v>0</v>
          </cell>
          <cell r="Z597">
            <v>0</v>
          </cell>
          <cell r="AA597">
            <v>0</v>
          </cell>
          <cell r="AG597">
            <v>0</v>
          </cell>
          <cell r="AH597">
            <v>0</v>
          </cell>
        </row>
        <row r="598">
          <cell r="S598">
            <v>0</v>
          </cell>
          <cell r="T598">
            <v>0</v>
          </cell>
          <cell r="Z598">
            <v>0</v>
          </cell>
          <cell r="AA598">
            <v>0</v>
          </cell>
          <cell r="AG598">
            <v>0</v>
          </cell>
          <cell r="AH598">
            <v>0</v>
          </cell>
        </row>
        <row r="599">
          <cell r="S599">
            <v>0</v>
          </cell>
          <cell r="T599">
            <v>0</v>
          </cell>
          <cell r="Z599">
            <v>0</v>
          </cell>
          <cell r="AA599">
            <v>0</v>
          </cell>
          <cell r="AG599">
            <v>0</v>
          </cell>
          <cell r="AH599">
            <v>0</v>
          </cell>
        </row>
        <row r="600">
          <cell r="S600">
            <v>0</v>
          </cell>
          <cell r="T600">
            <v>0</v>
          </cell>
          <cell r="Z600">
            <v>0</v>
          </cell>
          <cell r="AA600">
            <v>0</v>
          </cell>
          <cell r="AG600">
            <v>0</v>
          </cell>
          <cell r="AH600">
            <v>0</v>
          </cell>
        </row>
        <row r="601">
          <cell r="S601">
            <v>0</v>
          </cell>
          <cell r="T601">
            <v>0</v>
          </cell>
          <cell r="Z601">
            <v>0</v>
          </cell>
          <cell r="AA601">
            <v>0</v>
          </cell>
          <cell r="AG601">
            <v>0</v>
          </cell>
          <cell r="AH601">
            <v>0</v>
          </cell>
        </row>
        <row r="602">
          <cell r="S602">
            <v>0</v>
          </cell>
          <cell r="T602">
            <v>0</v>
          </cell>
          <cell r="Z602">
            <v>0</v>
          </cell>
          <cell r="AA602">
            <v>0</v>
          </cell>
          <cell r="AG602">
            <v>0</v>
          </cell>
          <cell r="AH602">
            <v>0</v>
          </cell>
        </row>
        <row r="603">
          <cell r="S603">
            <v>0</v>
          </cell>
          <cell r="T603">
            <v>0</v>
          </cell>
          <cell r="Z603">
            <v>0</v>
          </cell>
          <cell r="AA603">
            <v>0</v>
          </cell>
          <cell r="AG603">
            <v>0</v>
          </cell>
          <cell r="AH603">
            <v>0</v>
          </cell>
        </row>
        <row r="604">
          <cell r="S604">
            <v>0</v>
          </cell>
          <cell r="T604">
            <v>0</v>
          </cell>
          <cell r="Z604">
            <v>0</v>
          </cell>
          <cell r="AA604">
            <v>0</v>
          </cell>
          <cell r="AG604">
            <v>0</v>
          </cell>
          <cell r="AH604">
            <v>0</v>
          </cell>
        </row>
        <row r="605">
          <cell r="S605">
            <v>0</v>
          </cell>
          <cell r="T605">
            <v>0</v>
          </cell>
          <cell r="Z605">
            <v>0</v>
          </cell>
          <cell r="AA605">
            <v>0</v>
          </cell>
          <cell r="AG605">
            <v>0</v>
          </cell>
          <cell r="AH605">
            <v>0</v>
          </cell>
        </row>
        <row r="606">
          <cell r="S606">
            <v>0</v>
          </cell>
          <cell r="T606">
            <v>0</v>
          </cell>
          <cell r="Z606">
            <v>0</v>
          </cell>
          <cell r="AA606">
            <v>0</v>
          </cell>
          <cell r="AG606">
            <v>0</v>
          </cell>
          <cell r="AH606">
            <v>0</v>
          </cell>
        </row>
        <row r="607">
          <cell r="S607">
            <v>0</v>
          </cell>
          <cell r="T607">
            <v>0</v>
          </cell>
          <cell r="Z607">
            <v>0</v>
          </cell>
          <cell r="AA607">
            <v>0</v>
          </cell>
          <cell r="AG607">
            <v>0</v>
          </cell>
          <cell r="AH607">
            <v>0</v>
          </cell>
        </row>
        <row r="608">
          <cell r="S608">
            <v>0</v>
          </cell>
          <cell r="T608">
            <v>0</v>
          </cell>
          <cell r="Z608">
            <v>0</v>
          </cell>
          <cell r="AA608">
            <v>0</v>
          </cell>
          <cell r="AG608">
            <v>0</v>
          </cell>
          <cell r="AH608">
            <v>0</v>
          </cell>
        </row>
        <row r="609">
          <cell r="S609">
            <v>0</v>
          </cell>
          <cell r="T609">
            <v>0</v>
          </cell>
          <cell r="Z609">
            <v>0</v>
          </cell>
          <cell r="AA609">
            <v>0</v>
          </cell>
          <cell r="AG609">
            <v>0</v>
          </cell>
          <cell r="AH609">
            <v>0</v>
          </cell>
        </row>
        <row r="610">
          <cell r="S610">
            <v>0</v>
          </cell>
          <cell r="T610">
            <v>0</v>
          </cell>
          <cell r="Z610">
            <v>0</v>
          </cell>
          <cell r="AA610">
            <v>0</v>
          </cell>
          <cell r="AG610">
            <v>0</v>
          </cell>
          <cell r="AH610">
            <v>0</v>
          </cell>
        </row>
        <row r="611">
          <cell r="S611">
            <v>0</v>
          </cell>
          <cell r="T611">
            <v>0</v>
          </cell>
          <cell r="Z611">
            <v>0</v>
          </cell>
          <cell r="AA611">
            <v>0</v>
          </cell>
          <cell r="AG611">
            <v>0</v>
          </cell>
          <cell r="AH611">
            <v>0</v>
          </cell>
        </row>
        <row r="612">
          <cell r="S612">
            <v>0</v>
          </cell>
          <cell r="T612">
            <v>0</v>
          </cell>
          <cell r="Z612">
            <v>0</v>
          </cell>
          <cell r="AA612">
            <v>0</v>
          </cell>
          <cell r="AG612">
            <v>0</v>
          </cell>
          <cell r="AH612">
            <v>0</v>
          </cell>
        </row>
        <row r="613">
          <cell r="S613">
            <v>0</v>
          </cell>
          <cell r="T613">
            <v>0</v>
          </cell>
          <cell r="Z613">
            <v>0</v>
          </cell>
          <cell r="AA613">
            <v>0</v>
          </cell>
          <cell r="AG613">
            <v>0</v>
          </cell>
          <cell r="AH613">
            <v>0</v>
          </cell>
        </row>
        <row r="614">
          <cell r="S614">
            <v>0</v>
          </cell>
          <cell r="T614">
            <v>0</v>
          </cell>
          <cell r="Z614">
            <v>0</v>
          </cell>
          <cell r="AA614">
            <v>0</v>
          </cell>
          <cell r="AG614">
            <v>0</v>
          </cell>
          <cell r="AH614">
            <v>0</v>
          </cell>
        </row>
        <row r="615">
          <cell r="S615">
            <v>0</v>
          </cell>
          <cell r="T615">
            <v>0</v>
          </cell>
          <cell r="Z615">
            <v>0</v>
          </cell>
          <cell r="AA615">
            <v>0</v>
          </cell>
          <cell r="AG615">
            <v>0</v>
          </cell>
          <cell r="AH615">
            <v>0</v>
          </cell>
        </row>
        <row r="616">
          <cell r="S616">
            <v>0</v>
          </cell>
          <cell r="T616">
            <v>0</v>
          </cell>
          <cell r="Z616">
            <v>0</v>
          </cell>
          <cell r="AA616">
            <v>0</v>
          </cell>
          <cell r="AG616">
            <v>0</v>
          </cell>
          <cell r="AH616">
            <v>0</v>
          </cell>
        </row>
        <row r="617">
          <cell r="S617">
            <v>0</v>
          </cell>
          <cell r="T617">
            <v>0</v>
          </cell>
          <cell r="Z617">
            <v>0</v>
          </cell>
          <cell r="AA617">
            <v>0</v>
          </cell>
          <cell r="AG617">
            <v>0</v>
          </cell>
          <cell r="AH617">
            <v>0</v>
          </cell>
        </row>
        <row r="618">
          <cell r="S618">
            <v>0</v>
          </cell>
          <cell r="T618">
            <v>0</v>
          </cell>
          <cell r="Z618">
            <v>0</v>
          </cell>
          <cell r="AA618">
            <v>0</v>
          </cell>
          <cell r="AG618">
            <v>0</v>
          </cell>
          <cell r="AH618">
            <v>0</v>
          </cell>
        </row>
        <row r="619">
          <cell r="S619">
            <v>0</v>
          </cell>
          <cell r="T619">
            <v>0</v>
          </cell>
          <cell r="Z619">
            <v>0</v>
          </cell>
          <cell r="AA619">
            <v>0</v>
          </cell>
          <cell r="AG619">
            <v>0</v>
          </cell>
          <cell r="AH619">
            <v>0</v>
          </cell>
        </row>
        <row r="620">
          <cell r="S620">
            <v>0</v>
          </cell>
          <cell r="T620">
            <v>0</v>
          </cell>
          <cell r="Z620">
            <v>0</v>
          </cell>
          <cell r="AA620">
            <v>0</v>
          </cell>
          <cell r="AG620">
            <v>0</v>
          </cell>
          <cell r="AH620">
            <v>0</v>
          </cell>
        </row>
        <row r="621">
          <cell r="S621">
            <v>0</v>
          </cell>
          <cell r="T621">
            <v>0</v>
          </cell>
          <cell r="Z621">
            <v>0</v>
          </cell>
          <cell r="AA621">
            <v>0</v>
          </cell>
          <cell r="AG621">
            <v>0</v>
          </cell>
          <cell r="AH621">
            <v>0</v>
          </cell>
        </row>
        <row r="622">
          <cell r="S622">
            <v>0</v>
          </cell>
          <cell r="T622">
            <v>0</v>
          </cell>
          <cell r="Z622">
            <v>0</v>
          </cell>
          <cell r="AA622">
            <v>0</v>
          </cell>
          <cell r="AG622">
            <v>0</v>
          </cell>
          <cell r="AH622">
            <v>0</v>
          </cell>
        </row>
        <row r="623">
          <cell r="S623">
            <v>0</v>
          </cell>
          <cell r="T623">
            <v>0</v>
          </cell>
          <cell r="Z623">
            <v>0</v>
          </cell>
          <cell r="AA623">
            <v>0</v>
          </cell>
          <cell r="AG623">
            <v>0</v>
          </cell>
          <cell r="AH623">
            <v>0</v>
          </cell>
        </row>
        <row r="624">
          <cell r="S624">
            <v>0</v>
          </cell>
          <cell r="T624">
            <v>0</v>
          </cell>
          <cell r="Z624">
            <v>0</v>
          </cell>
          <cell r="AA624">
            <v>0</v>
          </cell>
          <cell r="AG624">
            <v>0</v>
          </cell>
          <cell r="AH624">
            <v>0</v>
          </cell>
        </row>
        <row r="625">
          <cell r="S625">
            <v>0</v>
          </cell>
          <cell r="T625">
            <v>0</v>
          </cell>
          <cell r="Z625">
            <v>0</v>
          </cell>
          <cell r="AA625">
            <v>0</v>
          </cell>
          <cell r="AG625">
            <v>0</v>
          </cell>
          <cell r="AH625">
            <v>0</v>
          </cell>
        </row>
        <row r="626">
          <cell r="S626">
            <v>0</v>
          </cell>
          <cell r="T626">
            <v>0</v>
          </cell>
          <cell r="Z626">
            <v>0</v>
          </cell>
          <cell r="AA626">
            <v>0</v>
          </cell>
          <cell r="AG626">
            <v>0</v>
          </cell>
          <cell r="AH626">
            <v>0</v>
          </cell>
        </row>
        <row r="627">
          <cell r="S627">
            <v>0</v>
          </cell>
          <cell r="T627">
            <v>0</v>
          </cell>
          <cell r="Z627">
            <v>0</v>
          </cell>
          <cell r="AA627">
            <v>0</v>
          </cell>
          <cell r="AG627">
            <v>0</v>
          </cell>
          <cell r="AH627">
            <v>0</v>
          </cell>
        </row>
        <row r="628">
          <cell r="S628">
            <v>0</v>
          </cell>
          <cell r="T628">
            <v>0</v>
          </cell>
          <cell r="Z628">
            <v>0</v>
          </cell>
          <cell r="AA628">
            <v>0</v>
          </cell>
          <cell r="AG628">
            <v>0</v>
          </cell>
          <cell r="AH628">
            <v>0</v>
          </cell>
        </row>
        <row r="629">
          <cell r="S629">
            <v>0</v>
          </cell>
          <cell r="T629">
            <v>0</v>
          </cell>
          <cell r="Z629">
            <v>0</v>
          </cell>
          <cell r="AA629">
            <v>0</v>
          </cell>
          <cell r="AG629">
            <v>0</v>
          </cell>
          <cell r="AH629">
            <v>0</v>
          </cell>
        </row>
        <row r="630">
          <cell r="S630">
            <v>0</v>
          </cell>
          <cell r="T630">
            <v>0</v>
          </cell>
          <cell r="Z630">
            <v>0</v>
          </cell>
          <cell r="AA630">
            <v>0</v>
          </cell>
          <cell r="AG630">
            <v>0</v>
          </cell>
          <cell r="AH630">
            <v>0</v>
          </cell>
        </row>
        <row r="631">
          <cell r="S631">
            <v>0</v>
          </cell>
          <cell r="T631">
            <v>0</v>
          </cell>
          <cell r="Z631">
            <v>0</v>
          </cell>
          <cell r="AA631">
            <v>0</v>
          </cell>
          <cell r="AG631">
            <v>0</v>
          </cell>
          <cell r="AH631">
            <v>0</v>
          </cell>
        </row>
        <row r="632">
          <cell r="S632">
            <v>0</v>
          </cell>
          <cell r="T632">
            <v>0</v>
          </cell>
          <cell r="Z632">
            <v>0</v>
          </cell>
          <cell r="AA632">
            <v>0</v>
          </cell>
          <cell r="AG632">
            <v>0</v>
          </cell>
          <cell r="AH632">
            <v>0</v>
          </cell>
        </row>
        <row r="633">
          <cell r="S633">
            <v>0</v>
          </cell>
          <cell r="T633">
            <v>0</v>
          </cell>
          <cell r="Z633">
            <v>0</v>
          </cell>
          <cell r="AA633">
            <v>0</v>
          </cell>
          <cell r="AG633">
            <v>0</v>
          </cell>
          <cell r="AH633">
            <v>0</v>
          </cell>
        </row>
        <row r="634">
          <cell r="S634">
            <v>0</v>
          </cell>
          <cell r="T634">
            <v>0</v>
          </cell>
          <cell r="Z634">
            <v>0</v>
          </cell>
          <cell r="AA634">
            <v>0</v>
          </cell>
          <cell r="AG634">
            <v>0</v>
          </cell>
          <cell r="AH634">
            <v>0</v>
          </cell>
        </row>
        <row r="635">
          <cell r="S635">
            <v>0</v>
          </cell>
          <cell r="T635">
            <v>0</v>
          </cell>
          <cell r="Z635">
            <v>0</v>
          </cell>
          <cell r="AA635">
            <v>0</v>
          </cell>
          <cell r="AG635">
            <v>0</v>
          </cell>
          <cell r="AH635">
            <v>0</v>
          </cell>
        </row>
        <row r="636">
          <cell r="S636">
            <v>0</v>
          </cell>
          <cell r="T636">
            <v>0</v>
          </cell>
          <cell r="Z636">
            <v>0</v>
          </cell>
          <cell r="AA636">
            <v>0</v>
          </cell>
          <cell r="AG636">
            <v>0</v>
          </cell>
          <cell r="AH636">
            <v>0</v>
          </cell>
        </row>
        <row r="637">
          <cell r="S637">
            <v>0</v>
          </cell>
          <cell r="T637">
            <v>0</v>
          </cell>
          <cell r="Z637">
            <v>0</v>
          </cell>
          <cell r="AA637">
            <v>0</v>
          </cell>
          <cell r="AG637">
            <v>0</v>
          </cell>
          <cell r="AH637">
            <v>0</v>
          </cell>
        </row>
        <row r="638">
          <cell r="S638">
            <v>0</v>
          </cell>
          <cell r="T638">
            <v>0</v>
          </cell>
          <cell r="Z638">
            <v>0</v>
          </cell>
          <cell r="AA638">
            <v>0</v>
          </cell>
          <cell r="AG638">
            <v>0</v>
          </cell>
          <cell r="AH638">
            <v>0</v>
          </cell>
        </row>
        <row r="639">
          <cell r="S639">
            <v>0</v>
          </cell>
          <cell r="T639">
            <v>0</v>
          </cell>
          <cell r="Z639">
            <v>0</v>
          </cell>
          <cell r="AA639">
            <v>0</v>
          </cell>
          <cell r="AG639">
            <v>0</v>
          </cell>
          <cell r="AH639">
            <v>0</v>
          </cell>
        </row>
        <row r="640">
          <cell r="S640">
            <v>0</v>
          </cell>
          <cell r="T640">
            <v>0</v>
          </cell>
          <cell r="Z640">
            <v>0</v>
          </cell>
          <cell r="AA640">
            <v>0</v>
          </cell>
          <cell r="AG640">
            <v>0</v>
          </cell>
          <cell r="AH640">
            <v>0</v>
          </cell>
        </row>
        <row r="641">
          <cell r="S641">
            <v>325489.06</v>
          </cell>
          <cell r="T641">
            <v>0</v>
          </cell>
          <cell r="Z641">
            <v>0</v>
          </cell>
          <cell r="AA641">
            <v>0</v>
          </cell>
          <cell r="AG641">
            <v>0</v>
          </cell>
          <cell r="AH641">
            <v>0</v>
          </cell>
        </row>
        <row r="642">
          <cell r="S642">
            <v>0</v>
          </cell>
          <cell r="T642">
            <v>0</v>
          </cell>
          <cell r="Z642">
            <v>0</v>
          </cell>
          <cell r="AA642">
            <v>0</v>
          </cell>
          <cell r="AG642">
            <v>0</v>
          </cell>
          <cell r="AH642">
            <v>0</v>
          </cell>
        </row>
        <row r="643">
          <cell r="S643">
            <v>808.36</v>
          </cell>
          <cell r="T643">
            <v>0</v>
          </cell>
          <cell r="Z643">
            <v>0</v>
          </cell>
          <cell r="AA643">
            <v>0</v>
          </cell>
          <cell r="AG643">
            <v>0</v>
          </cell>
          <cell r="AH643">
            <v>0</v>
          </cell>
        </row>
        <row r="644">
          <cell r="S644">
            <v>0</v>
          </cell>
          <cell r="T644">
            <v>60979.729999999996</v>
          </cell>
          <cell r="Z644">
            <v>0</v>
          </cell>
          <cell r="AA644">
            <v>0</v>
          </cell>
          <cell r="AG644">
            <v>0</v>
          </cell>
          <cell r="AH644">
            <v>0</v>
          </cell>
        </row>
        <row r="645">
          <cell r="S645">
            <v>0</v>
          </cell>
          <cell r="T645">
            <v>0</v>
          </cell>
          <cell r="Z645">
            <v>0</v>
          </cell>
          <cell r="AA645">
            <v>0</v>
          </cell>
          <cell r="AG645">
            <v>0</v>
          </cell>
          <cell r="AH645">
            <v>0</v>
          </cell>
        </row>
        <row r="646">
          <cell r="S646">
            <v>0</v>
          </cell>
          <cell r="T646">
            <v>0</v>
          </cell>
          <cell r="Z646">
            <v>0</v>
          </cell>
          <cell r="AA646">
            <v>0</v>
          </cell>
          <cell r="AG646">
            <v>0</v>
          </cell>
          <cell r="AH646">
            <v>0</v>
          </cell>
        </row>
        <row r="647">
          <cell r="S647">
            <v>0</v>
          </cell>
          <cell r="T647">
            <v>0</v>
          </cell>
          <cell r="Z647">
            <v>0</v>
          </cell>
          <cell r="AA647">
            <v>0</v>
          </cell>
          <cell r="AG647">
            <v>0</v>
          </cell>
          <cell r="AH647">
            <v>0</v>
          </cell>
        </row>
        <row r="648">
          <cell r="S648">
            <v>0</v>
          </cell>
          <cell r="T648">
            <v>0</v>
          </cell>
          <cell r="Z648">
            <v>0</v>
          </cell>
          <cell r="AA648">
            <v>0</v>
          </cell>
          <cell r="AG648">
            <v>0</v>
          </cell>
          <cell r="AH648">
            <v>0</v>
          </cell>
        </row>
        <row r="649">
          <cell r="S649">
            <v>0</v>
          </cell>
          <cell r="T649">
            <v>0</v>
          </cell>
          <cell r="Z649">
            <v>0</v>
          </cell>
          <cell r="AA649">
            <v>0</v>
          </cell>
          <cell r="AG649">
            <v>0</v>
          </cell>
          <cell r="AH649">
            <v>0</v>
          </cell>
        </row>
        <row r="650">
          <cell r="S650">
            <v>0</v>
          </cell>
          <cell r="T650">
            <v>0</v>
          </cell>
          <cell r="Z650">
            <v>0</v>
          </cell>
          <cell r="AA650">
            <v>0</v>
          </cell>
          <cell r="AG650">
            <v>0</v>
          </cell>
          <cell r="AH650">
            <v>0</v>
          </cell>
        </row>
        <row r="651">
          <cell r="S651">
            <v>0</v>
          </cell>
          <cell r="T651">
            <v>0</v>
          </cell>
          <cell r="Z651">
            <v>0</v>
          </cell>
          <cell r="AA651">
            <v>0</v>
          </cell>
          <cell r="AG651">
            <v>0</v>
          </cell>
          <cell r="AH651">
            <v>0</v>
          </cell>
        </row>
        <row r="652">
          <cell r="S652">
            <v>0</v>
          </cell>
          <cell r="T652">
            <v>0</v>
          </cell>
          <cell r="Z652">
            <v>0</v>
          </cell>
          <cell r="AA652">
            <v>0</v>
          </cell>
          <cell r="AG652">
            <v>0</v>
          </cell>
          <cell r="AH652">
            <v>0</v>
          </cell>
        </row>
        <row r="653">
          <cell r="S653">
            <v>0</v>
          </cell>
          <cell r="T653">
            <v>0</v>
          </cell>
          <cell r="Z653">
            <v>0</v>
          </cell>
          <cell r="AA653">
            <v>0</v>
          </cell>
          <cell r="AG653">
            <v>0</v>
          </cell>
          <cell r="AH653">
            <v>0</v>
          </cell>
        </row>
        <row r="654">
          <cell r="S654">
            <v>0</v>
          </cell>
          <cell r="T654">
            <v>0</v>
          </cell>
          <cell r="Z654">
            <v>0</v>
          </cell>
          <cell r="AA654">
            <v>0</v>
          </cell>
          <cell r="AG654">
            <v>0</v>
          </cell>
          <cell r="AH654">
            <v>0</v>
          </cell>
        </row>
        <row r="655">
          <cell r="S655">
            <v>0</v>
          </cell>
          <cell r="T655">
            <v>0</v>
          </cell>
          <cell r="Z655">
            <v>0</v>
          </cell>
          <cell r="AA655">
            <v>0</v>
          </cell>
          <cell r="AG655">
            <v>0</v>
          </cell>
          <cell r="AH655">
            <v>0</v>
          </cell>
        </row>
        <row r="656">
          <cell r="S656">
            <v>0</v>
          </cell>
          <cell r="T656">
            <v>0</v>
          </cell>
          <cell r="Z656">
            <v>0</v>
          </cell>
          <cell r="AA656">
            <v>0</v>
          </cell>
          <cell r="AG656">
            <v>0</v>
          </cell>
          <cell r="AH656">
            <v>0</v>
          </cell>
        </row>
        <row r="657">
          <cell r="S657">
            <v>0</v>
          </cell>
          <cell r="T657">
            <v>0</v>
          </cell>
          <cell r="Z657">
            <v>0</v>
          </cell>
          <cell r="AA657">
            <v>0</v>
          </cell>
          <cell r="AG657">
            <v>0</v>
          </cell>
          <cell r="AH657">
            <v>0</v>
          </cell>
        </row>
        <row r="658">
          <cell r="S658">
            <v>0</v>
          </cell>
          <cell r="T658">
            <v>0</v>
          </cell>
          <cell r="Z658">
            <v>0</v>
          </cell>
          <cell r="AA658">
            <v>0</v>
          </cell>
          <cell r="AG658">
            <v>0</v>
          </cell>
          <cell r="AH658">
            <v>0</v>
          </cell>
        </row>
        <row r="659">
          <cell r="S659">
            <v>0</v>
          </cell>
          <cell r="T659">
            <v>0</v>
          </cell>
          <cell r="Z659">
            <v>0</v>
          </cell>
          <cell r="AA659">
            <v>0</v>
          </cell>
          <cell r="AG659">
            <v>0</v>
          </cell>
          <cell r="AH659">
            <v>0</v>
          </cell>
        </row>
        <row r="660">
          <cell r="S660">
            <v>0</v>
          </cell>
          <cell r="T660">
            <v>0</v>
          </cell>
          <cell r="Z660">
            <v>0</v>
          </cell>
          <cell r="AA660">
            <v>0</v>
          </cell>
          <cell r="AG660">
            <v>0</v>
          </cell>
          <cell r="AH660">
            <v>0</v>
          </cell>
        </row>
        <row r="661">
          <cell r="S661">
            <v>0</v>
          </cell>
          <cell r="T661">
            <v>0</v>
          </cell>
          <cell r="Z661">
            <v>0</v>
          </cell>
          <cell r="AA661">
            <v>0</v>
          </cell>
          <cell r="AG661">
            <v>0</v>
          </cell>
          <cell r="AH661">
            <v>0</v>
          </cell>
        </row>
        <row r="662">
          <cell r="S662">
            <v>1847</v>
          </cell>
          <cell r="T662">
            <v>0</v>
          </cell>
          <cell r="Z662">
            <v>0</v>
          </cell>
          <cell r="AA662">
            <v>0</v>
          </cell>
          <cell r="AG662">
            <v>2323.54</v>
          </cell>
          <cell r="AH662">
            <v>0</v>
          </cell>
        </row>
        <row r="663">
          <cell r="S663">
            <v>0</v>
          </cell>
          <cell r="T663">
            <v>0</v>
          </cell>
          <cell r="Z663">
            <v>0</v>
          </cell>
          <cell r="AA663">
            <v>0</v>
          </cell>
          <cell r="AG663">
            <v>0</v>
          </cell>
          <cell r="AH663">
            <v>0</v>
          </cell>
        </row>
        <row r="664">
          <cell r="S664">
            <v>0</v>
          </cell>
          <cell r="T664">
            <v>0</v>
          </cell>
          <cell r="Z664">
            <v>0</v>
          </cell>
          <cell r="AA664">
            <v>0</v>
          </cell>
          <cell r="AG664">
            <v>0</v>
          </cell>
          <cell r="AH664">
            <v>0</v>
          </cell>
        </row>
        <row r="665">
          <cell r="S665">
            <v>0</v>
          </cell>
          <cell r="T665">
            <v>0</v>
          </cell>
          <cell r="Z665">
            <v>0</v>
          </cell>
          <cell r="AA665">
            <v>0</v>
          </cell>
          <cell r="AG665">
            <v>0</v>
          </cell>
          <cell r="AH665">
            <v>0</v>
          </cell>
        </row>
        <row r="666">
          <cell r="S666">
            <v>0</v>
          </cell>
          <cell r="T666">
            <v>0</v>
          </cell>
          <cell r="Z666">
            <v>0</v>
          </cell>
          <cell r="AA666">
            <v>0</v>
          </cell>
          <cell r="AG666">
            <v>0</v>
          </cell>
          <cell r="AH666">
            <v>0</v>
          </cell>
        </row>
        <row r="667">
          <cell r="S667">
            <v>0</v>
          </cell>
          <cell r="T667">
            <v>0</v>
          </cell>
          <cell r="Z667">
            <v>0</v>
          </cell>
          <cell r="AA667">
            <v>0</v>
          </cell>
          <cell r="AG667">
            <v>0</v>
          </cell>
          <cell r="AH667">
            <v>0</v>
          </cell>
        </row>
        <row r="668">
          <cell r="S668">
            <v>0</v>
          </cell>
          <cell r="T668">
            <v>0</v>
          </cell>
          <cell r="Z668">
            <v>0</v>
          </cell>
          <cell r="AA668">
            <v>0</v>
          </cell>
          <cell r="AG668">
            <v>0</v>
          </cell>
          <cell r="AH668">
            <v>0</v>
          </cell>
        </row>
        <row r="670">
          <cell r="S670">
            <v>0</v>
          </cell>
          <cell r="T670">
            <v>0</v>
          </cell>
          <cell r="Z670">
            <v>0</v>
          </cell>
          <cell r="AA670">
            <v>0</v>
          </cell>
          <cell r="AG670">
            <v>0</v>
          </cell>
          <cell r="AH670">
            <v>0</v>
          </cell>
        </row>
        <row r="671">
          <cell r="S671">
            <v>0</v>
          </cell>
          <cell r="T671">
            <v>0</v>
          </cell>
          <cell r="Z671">
            <v>0</v>
          </cell>
          <cell r="AA671">
            <v>0</v>
          </cell>
          <cell r="AG671">
            <v>0</v>
          </cell>
          <cell r="AH671">
            <v>0</v>
          </cell>
        </row>
        <row r="672">
          <cell r="S672">
            <v>0</v>
          </cell>
          <cell r="T672">
            <v>0</v>
          </cell>
          <cell r="Z672">
            <v>0</v>
          </cell>
          <cell r="AA672">
            <v>0</v>
          </cell>
          <cell r="AG672">
            <v>0</v>
          </cell>
          <cell r="AH672">
            <v>0</v>
          </cell>
        </row>
        <row r="673">
          <cell r="S673">
            <v>0</v>
          </cell>
          <cell r="T673">
            <v>0</v>
          </cell>
          <cell r="Z673">
            <v>0</v>
          </cell>
          <cell r="AA673">
            <v>0</v>
          </cell>
          <cell r="AG673">
            <v>0</v>
          </cell>
          <cell r="AH673">
            <v>0</v>
          </cell>
        </row>
        <row r="674">
          <cell r="S674">
            <v>0</v>
          </cell>
          <cell r="T674">
            <v>0</v>
          </cell>
          <cell r="Z674">
            <v>0</v>
          </cell>
          <cell r="AA674">
            <v>0</v>
          </cell>
          <cell r="AG674">
            <v>0</v>
          </cell>
          <cell r="AH674">
            <v>0</v>
          </cell>
        </row>
        <row r="675">
          <cell r="S675">
            <v>0</v>
          </cell>
          <cell r="T675">
            <v>0</v>
          </cell>
          <cell r="Z675">
            <v>0</v>
          </cell>
          <cell r="AA675">
            <v>0</v>
          </cell>
          <cell r="AG675">
            <v>0</v>
          </cell>
          <cell r="AH675">
            <v>0</v>
          </cell>
        </row>
        <row r="676">
          <cell r="S676">
            <v>0</v>
          </cell>
          <cell r="T676">
            <v>0</v>
          </cell>
          <cell r="Z676">
            <v>0</v>
          </cell>
          <cell r="AA676">
            <v>0</v>
          </cell>
          <cell r="AG676">
            <v>0</v>
          </cell>
          <cell r="AH676">
            <v>0</v>
          </cell>
        </row>
        <row r="677">
          <cell r="S677">
            <v>0</v>
          </cell>
          <cell r="T677">
            <v>0</v>
          </cell>
          <cell r="Z677">
            <v>0</v>
          </cell>
          <cell r="AA677">
            <v>0</v>
          </cell>
          <cell r="AG677">
            <v>0</v>
          </cell>
          <cell r="AH677">
            <v>0</v>
          </cell>
        </row>
        <row r="678">
          <cell r="S678">
            <v>0</v>
          </cell>
          <cell r="T678">
            <v>4380324.84</v>
          </cell>
          <cell r="Z678">
            <v>0</v>
          </cell>
          <cell r="AA678">
            <v>0</v>
          </cell>
          <cell r="AG678">
            <v>0</v>
          </cell>
          <cell r="AH678">
            <v>0</v>
          </cell>
        </row>
        <row r="679">
          <cell r="S679">
            <v>0</v>
          </cell>
          <cell r="T679">
            <v>0</v>
          </cell>
          <cell r="Z679">
            <v>0</v>
          </cell>
          <cell r="AA679">
            <v>0</v>
          </cell>
          <cell r="AG679">
            <v>0</v>
          </cell>
          <cell r="AH679">
            <v>0</v>
          </cell>
        </row>
        <row r="680">
          <cell r="S680">
            <v>0</v>
          </cell>
          <cell r="T680">
            <v>3645534.98</v>
          </cell>
          <cell r="Z680">
            <v>0</v>
          </cell>
          <cell r="AA680">
            <v>0</v>
          </cell>
          <cell r="AG680">
            <v>0</v>
          </cell>
          <cell r="AH680">
            <v>0</v>
          </cell>
        </row>
        <row r="681">
          <cell r="S681">
            <v>0</v>
          </cell>
          <cell r="T681">
            <v>0</v>
          </cell>
          <cell r="Z681">
            <v>0</v>
          </cell>
          <cell r="AA681">
            <v>0</v>
          </cell>
          <cell r="AG681">
            <v>0</v>
          </cell>
          <cell r="AH681">
            <v>0</v>
          </cell>
        </row>
        <row r="682">
          <cell r="S682">
            <v>0</v>
          </cell>
          <cell r="T682">
            <v>0</v>
          </cell>
          <cell r="Z682">
            <v>0</v>
          </cell>
          <cell r="AA682">
            <v>0</v>
          </cell>
          <cell r="AG682">
            <v>0</v>
          </cell>
          <cell r="AH682">
            <v>0</v>
          </cell>
        </row>
        <row r="683">
          <cell r="S683">
            <v>0</v>
          </cell>
          <cell r="T683">
            <v>0</v>
          </cell>
          <cell r="Z683">
            <v>0</v>
          </cell>
          <cell r="AA683">
            <v>0</v>
          </cell>
          <cell r="AG683">
            <v>0</v>
          </cell>
          <cell r="AH683">
            <v>0</v>
          </cell>
        </row>
        <row r="684">
          <cell r="S684">
            <v>0</v>
          </cell>
          <cell r="T684">
            <v>0</v>
          </cell>
          <cell r="Z684">
            <v>0</v>
          </cell>
          <cell r="AA684">
            <v>0</v>
          </cell>
          <cell r="AG684">
            <v>0</v>
          </cell>
          <cell r="AH684">
            <v>0</v>
          </cell>
        </row>
        <row r="685">
          <cell r="S685">
            <v>0</v>
          </cell>
          <cell r="T685">
            <v>0</v>
          </cell>
          <cell r="Z685">
            <v>0</v>
          </cell>
          <cell r="AA685">
            <v>0</v>
          </cell>
          <cell r="AG685">
            <v>0</v>
          </cell>
          <cell r="AH685">
            <v>0</v>
          </cell>
        </row>
        <row r="686">
          <cell r="S686">
            <v>0</v>
          </cell>
          <cell r="T686">
            <v>0</v>
          </cell>
          <cell r="Z686">
            <v>0</v>
          </cell>
          <cell r="AA686">
            <v>0</v>
          </cell>
          <cell r="AG686">
            <v>0</v>
          </cell>
          <cell r="AH686">
            <v>0</v>
          </cell>
        </row>
        <row r="687">
          <cell r="S687">
            <v>0</v>
          </cell>
          <cell r="T687">
            <v>145.47</v>
          </cell>
          <cell r="Z687">
            <v>0</v>
          </cell>
          <cell r="AA687">
            <v>0</v>
          </cell>
          <cell r="AG687">
            <v>0</v>
          </cell>
          <cell r="AH687">
            <v>0</v>
          </cell>
        </row>
        <row r="688">
          <cell r="S688">
            <v>0</v>
          </cell>
          <cell r="T688">
            <v>0</v>
          </cell>
          <cell r="Z688">
            <v>0</v>
          </cell>
          <cell r="AA688">
            <v>0</v>
          </cell>
          <cell r="AG688">
            <v>0</v>
          </cell>
          <cell r="AH688">
            <v>0</v>
          </cell>
        </row>
        <row r="689">
          <cell r="S689">
            <v>0</v>
          </cell>
          <cell r="T689">
            <v>0</v>
          </cell>
          <cell r="Z689">
            <v>0</v>
          </cell>
          <cell r="AA689">
            <v>0</v>
          </cell>
          <cell r="AG689">
            <v>0</v>
          </cell>
          <cell r="AH689">
            <v>0</v>
          </cell>
        </row>
        <row r="690">
          <cell r="S690">
            <v>0</v>
          </cell>
          <cell r="T690">
            <v>0</v>
          </cell>
          <cell r="Z690">
            <v>0</v>
          </cell>
          <cell r="AA690">
            <v>0</v>
          </cell>
          <cell r="AG690">
            <v>0</v>
          </cell>
          <cell r="AH690">
            <v>0</v>
          </cell>
        </row>
        <row r="691">
          <cell r="S691">
            <v>0</v>
          </cell>
          <cell r="T691">
            <v>0</v>
          </cell>
          <cell r="Z691">
            <v>0</v>
          </cell>
          <cell r="AA691">
            <v>0</v>
          </cell>
          <cell r="AG691">
            <v>0</v>
          </cell>
          <cell r="AH691">
            <v>0</v>
          </cell>
        </row>
        <row r="692">
          <cell r="S692">
            <v>0</v>
          </cell>
          <cell r="T692">
            <v>0</v>
          </cell>
          <cell r="Z692">
            <v>0</v>
          </cell>
          <cell r="AA692">
            <v>0</v>
          </cell>
          <cell r="AG692">
            <v>0</v>
          </cell>
          <cell r="AH692">
            <v>0</v>
          </cell>
        </row>
        <row r="693">
          <cell r="S693">
            <v>0</v>
          </cell>
          <cell r="T693">
            <v>0</v>
          </cell>
          <cell r="Z693">
            <v>0</v>
          </cell>
          <cell r="AA693">
            <v>0</v>
          </cell>
          <cell r="AG693">
            <v>0</v>
          </cell>
          <cell r="AH693">
            <v>0</v>
          </cell>
        </row>
        <row r="694">
          <cell r="S694">
            <v>0</v>
          </cell>
          <cell r="T694">
            <v>0</v>
          </cell>
          <cell r="Z694">
            <v>0</v>
          </cell>
          <cell r="AA694">
            <v>0</v>
          </cell>
          <cell r="AG694">
            <v>0</v>
          </cell>
          <cell r="AH694">
            <v>0</v>
          </cell>
        </row>
        <row r="695">
          <cell r="S695">
            <v>0</v>
          </cell>
          <cell r="T695">
            <v>0</v>
          </cell>
          <cell r="Z695">
            <v>0</v>
          </cell>
          <cell r="AA695">
            <v>0</v>
          </cell>
          <cell r="AG695">
            <v>0</v>
          </cell>
          <cell r="AH695">
            <v>0</v>
          </cell>
        </row>
        <row r="696">
          <cell r="S696">
            <v>0</v>
          </cell>
          <cell r="T696">
            <v>0</v>
          </cell>
          <cell r="Z696">
            <v>0</v>
          </cell>
          <cell r="AA696">
            <v>0</v>
          </cell>
          <cell r="AG696">
            <v>0</v>
          </cell>
          <cell r="AH696">
            <v>0</v>
          </cell>
        </row>
        <row r="697">
          <cell r="S697">
            <v>0</v>
          </cell>
          <cell r="T697">
            <v>0</v>
          </cell>
          <cell r="Z697">
            <v>0</v>
          </cell>
          <cell r="AA697">
            <v>0</v>
          </cell>
          <cell r="AG697">
            <v>0</v>
          </cell>
          <cell r="AH697">
            <v>0</v>
          </cell>
        </row>
        <row r="698">
          <cell r="S698">
            <v>0</v>
          </cell>
          <cell r="T698">
            <v>0</v>
          </cell>
          <cell r="Z698">
            <v>0</v>
          </cell>
          <cell r="AA698">
            <v>0</v>
          </cell>
          <cell r="AG698">
            <v>0</v>
          </cell>
          <cell r="AH698">
            <v>0</v>
          </cell>
        </row>
        <row r="699">
          <cell r="S699">
            <v>0</v>
          </cell>
          <cell r="T699">
            <v>0</v>
          </cell>
          <cell r="Z699">
            <v>0</v>
          </cell>
          <cell r="AA699">
            <v>0</v>
          </cell>
          <cell r="AG699">
            <v>0</v>
          </cell>
          <cell r="AH699">
            <v>0</v>
          </cell>
        </row>
        <row r="700">
          <cell r="S700">
            <v>0</v>
          </cell>
          <cell r="T700">
            <v>0</v>
          </cell>
          <cell r="Z700">
            <v>0</v>
          </cell>
          <cell r="AA700">
            <v>0</v>
          </cell>
          <cell r="AG700">
            <v>0</v>
          </cell>
          <cell r="AH700">
            <v>0</v>
          </cell>
        </row>
        <row r="701">
          <cell r="S701">
            <v>0</v>
          </cell>
          <cell r="T701">
            <v>0</v>
          </cell>
          <cell r="Z701">
            <v>0</v>
          </cell>
          <cell r="AA701">
            <v>0</v>
          </cell>
          <cell r="AG701">
            <v>0</v>
          </cell>
          <cell r="AH701">
            <v>0</v>
          </cell>
        </row>
        <row r="702">
          <cell r="S702">
            <v>0</v>
          </cell>
          <cell r="T702">
            <v>0</v>
          </cell>
          <cell r="Z702">
            <v>0</v>
          </cell>
          <cell r="AA702">
            <v>0</v>
          </cell>
          <cell r="AG702">
            <v>0</v>
          </cell>
          <cell r="AH702">
            <v>0</v>
          </cell>
        </row>
        <row r="703">
          <cell r="S703">
            <v>0</v>
          </cell>
          <cell r="T703">
            <v>0</v>
          </cell>
          <cell r="Z703">
            <v>0</v>
          </cell>
          <cell r="AA703">
            <v>0</v>
          </cell>
          <cell r="AG703">
            <v>0</v>
          </cell>
          <cell r="AH703">
            <v>0</v>
          </cell>
        </row>
        <row r="704">
          <cell r="S704">
            <v>0</v>
          </cell>
          <cell r="T704">
            <v>0</v>
          </cell>
          <cell r="Z704">
            <v>0</v>
          </cell>
          <cell r="AA704">
            <v>0</v>
          </cell>
          <cell r="AG704">
            <v>0</v>
          </cell>
          <cell r="AH704">
            <v>0</v>
          </cell>
        </row>
        <row r="705">
          <cell r="S705">
            <v>0</v>
          </cell>
          <cell r="T705">
            <v>0</v>
          </cell>
          <cell r="Z705">
            <v>0</v>
          </cell>
          <cell r="AA705">
            <v>0</v>
          </cell>
          <cell r="AG705">
            <v>0</v>
          </cell>
          <cell r="AH705">
            <v>0</v>
          </cell>
        </row>
        <row r="706">
          <cell r="S706">
            <v>0</v>
          </cell>
          <cell r="T706">
            <v>0</v>
          </cell>
          <cell r="Z706">
            <v>0</v>
          </cell>
          <cell r="AA706">
            <v>0</v>
          </cell>
          <cell r="AG706">
            <v>0</v>
          </cell>
          <cell r="AH706">
            <v>0</v>
          </cell>
        </row>
        <row r="707">
          <cell r="S707">
            <v>0</v>
          </cell>
          <cell r="T707">
            <v>0</v>
          </cell>
          <cell r="Z707">
            <v>0</v>
          </cell>
          <cell r="AA707">
            <v>0</v>
          </cell>
          <cell r="AG707">
            <v>0</v>
          </cell>
          <cell r="AH707">
            <v>0</v>
          </cell>
        </row>
        <row r="708">
          <cell r="S708">
            <v>0</v>
          </cell>
          <cell r="T708">
            <v>0</v>
          </cell>
          <cell r="Z708">
            <v>0</v>
          </cell>
          <cell r="AA708">
            <v>0</v>
          </cell>
          <cell r="AG708">
            <v>0</v>
          </cell>
          <cell r="AH708">
            <v>0</v>
          </cell>
        </row>
        <row r="709">
          <cell r="S709">
            <v>0</v>
          </cell>
          <cell r="T709">
            <v>0</v>
          </cell>
          <cell r="Z709">
            <v>0</v>
          </cell>
          <cell r="AA709">
            <v>0</v>
          </cell>
          <cell r="AG709">
            <v>0</v>
          </cell>
          <cell r="AH709">
            <v>0</v>
          </cell>
        </row>
        <row r="710">
          <cell r="S710">
            <v>0</v>
          </cell>
          <cell r="T710">
            <v>0</v>
          </cell>
          <cell r="Z710">
            <v>0</v>
          </cell>
          <cell r="AA710">
            <v>0</v>
          </cell>
          <cell r="AG710">
            <v>0</v>
          </cell>
          <cell r="AH710">
            <v>0</v>
          </cell>
        </row>
        <row r="711">
          <cell r="S711">
            <v>0</v>
          </cell>
          <cell r="T711">
            <v>0</v>
          </cell>
          <cell r="Z711">
            <v>0</v>
          </cell>
          <cell r="AA711">
            <v>0</v>
          </cell>
          <cell r="AG711">
            <v>0</v>
          </cell>
          <cell r="AH711">
            <v>0</v>
          </cell>
        </row>
        <row r="712">
          <cell r="S712">
            <v>0</v>
          </cell>
          <cell r="T712">
            <v>0</v>
          </cell>
          <cell r="Z712">
            <v>0</v>
          </cell>
          <cell r="AA712">
            <v>0</v>
          </cell>
          <cell r="AG712">
            <v>0</v>
          </cell>
          <cell r="AH712">
            <v>0</v>
          </cell>
        </row>
        <row r="713">
          <cell r="S713">
            <v>0</v>
          </cell>
          <cell r="T713">
            <v>0</v>
          </cell>
          <cell r="Z713">
            <v>0</v>
          </cell>
          <cell r="AA713">
            <v>0</v>
          </cell>
          <cell r="AG713">
            <v>0</v>
          </cell>
          <cell r="AH713">
            <v>0</v>
          </cell>
        </row>
        <row r="714">
          <cell r="S714">
            <v>0</v>
          </cell>
          <cell r="T714">
            <v>0</v>
          </cell>
          <cell r="Z714">
            <v>0</v>
          </cell>
          <cell r="AA714">
            <v>0</v>
          </cell>
          <cell r="AG714">
            <v>0</v>
          </cell>
          <cell r="AH714">
            <v>0</v>
          </cell>
        </row>
        <row r="715">
          <cell r="S715">
            <v>0</v>
          </cell>
          <cell r="T715">
            <v>0</v>
          </cell>
          <cell r="Z715">
            <v>0</v>
          </cell>
          <cell r="AA715">
            <v>0</v>
          </cell>
          <cell r="AG715">
            <v>0</v>
          </cell>
          <cell r="AH715">
            <v>0</v>
          </cell>
        </row>
        <row r="716">
          <cell r="S716">
            <v>0</v>
          </cell>
          <cell r="T716">
            <v>0</v>
          </cell>
          <cell r="Z716">
            <v>0</v>
          </cell>
          <cell r="AA716">
            <v>0</v>
          </cell>
          <cell r="AG716">
            <v>0</v>
          </cell>
          <cell r="AH716">
            <v>0</v>
          </cell>
        </row>
        <row r="717">
          <cell r="S717">
            <v>0</v>
          </cell>
          <cell r="T717">
            <v>0</v>
          </cell>
          <cell r="Z717">
            <v>0</v>
          </cell>
          <cell r="AA717">
            <v>0</v>
          </cell>
          <cell r="AG717">
            <v>0</v>
          </cell>
          <cell r="AH717">
            <v>0</v>
          </cell>
        </row>
        <row r="718">
          <cell r="S718">
            <v>262242.78000000003</v>
          </cell>
          <cell r="T718">
            <v>0</v>
          </cell>
          <cell r="Z718">
            <v>0</v>
          </cell>
          <cell r="AA718">
            <v>0</v>
          </cell>
          <cell r="AG718">
            <v>0</v>
          </cell>
          <cell r="AH718">
            <v>0</v>
          </cell>
        </row>
        <row r="719">
          <cell r="S719">
            <v>0</v>
          </cell>
          <cell r="T719">
            <v>0</v>
          </cell>
          <cell r="Z719">
            <v>0</v>
          </cell>
          <cell r="AA719">
            <v>0</v>
          </cell>
          <cell r="AG719">
            <v>0</v>
          </cell>
          <cell r="AH719">
            <v>0</v>
          </cell>
        </row>
        <row r="720">
          <cell r="S720">
            <v>0</v>
          </cell>
          <cell r="T720">
            <v>0</v>
          </cell>
          <cell r="Z720">
            <v>0</v>
          </cell>
          <cell r="AA720">
            <v>0</v>
          </cell>
          <cell r="AG720">
            <v>0</v>
          </cell>
          <cell r="AH720">
            <v>0</v>
          </cell>
        </row>
        <row r="721">
          <cell r="S721">
            <v>0</v>
          </cell>
          <cell r="T721">
            <v>0</v>
          </cell>
          <cell r="Z721">
            <v>0</v>
          </cell>
          <cell r="AA721">
            <v>0</v>
          </cell>
          <cell r="AG721">
            <v>0</v>
          </cell>
          <cell r="AH721">
            <v>0</v>
          </cell>
        </row>
        <row r="722">
          <cell r="S722">
            <v>3.76</v>
          </cell>
          <cell r="T722">
            <v>0</v>
          </cell>
          <cell r="Z722">
            <v>0</v>
          </cell>
          <cell r="AA722">
            <v>0</v>
          </cell>
          <cell r="AG722">
            <v>0</v>
          </cell>
          <cell r="AH722">
            <v>0</v>
          </cell>
        </row>
        <row r="723">
          <cell r="S723">
            <v>0</v>
          </cell>
          <cell r="T723">
            <v>0</v>
          </cell>
          <cell r="Z723">
            <v>0</v>
          </cell>
          <cell r="AA723">
            <v>0</v>
          </cell>
          <cell r="AG723">
            <v>0</v>
          </cell>
          <cell r="AH723">
            <v>0</v>
          </cell>
        </row>
        <row r="724">
          <cell r="S724">
            <v>0</v>
          </cell>
          <cell r="T724">
            <v>0</v>
          </cell>
          <cell r="Z724">
            <v>0</v>
          </cell>
          <cell r="AA724">
            <v>0</v>
          </cell>
          <cell r="AG724">
            <v>0</v>
          </cell>
          <cell r="AH724">
            <v>0</v>
          </cell>
        </row>
        <row r="725">
          <cell r="S725">
            <v>0</v>
          </cell>
          <cell r="T725">
            <v>83</v>
          </cell>
          <cell r="Z725">
            <v>0</v>
          </cell>
          <cell r="AA725">
            <v>0</v>
          </cell>
          <cell r="AG725">
            <v>0</v>
          </cell>
          <cell r="AH725">
            <v>0</v>
          </cell>
        </row>
        <row r="726">
          <cell r="S726">
            <v>0</v>
          </cell>
          <cell r="T726">
            <v>740.4</v>
          </cell>
          <cell r="Z726">
            <v>0</v>
          </cell>
          <cell r="AA726">
            <v>0</v>
          </cell>
          <cell r="AG726">
            <v>0</v>
          </cell>
          <cell r="AH726">
            <v>0</v>
          </cell>
        </row>
        <row r="727">
          <cell r="S727">
            <v>0</v>
          </cell>
          <cell r="T727">
            <v>0</v>
          </cell>
          <cell r="Z727">
            <v>0</v>
          </cell>
          <cell r="AA727">
            <v>0</v>
          </cell>
          <cell r="AG727">
            <v>0</v>
          </cell>
          <cell r="AH727">
            <v>0</v>
          </cell>
        </row>
        <row r="728">
          <cell r="S728">
            <v>0</v>
          </cell>
          <cell r="T728">
            <v>0</v>
          </cell>
          <cell r="Z728">
            <v>0</v>
          </cell>
          <cell r="AA728">
            <v>0</v>
          </cell>
          <cell r="AG728">
            <v>0</v>
          </cell>
          <cell r="AH728">
            <v>0</v>
          </cell>
        </row>
        <row r="729">
          <cell r="S729">
            <v>0</v>
          </cell>
          <cell r="T729">
            <v>0</v>
          </cell>
          <cell r="Z729">
            <v>0</v>
          </cell>
          <cell r="AA729">
            <v>0</v>
          </cell>
          <cell r="AG729">
            <v>0</v>
          </cell>
          <cell r="AH729">
            <v>0</v>
          </cell>
        </row>
        <row r="730">
          <cell r="S730">
            <v>0</v>
          </cell>
          <cell r="T730">
            <v>0</v>
          </cell>
          <cell r="Z730">
            <v>0</v>
          </cell>
          <cell r="AA730">
            <v>0</v>
          </cell>
          <cell r="AG730">
            <v>0</v>
          </cell>
          <cell r="AH730">
            <v>0</v>
          </cell>
        </row>
        <row r="731">
          <cell r="S731">
            <v>0</v>
          </cell>
          <cell r="T731">
            <v>0</v>
          </cell>
          <cell r="Z731">
            <v>0</v>
          </cell>
          <cell r="AA731">
            <v>0</v>
          </cell>
          <cell r="AG731">
            <v>0</v>
          </cell>
          <cell r="AH731">
            <v>0</v>
          </cell>
        </row>
        <row r="732">
          <cell r="S732">
            <v>0</v>
          </cell>
          <cell r="T732">
            <v>0</v>
          </cell>
          <cell r="Z732">
            <v>0</v>
          </cell>
          <cell r="AA732">
            <v>0</v>
          </cell>
          <cell r="AG732">
            <v>0</v>
          </cell>
          <cell r="AH732">
            <v>0</v>
          </cell>
        </row>
        <row r="733">
          <cell r="S733">
            <v>0</v>
          </cell>
          <cell r="T733">
            <v>0</v>
          </cell>
          <cell r="Z733">
            <v>0</v>
          </cell>
          <cell r="AA733">
            <v>0</v>
          </cell>
          <cell r="AG733">
            <v>0</v>
          </cell>
          <cell r="AH733">
            <v>0</v>
          </cell>
        </row>
        <row r="734">
          <cell r="S734">
            <v>0</v>
          </cell>
          <cell r="T734">
            <v>0</v>
          </cell>
          <cell r="Z734">
            <v>0</v>
          </cell>
          <cell r="AA734">
            <v>0</v>
          </cell>
          <cell r="AG734">
            <v>0</v>
          </cell>
          <cell r="AH734">
            <v>0</v>
          </cell>
        </row>
        <row r="735">
          <cell r="S735">
            <v>0</v>
          </cell>
          <cell r="T735">
            <v>0</v>
          </cell>
          <cell r="Z735">
            <v>0</v>
          </cell>
          <cell r="AA735">
            <v>0</v>
          </cell>
          <cell r="AG735">
            <v>0</v>
          </cell>
          <cell r="AH735">
            <v>0</v>
          </cell>
        </row>
        <row r="736">
          <cell r="S736">
            <v>0</v>
          </cell>
          <cell r="T736">
            <v>0</v>
          </cell>
          <cell r="Z736">
            <v>0</v>
          </cell>
          <cell r="AA736">
            <v>0</v>
          </cell>
          <cell r="AG736">
            <v>0</v>
          </cell>
          <cell r="AH736">
            <v>0</v>
          </cell>
        </row>
        <row r="737">
          <cell r="S737">
            <v>0</v>
          </cell>
          <cell r="T737">
            <v>0</v>
          </cell>
          <cell r="Z737">
            <v>0</v>
          </cell>
          <cell r="AA737">
            <v>0</v>
          </cell>
          <cell r="AG737">
            <v>0</v>
          </cell>
          <cell r="AH737">
            <v>0</v>
          </cell>
        </row>
        <row r="738">
          <cell r="S738">
            <v>0</v>
          </cell>
          <cell r="T738">
            <v>0</v>
          </cell>
          <cell r="Z738">
            <v>0</v>
          </cell>
          <cell r="AA738">
            <v>0</v>
          </cell>
          <cell r="AG738">
            <v>0</v>
          </cell>
          <cell r="AH738">
            <v>0</v>
          </cell>
        </row>
        <row r="739">
          <cell r="S739">
            <v>0</v>
          </cell>
          <cell r="T739">
            <v>0</v>
          </cell>
          <cell r="Z739">
            <v>0</v>
          </cell>
          <cell r="AA739">
            <v>0</v>
          </cell>
          <cell r="AG739">
            <v>0</v>
          </cell>
          <cell r="AH739">
            <v>0</v>
          </cell>
        </row>
        <row r="740">
          <cell r="S740">
            <v>0</v>
          </cell>
          <cell r="T740">
            <v>0</v>
          </cell>
          <cell r="Z740">
            <v>0</v>
          </cell>
          <cell r="AA740">
            <v>0</v>
          </cell>
          <cell r="AG740">
            <v>0</v>
          </cell>
          <cell r="AH740">
            <v>0</v>
          </cell>
        </row>
        <row r="741">
          <cell r="S741">
            <v>0</v>
          </cell>
          <cell r="T741">
            <v>0</v>
          </cell>
          <cell r="Z741">
            <v>0</v>
          </cell>
          <cell r="AA741">
            <v>0</v>
          </cell>
          <cell r="AG741">
            <v>0</v>
          </cell>
          <cell r="AH741">
            <v>0</v>
          </cell>
        </row>
        <row r="742">
          <cell r="S742">
            <v>0</v>
          </cell>
          <cell r="T742">
            <v>0</v>
          </cell>
          <cell r="Z742">
            <v>0</v>
          </cell>
          <cell r="AA742">
            <v>0</v>
          </cell>
          <cell r="AG742">
            <v>0</v>
          </cell>
          <cell r="AH742">
            <v>0</v>
          </cell>
        </row>
        <row r="743">
          <cell r="S743">
            <v>0</v>
          </cell>
          <cell r="T743">
            <v>0</v>
          </cell>
          <cell r="Z743">
            <v>0</v>
          </cell>
          <cell r="AA743">
            <v>0</v>
          </cell>
          <cell r="AG743">
            <v>0</v>
          </cell>
          <cell r="AH743">
            <v>0</v>
          </cell>
        </row>
        <row r="744">
          <cell r="S744">
            <v>0</v>
          </cell>
          <cell r="T744">
            <v>0</v>
          </cell>
          <cell r="Z744">
            <v>0</v>
          </cell>
          <cell r="AA744">
            <v>0</v>
          </cell>
          <cell r="AG744">
            <v>0</v>
          </cell>
          <cell r="AH744">
            <v>0</v>
          </cell>
        </row>
        <row r="745">
          <cell r="S745">
            <v>0</v>
          </cell>
          <cell r="T745">
            <v>0</v>
          </cell>
          <cell r="Z745">
            <v>0</v>
          </cell>
          <cell r="AA745">
            <v>0</v>
          </cell>
          <cell r="AG745">
            <v>0</v>
          </cell>
          <cell r="AH745">
            <v>0</v>
          </cell>
        </row>
        <row r="746">
          <cell r="S746">
            <v>0</v>
          </cell>
          <cell r="T746">
            <v>0</v>
          </cell>
          <cell r="Z746">
            <v>0</v>
          </cell>
          <cell r="AA746">
            <v>0</v>
          </cell>
          <cell r="AG746">
            <v>0</v>
          </cell>
          <cell r="AH746">
            <v>0</v>
          </cell>
        </row>
        <row r="747">
          <cell r="S747">
            <v>0</v>
          </cell>
          <cell r="T747">
            <v>0</v>
          </cell>
          <cell r="Z747">
            <v>0</v>
          </cell>
          <cell r="AA747">
            <v>0</v>
          </cell>
          <cell r="AG747">
            <v>0</v>
          </cell>
          <cell r="AH747">
            <v>0</v>
          </cell>
        </row>
        <row r="748">
          <cell r="S748">
            <v>0</v>
          </cell>
          <cell r="T748">
            <v>7.51</v>
          </cell>
          <cell r="Z748">
            <v>0</v>
          </cell>
          <cell r="AA748">
            <v>0</v>
          </cell>
          <cell r="AG748">
            <v>0</v>
          </cell>
          <cell r="AH748">
            <v>0</v>
          </cell>
        </row>
        <row r="749">
          <cell r="S749">
            <v>0</v>
          </cell>
          <cell r="T749">
            <v>0</v>
          </cell>
          <cell r="Z749">
            <v>0</v>
          </cell>
          <cell r="AA749">
            <v>0</v>
          </cell>
          <cell r="AG749">
            <v>0</v>
          </cell>
          <cell r="AH749">
            <v>0</v>
          </cell>
        </row>
        <row r="750">
          <cell r="S750">
            <v>0</v>
          </cell>
          <cell r="T750">
            <v>0</v>
          </cell>
          <cell r="Z750">
            <v>0</v>
          </cell>
          <cell r="AA750">
            <v>0</v>
          </cell>
          <cell r="AG750">
            <v>0</v>
          </cell>
          <cell r="AH750">
            <v>0</v>
          </cell>
        </row>
        <row r="751">
          <cell r="S751">
            <v>0</v>
          </cell>
          <cell r="T751">
            <v>63044.19</v>
          </cell>
          <cell r="Z751">
            <v>0</v>
          </cell>
          <cell r="AA751">
            <v>0</v>
          </cell>
          <cell r="AG751">
            <v>0</v>
          </cell>
          <cell r="AH751">
            <v>0</v>
          </cell>
        </row>
        <row r="752">
          <cell r="S752">
            <v>0</v>
          </cell>
          <cell r="T752">
            <v>0</v>
          </cell>
          <cell r="Z752">
            <v>0</v>
          </cell>
          <cell r="AA752">
            <v>0</v>
          </cell>
          <cell r="AG752">
            <v>0</v>
          </cell>
          <cell r="AH752">
            <v>0</v>
          </cell>
        </row>
        <row r="753">
          <cell r="S753">
            <v>0</v>
          </cell>
          <cell r="T753">
            <v>0</v>
          </cell>
          <cell r="Z753">
            <v>0</v>
          </cell>
          <cell r="AA753">
            <v>0</v>
          </cell>
          <cell r="AG753">
            <v>0</v>
          </cell>
          <cell r="AH753">
            <v>0</v>
          </cell>
        </row>
        <row r="754">
          <cell r="S754">
            <v>0</v>
          </cell>
          <cell r="T754">
            <v>0</v>
          </cell>
          <cell r="Z754">
            <v>0</v>
          </cell>
          <cell r="AA754">
            <v>0</v>
          </cell>
          <cell r="AG754">
            <v>0</v>
          </cell>
          <cell r="AH754">
            <v>0</v>
          </cell>
        </row>
        <row r="755">
          <cell r="S755">
            <v>0</v>
          </cell>
          <cell r="T755">
            <v>0</v>
          </cell>
          <cell r="Z755">
            <v>0</v>
          </cell>
          <cell r="AA755">
            <v>0</v>
          </cell>
          <cell r="AG755">
            <v>0</v>
          </cell>
          <cell r="AH755">
            <v>0</v>
          </cell>
        </row>
        <row r="756">
          <cell r="S756">
            <v>0</v>
          </cell>
          <cell r="T756">
            <v>0</v>
          </cell>
          <cell r="Z756">
            <v>0</v>
          </cell>
          <cell r="AA756">
            <v>0</v>
          </cell>
          <cell r="AG756">
            <v>0</v>
          </cell>
          <cell r="AH756">
            <v>0</v>
          </cell>
        </row>
        <row r="757">
          <cell r="S757">
            <v>0</v>
          </cell>
          <cell r="T757">
            <v>0</v>
          </cell>
          <cell r="Z757">
            <v>0</v>
          </cell>
          <cell r="AA757">
            <v>0</v>
          </cell>
          <cell r="AG757">
            <v>0</v>
          </cell>
          <cell r="AH757">
            <v>0</v>
          </cell>
        </row>
        <row r="758">
          <cell r="S758">
            <v>0</v>
          </cell>
          <cell r="T758">
            <v>0</v>
          </cell>
          <cell r="Z758">
            <v>0</v>
          </cell>
          <cell r="AA758">
            <v>0</v>
          </cell>
          <cell r="AG758">
            <v>0</v>
          </cell>
          <cell r="AH758">
            <v>0</v>
          </cell>
        </row>
        <row r="759">
          <cell r="S759">
            <v>0</v>
          </cell>
          <cell r="T759">
            <v>0</v>
          </cell>
          <cell r="Z759">
            <v>0</v>
          </cell>
          <cell r="AA759">
            <v>0</v>
          </cell>
          <cell r="AG759">
            <v>0</v>
          </cell>
          <cell r="AH759">
            <v>0</v>
          </cell>
        </row>
        <row r="760">
          <cell r="S760">
            <v>0</v>
          </cell>
          <cell r="T760">
            <v>0</v>
          </cell>
          <cell r="Z760">
            <v>0</v>
          </cell>
          <cell r="AA760">
            <v>0</v>
          </cell>
          <cell r="AG760">
            <v>0</v>
          </cell>
          <cell r="AH760">
            <v>0</v>
          </cell>
        </row>
        <row r="761">
          <cell r="S761">
            <v>0</v>
          </cell>
          <cell r="T761">
            <v>0</v>
          </cell>
          <cell r="Z761">
            <v>0</v>
          </cell>
          <cell r="AA761">
            <v>0</v>
          </cell>
          <cell r="AG761">
            <v>0</v>
          </cell>
          <cell r="AH761">
            <v>0</v>
          </cell>
        </row>
        <row r="762">
          <cell r="S762">
            <v>0</v>
          </cell>
          <cell r="T762">
            <v>0</v>
          </cell>
          <cell r="Z762">
            <v>0</v>
          </cell>
          <cell r="AA762">
            <v>0</v>
          </cell>
          <cell r="AG762">
            <v>0</v>
          </cell>
          <cell r="AH762">
            <v>0</v>
          </cell>
        </row>
        <row r="763">
          <cell r="S763">
            <v>0</v>
          </cell>
          <cell r="T763">
            <v>0</v>
          </cell>
          <cell r="Z763">
            <v>0</v>
          </cell>
          <cell r="AA763">
            <v>0</v>
          </cell>
          <cell r="AG763">
            <v>0</v>
          </cell>
          <cell r="AH763">
            <v>0</v>
          </cell>
        </row>
        <row r="764">
          <cell r="S764">
            <v>0</v>
          </cell>
          <cell r="T764">
            <v>0</v>
          </cell>
          <cell r="Z764">
            <v>0</v>
          </cell>
          <cell r="AA764">
            <v>0</v>
          </cell>
          <cell r="AG764">
            <v>0</v>
          </cell>
          <cell r="AH764">
            <v>0</v>
          </cell>
        </row>
        <row r="765">
          <cell r="S765">
            <v>0</v>
          </cell>
          <cell r="T765">
            <v>0</v>
          </cell>
          <cell r="Z765">
            <v>0</v>
          </cell>
          <cell r="AA765">
            <v>0</v>
          </cell>
          <cell r="AG765">
            <v>0</v>
          </cell>
          <cell r="AH765">
            <v>0</v>
          </cell>
        </row>
        <row r="766">
          <cell r="S766">
            <v>0</v>
          </cell>
          <cell r="T766">
            <v>0</v>
          </cell>
          <cell r="Z766">
            <v>0</v>
          </cell>
          <cell r="AA766">
            <v>0</v>
          </cell>
          <cell r="AG766">
            <v>0</v>
          </cell>
          <cell r="AH766">
            <v>0</v>
          </cell>
        </row>
        <row r="767">
          <cell r="S767">
            <v>0</v>
          </cell>
          <cell r="T767">
            <v>0</v>
          </cell>
          <cell r="Z767">
            <v>0</v>
          </cell>
          <cell r="AA767">
            <v>0</v>
          </cell>
          <cell r="AG767">
            <v>0</v>
          </cell>
          <cell r="AH767">
            <v>0</v>
          </cell>
        </row>
        <row r="768">
          <cell r="S768">
            <v>0</v>
          </cell>
          <cell r="T768">
            <v>0</v>
          </cell>
          <cell r="Z768">
            <v>0</v>
          </cell>
          <cell r="AA768">
            <v>0</v>
          </cell>
          <cell r="AG768">
            <v>0</v>
          </cell>
          <cell r="AH768">
            <v>0</v>
          </cell>
        </row>
        <row r="769">
          <cell r="S769">
            <v>0</v>
          </cell>
          <cell r="T769">
            <v>0</v>
          </cell>
          <cell r="Z769">
            <v>0</v>
          </cell>
          <cell r="AA769">
            <v>0</v>
          </cell>
          <cell r="AG769">
            <v>0</v>
          </cell>
          <cell r="AH769">
            <v>0</v>
          </cell>
        </row>
        <row r="770">
          <cell r="S770">
            <v>0</v>
          </cell>
          <cell r="T770">
            <v>0</v>
          </cell>
          <cell r="Z770">
            <v>0</v>
          </cell>
          <cell r="AA770">
            <v>0</v>
          </cell>
          <cell r="AG770">
            <v>0</v>
          </cell>
          <cell r="AH770">
            <v>0</v>
          </cell>
        </row>
        <row r="771">
          <cell r="S771">
            <v>0</v>
          </cell>
          <cell r="T771">
            <v>0</v>
          </cell>
          <cell r="Z771">
            <v>0</v>
          </cell>
          <cell r="AA771">
            <v>0</v>
          </cell>
          <cell r="AG771">
            <v>0</v>
          </cell>
          <cell r="AH771">
            <v>0</v>
          </cell>
        </row>
        <row r="772">
          <cell r="S772">
            <v>0</v>
          </cell>
          <cell r="T772">
            <v>0</v>
          </cell>
          <cell r="Z772">
            <v>0</v>
          </cell>
          <cell r="AA772">
            <v>0</v>
          </cell>
          <cell r="AG772">
            <v>0</v>
          </cell>
          <cell r="AH772">
            <v>0</v>
          </cell>
        </row>
        <row r="773">
          <cell r="S773">
            <v>11.54</v>
          </cell>
          <cell r="T773">
            <v>0</v>
          </cell>
          <cell r="Z773">
            <v>0</v>
          </cell>
          <cell r="AA773">
            <v>0</v>
          </cell>
          <cell r="AG773">
            <v>0</v>
          </cell>
          <cell r="AH773">
            <v>0</v>
          </cell>
        </row>
        <row r="774">
          <cell r="S774">
            <v>0</v>
          </cell>
          <cell r="T774">
            <v>0</v>
          </cell>
          <cell r="Z774">
            <v>0</v>
          </cell>
          <cell r="AA774">
            <v>0</v>
          </cell>
          <cell r="AG774">
            <v>0</v>
          </cell>
          <cell r="AH774">
            <v>0</v>
          </cell>
        </row>
        <row r="775">
          <cell r="S775">
            <v>0</v>
          </cell>
          <cell r="T775">
            <v>0</v>
          </cell>
          <cell r="Z775">
            <v>0</v>
          </cell>
          <cell r="AA775">
            <v>0</v>
          </cell>
          <cell r="AG775">
            <v>0</v>
          </cell>
          <cell r="AH775">
            <v>0</v>
          </cell>
        </row>
        <row r="776">
          <cell r="S776">
            <v>0</v>
          </cell>
          <cell r="T776">
            <v>0</v>
          </cell>
          <cell r="Z776">
            <v>0</v>
          </cell>
          <cell r="AA776">
            <v>0</v>
          </cell>
          <cell r="AG776">
            <v>0</v>
          </cell>
          <cell r="AH776">
            <v>0</v>
          </cell>
        </row>
        <row r="777">
          <cell r="S777">
            <v>0</v>
          </cell>
          <cell r="T777">
            <v>0</v>
          </cell>
          <cell r="Z777">
            <v>0</v>
          </cell>
          <cell r="AA777">
            <v>0</v>
          </cell>
          <cell r="AG777">
            <v>0</v>
          </cell>
          <cell r="AH777">
            <v>0</v>
          </cell>
        </row>
        <row r="778">
          <cell r="S778">
            <v>0</v>
          </cell>
          <cell r="T778">
            <v>0</v>
          </cell>
          <cell r="Z778">
            <v>0</v>
          </cell>
          <cell r="AA778">
            <v>0</v>
          </cell>
          <cell r="AG778">
            <v>0</v>
          </cell>
          <cell r="AH778">
            <v>0</v>
          </cell>
        </row>
        <row r="779">
          <cell r="S779">
            <v>0</v>
          </cell>
          <cell r="T779">
            <v>0</v>
          </cell>
          <cell r="Z779">
            <v>0</v>
          </cell>
          <cell r="AA779">
            <v>0</v>
          </cell>
          <cell r="AG779">
            <v>0</v>
          </cell>
          <cell r="AH779">
            <v>0</v>
          </cell>
        </row>
        <row r="780">
          <cell r="S780">
            <v>0</v>
          </cell>
          <cell r="T780">
            <v>0</v>
          </cell>
          <cell r="Z780">
            <v>0</v>
          </cell>
          <cell r="AA780">
            <v>0</v>
          </cell>
          <cell r="AG780">
            <v>0</v>
          </cell>
          <cell r="AH780">
            <v>0</v>
          </cell>
        </row>
        <row r="781">
          <cell r="S781">
            <v>0</v>
          </cell>
          <cell r="T781">
            <v>0</v>
          </cell>
          <cell r="Z781">
            <v>0</v>
          </cell>
          <cell r="AA781">
            <v>0</v>
          </cell>
          <cell r="AG781">
            <v>0</v>
          </cell>
          <cell r="AH781">
            <v>0</v>
          </cell>
        </row>
        <row r="782">
          <cell r="S782">
            <v>0</v>
          </cell>
          <cell r="T782">
            <v>0</v>
          </cell>
          <cell r="Z782">
            <v>0</v>
          </cell>
          <cell r="AA782">
            <v>0</v>
          </cell>
          <cell r="AG782">
            <v>0</v>
          </cell>
          <cell r="AH782">
            <v>0</v>
          </cell>
        </row>
        <row r="783">
          <cell r="S783">
            <v>0</v>
          </cell>
          <cell r="T783">
            <v>0</v>
          </cell>
          <cell r="Z783">
            <v>0</v>
          </cell>
          <cell r="AA783">
            <v>0</v>
          </cell>
          <cell r="AG783">
            <v>0</v>
          </cell>
          <cell r="AH783">
            <v>0</v>
          </cell>
        </row>
        <row r="784">
          <cell r="S784">
            <v>0</v>
          </cell>
          <cell r="T784">
            <v>0</v>
          </cell>
          <cell r="Z784">
            <v>0</v>
          </cell>
          <cell r="AA784">
            <v>0</v>
          </cell>
          <cell r="AG784">
            <v>0</v>
          </cell>
          <cell r="AH784">
            <v>0</v>
          </cell>
        </row>
        <row r="785">
          <cell r="S785">
            <v>0</v>
          </cell>
          <cell r="T785">
            <v>0</v>
          </cell>
          <cell r="Z785">
            <v>0</v>
          </cell>
          <cell r="AA785">
            <v>0</v>
          </cell>
          <cell r="AG785">
            <v>0</v>
          </cell>
          <cell r="AH785">
            <v>0</v>
          </cell>
        </row>
        <row r="786">
          <cell r="S786">
            <v>0</v>
          </cell>
          <cell r="T786">
            <v>0</v>
          </cell>
          <cell r="Z786">
            <v>0</v>
          </cell>
          <cell r="AA786">
            <v>0</v>
          </cell>
          <cell r="AG786">
            <v>0</v>
          </cell>
          <cell r="AH786">
            <v>0</v>
          </cell>
        </row>
        <row r="787">
          <cell r="S787">
            <v>0</v>
          </cell>
          <cell r="T787">
            <v>0</v>
          </cell>
          <cell r="Z787">
            <v>0</v>
          </cell>
          <cell r="AA787">
            <v>0</v>
          </cell>
          <cell r="AG787">
            <v>0</v>
          </cell>
          <cell r="AH787">
            <v>0</v>
          </cell>
        </row>
        <row r="788">
          <cell r="S788">
            <v>0</v>
          </cell>
          <cell r="T788">
            <v>0</v>
          </cell>
          <cell r="Z788">
            <v>0</v>
          </cell>
          <cell r="AA788">
            <v>0</v>
          </cell>
          <cell r="AG788">
            <v>0</v>
          </cell>
          <cell r="AH788">
            <v>0</v>
          </cell>
        </row>
        <row r="789">
          <cell r="S789">
            <v>0</v>
          </cell>
          <cell r="T789">
            <v>0</v>
          </cell>
          <cell r="Z789">
            <v>0</v>
          </cell>
          <cell r="AA789">
            <v>0</v>
          </cell>
          <cell r="AG789">
            <v>0</v>
          </cell>
          <cell r="AH789">
            <v>0</v>
          </cell>
        </row>
        <row r="790">
          <cell r="S790">
            <v>0</v>
          </cell>
          <cell r="T790">
            <v>0</v>
          </cell>
          <cell r="Z790">
            <v>0</v>
          </cell>
          <cell r="AA790">
            <v>0</v>
          </cell>
          <cell r="AG790">
            <v>0</v>
          </cell>
          <cell r="AH790">
            <v>0</v>
          </cell>
        </row>
        <row r="791">
          <cell r="S791">
            <v>0</v>
          </cell>
          <cell r="T791">
            <v>0</v>
          </cell>
          <cell r="Z791">
            <v>0</v>
          </cell>
          <cell r="AA791">
            <v>0</v>
          </cell>
          <cell r="AG791">
            <v>0</v>
          </cell>
          <cell r="AH791">
            <v>0</v>
          </cell>
        </row>
        <row r="792">
          <cell r="S792">
            <v>0</v>
          </cell>
          <cell r="T792">
            <v>0</v>
          </cell>
          <cell r="Z792">
            <v>0</v>
          </cell>
          <cell r="AA792">
            <v>0</v>
          </cell>
          <cell r="AG792">
            <v>0</v>
          </cell>
          <cell r="AH792">
            <v>0</v>
          </cell>
        </row>
        <row r="793">
          <cell r="S793">
            <v>0</v>
          </cell>
          <cell r="T793">
            <v>0</v>
          </cell>
          <cell r="Z793">
            <v>0</v>
          </cell>
          <cell r="AA793">
            <v>0</v>
          </cell>
          <cell r="AG793">
            <v>0</v>
          </cell>
          <cell r="AH793">
            <v>0</v>
          </cell>
        </row>
        <row r="794">
          <cell r="S794">
            <v>0</v>
          </cell>
          <cell r="T794">
            <v>0</v>
          </cell>
          <cell r="Z794">
            <v>0</v>
          </cell>
          <cell r="AA794">
            <v>2444.79</v>
          </cell>
          <cell r="AG794">
            <v>0</v>
          </cell>
          <cell r="AH794">
            <v>0</v>
          </cell>
        </row>
        <row r="795">
          <cell r="S795">
            <v>0</v>
          </cell>
          <cell r="T795">
            <v>0</v>
          </cell>
          <cell r="Z795">
            <v>0</v>
          </cell>
          <cell r="AA795">
            <v>0</v>
          </cell>
          <cell r="AG795">
            <v>0</v>
          </cell>
          <cell r="AH795">
            <v>0</v>
          </cell>
        </row>
        <row r="796">
          <cell r="S796">
            <v>0</v>
          </cell>
          <cell r="T796">
            <v>0</v>
          </cell>
          <cell r="Z796">
            <v>0</v>
          </cell>
          <cell r="AA796">
            <v>0</v>
          </cell>
          <cell r="AG796">
            <v>0</v>
          </cell>
          <cell r="AH796">
            <v>0</v>
          </cell>
        </row>
        <row r="797">
          <cell r="S797">
            <v>0</v>
          </cell>
          <cell r="T797">
            <v>0</v>
          </cell>
          <cell r="Z797">
            <v>0</v>
          </cell>
          <cell r="AA797">
            <v>0</v>
          </cell>
          <cell r="AG797">
            <v>0</v>
          </cell>
          <cell r="AH797">
            <v>0</v>
          </cell>
        </row>
        <row r="798">
          <cell r="S798">
            <v>0</v>
          </cell>
          <cell r="T798">
            <v>0</v>
          </cell>
          <cell r="Z798">
            <v>0</v>
          </cell>
          <cell r="AA798">
            <v>0</v>
          </cell>
          <cell r="AG798">
            <v>0</v>
          </cell>
          <cell r="AH798">
            <v>0</v>
          </cell>
        </row>
        <row r="799">
          <cell r="S799">
            <v>0</v>
          </cell>
          <cell r="T799">
            <v>0</v>
          </cell>
          <cell r="Z799">
            <v>0</v>
          </cell>
          <cell r="AA799">
            <v>0</v>
          </cell>
          <cell r="AG799">
            <v>0</v>
          </cell>
          <cell r="AH799">
            <v>0</v>
          </cell>
        </row>
        <row r="800">
          <cell r="S800">
            <v>0</v>
          </cell>
          <cell r="T800">
            <v>0</v>
          </cell>
          <cell r="Z800">
            <v>0</v>
          </cell>
          <cell r="AA800">
            <v>0</v>
          </cell>
          <cell r="AG800">
            <v>0</v>
          </cell>
          <cell r="AH800">
            <v>0</v>
          </cell>
        </row>
        <row r="801">
          <cell r="S801">
            <v>0</v>
          </cell>
          <cell r="T801">
            <v>0</v>
          </cell>
          <cell r="Z801">
            <v>0</v>
          </cell>
          <cell r="AA801">
            <v>0</v>
          </cell>
          <cell r="AG801">
            <v>0</v>
          </cell>
          <cell r="AH801">
            <v>0</v>
          </cell>
        </row>
        <row r="802">
          <cell r="S802">
            <v>0</v>
          </cell>
          <cell r="T802">
            <v>0</v>
          </cell>
          <cell r="Z802">
            <v>0</v>
          </cell>
          <cell r="AA802">
            <v>0</v>
          </cell>
          <cell r="AG802">
            <v>0</v>
          </cell>
          <cell r="AH802">
            <v>0</v>
          </cell>
        </row>
        <row r="803">
          <cell r="S803">
            <v>0</v>
          </cell>
          <cell r="T803">
            <v>0</v>
          </cell>
          <cell r="Z803">
            <v>0</v>
          </cell>
          <cell r="AA803">
            <v>0</v>
          </cell>
          <cell r="AG803">
            <v>0</v>
          </cell>
          <cell r="AH803">
            <v>0</v>
          </cell>
        </row>
        <row r="804">
          <cell r="S804">
            <v>0</v>
          </cell>
          <cell r="T804">
            <v>0</v>
          </cell>
          <cell r="Z804">
            <v>0</v>
          </cell>
          <cell r="AA804">
            <v>0</v>
          </cell>
          <cell r="AG804">
            <v>0</v>
          </cell>
          <cell r="AH804">
            <v>0</v>
          </cell>
        </row>
        <row r="805">
          <cell r="S805">
            <v>0</v>
          </cell>
          <cell r="T805">
            <v>0</v>
          </cell>
          <cell r="Z805">
            <v>0</v>
          </cell>
          <cell r="AA805">
            <v>0</v>
          </cell>
          <cell r="AG805">
            <v>0</v>
          </cell>
          <cell r="AH805">
            <v>0</v>
          </cell>
        </row>
        <row r="806">
          <cell r="S806">
            <v>0</v>
          </cell>
          <cell r="T806">
            <v>0</v>
          </cell>
          <cell r="Z806">
            <v>0</v>
          </cell>
          <cell r="AA806">
            <v>0</v>
          </cell>
          <cell r="AG806">
            <v>0</v>
          </cell>
          <cell r="AH806">
            <v>0</v>
          </cell>
        </row>
        <row r="807">
          <cell r="S807">
            <v>0</v>
          </cell>
          <cell r="T807">
            <v>0</v>
          </cell>
          <cell r="Z807">
            <v>0</v>
          </cell>
          <cell r="AA807">
            <v>0</v>
          </cell>
          <cell r="AG807">
            <v>0</v>
          </cell>
          <cell r="AH807">
            <v>0</v>
          </cell>
        </row>
        <row r="808">
          <cell r="S808">
            <v>0</v>
          </cell>
          <cell r="T808">
            <v>0</v>
          </cell>
          <cell r="Z808">
            <v>0</v>
          </cell>
          <cell r="AA808">
            <v>0</v>
          </cell>
          <cell r="AG808">
            <v>0</v>
          </cell>
          <cell r="AH808">
            <v>0</v>
          </cell>
        </row>
        <row r="809">
          <cell r="S809">
            <v>0</v>
          </cell>
          <cell r="T809">
            <v>0</v>
          </cell>
          <cell r="Z809">
            <v>0</v>
          </cell>
          <cell r="AA809">
            <v>0</v>
          </cell>
          <cell r="AG809">
            <v>0</v>
          </cell>
          <cell r="AH809">
            <v>0</v>
          </cell>
        </row>
        <row r="810">
          <cell r="S810">
            <v>0</v>
          </cell>
          <cell r="T810">
            <v>4558116.1100000003</v>
          </cell>
          <cell r="Z810">
            <v>0</v>
          </cell>
          <cell r="AA810">
            <v>0</v>
          </cell>
          <cell r="AG810">
            <v>0</v>
          </cell>
          <cell r="AH810">
            <v>0</v>
          </cell>
        </row>
        <row r="811">
          <cell r="S811">
            <v>0</v>
          </cell>
          <cell r="T811">
            <v>0</v>
          </cell>
          <cell r="Z811">
            <v>0</v>
          </cell>
          <cell r="AA811">
            <v>0</v>
          </cell>
          <cell r="AG811">
            <v>0</v>
          </cell>
          <cell r="AH811">
            <v>0</v>
          </cell>
        </row>
        <row r="812">
          <cell r="S812">
            <v>0</v>
          </cell>
          <cell r="T812">
            <v>0</v>
          </cell>
          <cell r="Z812">
            <v>0</v>
          </cell>
          <cell r="AA812">
            <v>0</v>
          </cell>
          <cell r="AG812">
            <v>0</v>
          </cell>
          <cell r="AH812">
            <v>0</v>
          </cell>
        </row>
        <row r="813">
          <cell r="S813">
            <v>0</v>
          </cell>
          <cell r="T813">
            <v>0</v>
          </cell>
          <cell r="Z813">
            <v>0</v>
          </cell>
          <cell r="AA813">
            <v>0</v>
          </cell>
          <cell r="AG813">
            <v>0</v>
          </cell>
          <cell r="AH813">
            <v>0</v>
          </cell>
        </row>
        <row r="814">
          <cell r="S814">
            <v>0</v>
          </cell>
          <cell r="T814">
            <v>0</v>
          </cell>
          <cell r="Z814">
            <v>0</v>
          </cell>
          <cell r="AA814">
            <v>0</v>
          </cell>
          <cell r="AG814">
            <v>0</v>
          </cell>
          <cell r="AH814">
            <v>0</v>
          </cell>
        </row>
        <row r="815">
          <cell r="S815">
            <v>0</v>
          </cell>
          <cell r="T815">
            <v>0</v>
          </cell>
          <cell r="Z815">
            <v>0</v>
          </cell>
          <cell r="AA815">
            <v>17600</v>
          </cell>
          <cell r="AG815">
            <v>0</v>
          </cell>
          <cell r="AH815">
            <v>0</v>
          </cell>
        </row>
        <row r="816">
          <cell r="S816">
            <v>0</v>
          </cell>
          <cell r="T816">
            <v>0</v>
          </cell>
          <cell r="Z816">
            <v>0</v>
          </cell>
          <cell r="AA816">
            <v>0</v>
          </cell>
          <cell r="AG816">
            <v>0</v>
          </cell>
          <cell r="AH816">
            <v>0</v>
          </cell>
        </row>
        <row r="817">
          <cell r="S817">
            <v>0</v>
          </cell>
          <cell r="T817">
            <v>0</v>
          </cell>
          <cell r="Z817">
            <v>0</v>
          </cell>
          <cell r="AA817">
            <v>0</v>
          </cell>
          <cell r="AG817">
            <v>0</v>
          </cell>
          <cell r="AH817">
            <v>0</v>
          </cell>
        </row>
        <row r="818">
          <cell r="S818">
            <v>0</v>
          </cell>
          <cell r="T818">
            <v>0</v>
          </cell>
          <cell r="Z818">
            <v>0</v>
          </cell>
          <cell r="AA818">
            <v>0</v>
          </cell>
          <cell r="AG818">
            <v>0</v>
          </cell>
          <cell r="AH818">
            <v>0</v>
          </cell>
        </row>
        <row r="819">
          <cell r="S819">
            <v>0</v>
          </cell>
          <cell r="T819">
            <v>0</v>
          </cell>
          <cell r="Z819">
            <v>0</v>
          </cell>
          <cell r="AA819">
            <v>0</v>
          </cell>
          <cell r="AG819">
            <v>0</v>
          </cell>
          <cell r="AH819">
            <v>0</v>
          </cell>
        </row>
        <row r="820">
          <cell r="S820">
            <v>0</v>
          </cell>
          <cell r="T820">
            <v>0</v>
          </cell>
          <cell r="Z820">
            <v>0</v>
          </cell>
          <cell r="AA820">
            <v>0</v>
          </cell>
          <cell r="AG820">
            <v>0</v>
          </cell>
          <cell r="AH820">
            <v>0</v>
          </cell>
        </row>
        <row r="821">
          <cell r="S821">
            <v>0</v>
          </cell>
          <cell r="T821">
            <v>475071.54</v>
          </cell>
          <cell r="Z821">
            <v>0</v>
          </cell>
          <cell r="AA821">
            <v>158.52000000000001</v>
          </cell>
          <cell r="AG821">
            <v>0</v>
          </cell>
          <cell r="AH821">
            <v>0</v>
          </cell>
        </row>
        <row r="822">
          <cell r="S822">
            <v>0</v>
          </cell>
          <cell r="T822">
            <v>815576.84</v>
          </cell>
          <cell r="Z822">
            <v>0</v>
          </cell>
          <cell r="AA822">
            <v>206.19</v>
          </cell>
          <cell r="AG822">
            <v>0</v>
          </cell>
          <cell r="AH822">
            <v>0</v>
          </cell>
        </row>
        <row r="823">
          <cell r="S823">
            <v>0</v>
          </cell>
          <cell r="T823">
            <v>358674.98</v>
          </cell>
          <cell r="Z823">
            <v>0</v>
          </cell>
          <cell r="AA823">
            <v>128.88</v>
          </cell>
          <cell r="AG823">
            <v>0</v>
          </cell>
          <cell r="AH823">
            <v>0</v>
          </cell>
        </row>
        <row r="824">
          <cell r="S824">
            <v>0</v>
          </cell>
          <cell r="T824">
            <v>196971.63</v>
          </cell>
          <cell r="Z824">
            <v>0</v>
          </cell>
          <cell r="AA824">
            <v>80.52</v>
          </cell>
          <cell r="AG824">
            <v>0</v>
          </cell>
          <cell r="AH824">
            <v>0</v>
          </cell>
        </row>
        <row r="825">
          <cell r="S825">
            <v>0</v>
          </cell>
          <cell r="T825">
            <v>574.11</v>
          </cell>
          <cell r="Z825">
            <v>574.11</v>
          </cell>
          <cell r="AA825">
            <v>0</v>
          </cell>
          <cell r="AG825">
            <v>0</v>
          </cell>
          <cell r="AH825">
            <v>0</v>
          </cell>
        </row>
        <row r="826">
          <cell r="S826">
            <v>1846869.1</v>
          </cell>
          <cell r="T826">
            <v>0</v>
          </cell>
          <cell r="Z826">
            <v>0</v>
          </cell>
          <cell r="AA826">
            <v>0</v>
          </cell>
          <cell r="AG826">
            <v>0</v>
          </cell>
          <cell r="AH826">
            <v>0</v>
          </cell>
        </row>
        <row r="827">
          <cell r="S827">
            <v>0</v>
          </cell>
          <cell r="T827">
            <v>0</v>
          </cell>
          <cell r="Z827">
            <v>0</v>
          </cell>
          <cell r="AA827">
            <v>0</v>
          </cell>
          <cell r="AG827">
            <v>0</v>
          </cell>
          <cell r="AH827">
            <v>0</v>
          </cell>
        </row>
        <row r="828">
          <cell r="S828">
            <v>0</v>
          </cell>
          <cell r="T828">
            <v>0</v>
          </cell>
          <cell r="Z828">
            <v>0</v>
          </cell>
          <cell r="AA828">
            <v>0</v>
          </cell>
          <cell r="AG828">
            <v>0</v>
          </cell>
          <cell r="AH828">
            <v>0</v>
          </cell>
        </row>
        <row r="829">
          <cell r="S829">
            <v>0</v>
          </cell>
          <cell r="T829">
            <v>0</v>
          </cell>
          <cell r="Z829">
            <v>0</v>
          </cell>
          <cell r="AA829">
            <v>0</v>
          </cell>
          <cell r="AG829">
            <v>0</v>
          </cell>
          <cell r="AH829">
            <v>0</v>
          </cell>
        </row>
        <row r="830">
          <cell r="S830">
            <v>0</v>
          </cell>
          <cell r="T830">
            <v>0</v>
          </cell>
          <cell r="Z830">
            <v>0</v>
          </cell>
          <cell r="AA830">
            <v>0</v>
          </cell>
          <cell r="AG830">
            <v>0</v>
          </cell>
          <cell r="AH830">
            <v>0</v>
          </cell>
        </row>
        <row r="831">
          <cell r="S831">
            <v>0</v>
          </cell>
          <cell r="T831">
            <v>0</v>
          </cell>
          <cell r="Z831">
            <v>0</v>
          </cell>
          <cell r="AA831">
            <v>0</v>
          </cell>
          <cell r="AG831">
            <v>0</v>
          </cell>
          <cell r="AH831">
            <v>37176.639999999999</v>
          </cell>
        </row>
        <row r="832">
          <cell r="S832">
            <v>0</v>
          </cell>
          <cell r="T832">
            <v>0</v>
          </cell>
          <cell r="Z832">
            <v>0</v>
          </cell>
          <cell r="AA832">
            <v>0</v>
          </cell>
          <cell r="AG832">
            <v>0</v>
          </cell>
          <cell r="AH832">
            <v>0</v>
          </cell>
        </row>
        <row r="833">
          <cell r="S833">
            <v>0</v>
          </cell>
          <cell r="T833">
            <v>0</v>
          </cell>
          <cell r="Z833">
            <v>0</v>
          </cell>
          <cell r="AA833">
            <v>0</v>
          </cell>
          <cell r="AG833">
            <v>0</v>
          </cell>
          <cell r="AH833">
            <v>0</v>
          </cell>
        </row>
        <row r="834">
          <cell r="S834">
            <v>0</v>
          </cell>
          <cell r="T834">
            <v>0</v>
          </cell>
          <cell r="Z834">
            <v>0</v>
          </cell>
          <cell r="AA834">
            <v>0</v>
          </cell>
          <cell r="AG834">
            <v>0</v>
          </cell>
          <cell r="AH834">
            <v>0</v>
          </cell>
        </row>
        <row r="835">
          <cell r="S835">
            <v>0</v>
          </cell>
          <cell r="T835">
            <v>0</v>
          </cell>
          <cell r="Z835">
            <v>0</v>
          </cell>
          <cell r="AA835">
            <v>0</v>
          </cell>
          <cell r="AG835">
            <v>0</v>
          </cell>
          <cell r="AH835">
            <v>0</v>
          </cell>
        </row>
        <row r="836">
          <cell r="S836">
            <v>0</v>
          </cell>
          <cell r="T836">
            <v>0</v>
          </cell>
          <cell r="Z836">
            <v>0</v>
          </cell>
          <cell r="AA836">
            <v>0</v>
          </cell>
          <cell r="AG836">
            <v>0</v>
          </cell>
          <cell r="AH836">
            <v>0</v>
          </cell>
        </row>
        <row r="837">
          <cell r="S837">
            <v>0</v>
          </cell>
          <cell r="T837">
            <v>0</v>
          </cell>
          <cell r="Z837">
            <v>0</v>
          </cell>
          <cell r="AA837">
            <v>0</v>
          </cell>
          <cell r="AG837">
            <v>0</v>
          </cell>
          <cell r="AH837">
            <v>0</v>
          </cell>
        </row>
        <row r="838">
          <cell r="S838">
            <v>0</v>
          </cell>
          <cell r="T838">
            <v>0</v>
          </cell>
          <cell r="Z838">
            <v>0</v>
          </cell>
          <cell r="AA838">
            <v>0</v>
          </cell>
          <cell r="AG838">
            <v>0</v>
          </cell>
          <cell r="AH838">
            <v>0</v>
          </cell>
        </row>
        <row r="839">
          <cell r="S839">
            <v>0</v>
          </cell>
          <cell r="T839">
            <v>0</v>
          </cell>
          <cell r="Z839">
            <v>0</v>
          </cell>
          <cell r="AA839">
            <v>0</v>
          </cell>
          <cell r="AG839">
            <v>0</v>
          </cell>
          <cell r="AH839">
            <v>0</v>
          </cell>
        </row>
        <row r="840">
          <cell r="S840">
            <v>0</v>
          </cell>
          <cell r="T840">
            <v>0</v>
          </cell>
          <cell r="Z840">
            <v>0</v>
          </cell>
          <cell r="AA840">
            <v>0</v>
          </cell>
          <cell r="AG840">
            <v>0</v>
          </cell>
          <cell r="AH840">
            <v>0</v>
          </cell>
        </row>
        <row r="841">
          <cell r="S841">
            <v>0</v>
          </cell>
          <cell r="T841">
            <v>0</v>
          </cell>
          <cell r="Z841">
            <v>0</v>
          </cell>
          <cell r="AA841">
            <v>0</v>
          </cell>
          <cell r="AG841">
            <v>0</v>
          </cell>
          <cell r="AH841">
            <v>0</v>
          </cell>
        </row>
        <row r="842">
          <cell r="S842">
            <v>0</v>
          </cell>
          <cell r="T842">
            <v>0</v>
          </cell>
          <cell r="Z842">
            <v>0</v>
          </cell>
          <cell r="AA842">
            <v>0</v>
          </cell>
          <cell r="AG842">
            <v>0</v>
          </cell>
          <cell r="AH842">
            <v>0</v>
          </cell>
        </row>
        <row r="843">
          <cell r="S843">
            <v>0</v>
          </cell>
          <cell r="T843">
            <v>0</v>
          </cell>
          <cell r="Z843">
            <v>0</v>
          </cell>
          <cell r="AA843">
            <v>0</v>
          </cell>
          <cell r="AG843">
            <v>0</v>
          </cell>
          <cell r="AH843">
            <v>0</v>
          </cell>
        </row>
        <row r="844">
          <cell r="S844">
            <v>0</v>
          </cell>
          <cell r="T844">
            <v>0</v>
          </cell>
          <cell r="Z844">
            <v>0</v>
          </cell>
          <cell r="AA844">
            <v>0</v>
          </cell>
          <cell r="AG844">
            <v>0</v>
          </cell>
          <cell r="AH844">
            <v>0</v>
          </cell>
        </row>
        <row r="845">
          <cell r="S845">
            <v>0</v>
          </cell>
          <cell r="T845">
            <v>0</v>
          </cell>
          <cell r="Z845">
            <v>0</v>
          </cell>
          <cell r="AA845">
            <v>0</v>
          </cell>
          <cell r="AG845">
            <v>0</v>
          </cell>
          <cell r="AH845">
            <v>0</v>
          </cell>
        </row>
        <row r="846">
          <cell r="S846">
            <v>0</v>
          </cell>
          <cell r="T846">
            <v>0</v>
          </cell>
          <cell r="Z846">
            <v>0</v>
          </cell>
          <cell r="AA846">
            <v>0</v>
          </cell>
          <cell r="AG846">
            <v>0</v>
          </cell>
          <cell r="AH846">
            <v>0</v>
          </cell>
        </row>
        <row r="847">
          <cell r="S847">
            <v>0</v>
          </cell>
          <cell r="T847">
            <v>0</v>
          </cell>
          <cell r="Z847">
            <v>0</v>
          </cell>
          <cell r="AA847">
            <v>0</v>
          </cell>
          <cell r="AG847">
            <v>0</v>
          </cell>
          <cell r="AH847">
            <v>0</v>
          </cell>
        </row>
        <row r="848">
          <cell r="S848">
            <v>0</v>
          </cell>
          <cell r="T848">
            <v>0</v>
          </cell>
          <cell r="Z848">
            <v>0</v>
          </cell>
          <cell r="AA848">
            <v>0</v>
          </cell>
          <cell r="AG848">
            <v>0</v>
          </cell>
          <cell r="AH848">
            <v>0</v>
          </cell>
        </row>
        <row r="849">
          <cell r="S849">
            <v>0</v>
          </cell>
          <cell r="T849">
            <v>0</v>
          </cell>
          <cell r="Z849">
            <v>0</v>
          </cell>
          <cell r="AA849">
            <v>0</v>
          </cell>
          <cell r="AG849">
            <v>0</v>
          </cell>
          <cell r="AH849">
            <v>0</v>
          </cell>
        </row>
        <row r="850">
          <cell r="S850">
            <v>0</v>
          </cell>
          <cell r="T850">
            <v>0</v>
          </cell>
          <cell r="Z850">
            <v>0</v>
          </cell>
          <cell r="AA850">
            <v>0</v>
          </cell>
          <cell r="AG850">
            <v>0</v>
          </cell>
          <cell r="AH850">
            <v>0</v>
          </cell>
        </row>
        <row r="851">
          <cell r="S851">
            <v>0</v>
          </cell>
          <cell r="T851">
            <v>0</v>
          </cell>
          <cell r="Z851">
            <v>0</v>
          </cell>
          <cell r="AA851">
            <v>0</v>
          </cell>
          <cell r="AG851">
            <v>0</v>
          </cell>
          <cell r="AH851">
            <v>0</v>
          </cell>
        </row>
        <row r="852">
          <cell r="S852">
            <v>0</v>
          </cell>
          <cell r="T852">
            <v>0</v>
          </cell>
          <cell r="Z852">
            <v>0</v>
          </cell>
          <cell r="AA852">
            <v>0</v>
          </cell>
          <cell r="AG852">
            <v>0</v>
          </cell>
          <cell r="AH852">
            <v>0</v>
          </cell>
        </row>
        <row r="853">
          <cell r="S853">
            <v>0</v>
          </cell>
          <cell r="T853">
            <v>0</v>
          </cell>
          <cell r="Z853">
            <v>0</v>
          </cell>
          <cell r="AA853">
            <v>0</v>
          </cell>
          <cell r="AG853">
            <v>0</v>
          </cell>
          <cell r="AH853">
            <v>0</v>
          </cell>
        </row>
        <row r="854">
          <cell r="S854">
            <v>0</v>
          </cell>
          <cell r="T854">
            <v>0</v>
          </cell>
          <cell r="Z854">
            <v>0</v>
          </cell>
          <cell r="AA854">
            <v>0</v>
          </cell>
          <cell r="AG854">
            <v>0</v>
          </cell>
          <cell r="AH854">
            <v>0</v>
          </cell>
        </row>
        <row r="855">
          <cell r="S855">
            <v>0</v>
          </cell>
          <cell r="T855">
            <v>0</v>
          </cell>
          <cell r="Z855">
            <v>0</v>
          </cell>
          <cell r="AA855">
            <v>0</v>
          </cell>
          <cell r="AG855">
            <v>0</v>
          </cell>
          <cell r="AH855">
            <v>0</v>
          </cell>
        </row>
        <row r="856">
          <cell r="S856">
            <v>0</v>
          </cell>
          <cell r="T856">
            <v>0</v>
          </cell>
          <cell r="Z856">
            <v>0</v>
          </cell>
          <cell r="AA856">
            <v>0</v>
          </cell>
          <cell r="AG856">
            <v>0</v>
          </cell>
          <cell r="AH856">
            <v>0</v>
          </cell>
        </row>
        <row r="857">
          <cell r="S857">
            <v>0</v>
          </cell>
          <cell r="T857">
            <v>0</v>
          </cell>
          <cell r="Z857">
            <v>0</v>
          </cell>
          <cell r="AA857">
            <v>0</v>
          </cell>
          <cell r="AG857">
            <v>0</v>
          </cell>
          <cell r="AH857">
            <v>0</v>
          </cell>
        </row>
        <row r="858">
          <cell r="S858">
            <v>0</v>
          </cell>
          <cell r="T858">
            <v>0</v>
          </cell>
          <cell r="Z858">
            <v>0</v>
          </cell>
          <cell r="AA858">
            <v>0</v>
          </cell>
          <cell r="AG858">
            <v>0</v>
          </cell>
          <cell r="AH858">
            <v>0</v>
          </cell>
        </row>
        <row r="859">
          <cell r="S859">
            <v>0</v>
          </cell>
          <cell r="T859">
            <v>0</v>
          </cell>
          <cell r="Z859">
            <v>0</v>
          </cell>
          <cell r="AA859">
            <v>0</v>
          </cell>
          <cell r="AG859">
            <v>0</v>
          </cell>
          <cell r="AH859">
            <v>0</v>
          </cell>
        </row>
        <row r="860">
          <cell r="S860">
            <v>0</v>
          </cell>
          <cell r="T860">
            <v>0</v>
          </cell>
          <cell r="Z860">
            <v>0</v>
          </cell>
          <cell r="AA860">
            <v>0</v>
          </cell>
          <cell r="AG860">
            <v>0</v>
          </cell>
          <cell r="AH860">
            <v>0</v>
          </cell>
        </row>
        <row r="861">
          <cell r="S861">
            <v>0</v>
          </cell>
          <cell r="T861">
            <v>0</v>
          </cell>
          <cell r="Z861">
            <v>0</v>
          </cell>
          <cell r="AA861">
            <v>0</v>
          </cell>
          <cell r="AG861">
            <v>0</v>
          </cell>
          <cell r="AH861">
            <v>0</v>
          </cell>
        </row>
        <row r="862">
          <cell r="S862">
            <v>0</v>
          </cell>
          <cell r="T862">
            <v>0</v>
          </cell>
          <cell r="Z862">
            <v>0</v>
          </cell>
          <cell r="AA862">
            <v>0</v>
          </cell>
          <cell r="AG862">
            <v>0</v>
          </cell>
          <cell r="AH862">
            <v>0</v>
          </cell>
        </row>
        <row r="863">
          <cell r="S863">
            <v>0</v>
          </cell>
          <cell r="T863">
            <v>0</v>
          </cell>
          <cell r="Z863">
            <v>0</v>
          </cell>
          <cell r="AA863">
            <v>0</v>
          </cell>
          <cell r="AG863">
            <v>0</v>
          </cell>
          <cell r="AH863">
            <v>0</v>
          </cell>
        </row>
        <row r="864">
          <cell r="S864">
            <v>0</v>
          </cell>
          <cell r="T864">
            <v>0</v>
          </cell>
          <cell r="Z864">
            <v>0</v>
          </cell>
          <cell r="AA864">
            <v>0</v>
          </cell>
          <cell r="AG864">
            <v>0</v>
          </cell>
          <cell r="AH864">
            <v>0</v>
          </cell>
        </row>
        <row r="865">
          <cell r="S865">
            <v>0</v>
          </cell>
          <cell r="T865">
            <v>0</v>
          </cell>
          <cell r="Z865">
            <v>0</v>
          </cell>
          <cell r="AA865">
            <v>0</v>
          </cell>
          <cell r="AG865">
            <v>0</v>
          </cell>
          <cell r="AH865">
            <v>0</v>
          </cell>
        </row>
        <row r="866">
          <cell r="S866">
            <v>0</v>
          </cell>
          <cell r="T866">
            <v>0</v>
          </cell>
          <cell r="Z866">
            <v>0</v>
          </cell>
          <cell r="AA866">
            <v>0</v>
          </cell>
          <cell r="AG866">
            <v>0</v>
          </cell>
          <cell r="AH866">
            <v>0</v>
          </cell>
        </row>
        <row r="867">
          <cell r="S867">
            <v>0</v>
          </cell>
          <cell r="T867">
            <v>0</v>
          </cell>
          <cell r="Z867">
            <v>0</v>
          </cell>
          <cell r="AA867">
            <v>0</v>
          </cell>
          <cell r="AG867">
            <v>0</v>
          </cell>
          <cell r="AH867">
            <v>0</v>
          </cell>
        </row>
        <row r="868">
          <cell r="S868">
            <v>50.36</v>
          </cell>
          <cell r="T868">
            <v>0</v>
          </cell>
          <cell r="Z868">
            <v>0</v>
          </cell>
          <cell r="AA868">
            <v>0</v>
          </cell>
          <cell r="AG868">
            <v>0</v>
          </cell>
          <cell r="AH868">
            <v>0</v>
          </cell>
        </row>
        <row r="869">
          <cell r="S869">
            <v>24.99</v>
          </cell>
          <cell r="T869">
            <v>0</v>
          </cell>
          <cell r="Z869">
            <v>0</v>
          </cell>
          <cell r="AA869">
            <v>0</v>
          </cell>
          <cell r="AG869">
            <v>0</v>
          </cell>
          <cell r="AH869">
            <v>0</v>
          </cell>
        </row>
        <row r="870">
          <cell r="S870">
            <v>0</v>
          </cell>
          <cell r="T870">
            <v>0</v>
          </cell>
          <cell r="Z870">
            <v>0</v>
          </cell>
          <cell r="AA870">
            <v>0</v>
          </cell>
          <cell r="AG870">
            <v>0</v>
          </cell>
          <cell r="AH870">
            <v>0</v>
          </cell>
        </row>
        <row r="871">
          <cell r="S871">
            <v>0</v>
          </cell>
          <cell r="T871">
            <v>0</v>
          </cell>
          <cell r="Z871">
            <v>0</v>
          </cell>
          <cell r="AA871">
            <v>0</v>
          </cell>
          <cell r="AG871">
            <v>0</v>
          </cell>
          <cell r="AH871">
            <v>0</v>
          </cell>
        </row>
        <row r="872">
          <cell r="S872">
            <v>0</v>
          </cell>
          <cell r="T872">
            <v>0</v>
          </cell>
          <cell r="Z872">
            <v>0</v>
          </cell>
          <cell r="AA872">
            <v>0</v>
          </cell>
          <cell r="AG872">
            <v>0</v>
          </cell>
          <cell r="AH872">
            <v>0</v>
          </cell>
        </row>
        <row r="873">
          <cell r="S873">
            <v>0</v>
          </cell>
          <cell r="T873">
            <v>0</v>
          </cell>
          <cell r="Z873">
            <v>0</v>
          </cell>
          <cell r="AA873">
            <v>0</v>
          </cell>
          <cell r="AG873">
            <v>0</v>
          </cell>
          <cell r="AH873">
            <v>0</v>
          </cell>
        </row>
        <row r="874">
          <cell r="S874">
            <v>0</v>
          </cell>
          <cell r="T874">
            <v>0</v>
          </cell>
          <cell r="Z874">
            <v>0</v>
          </cell>
          <cell r="AA874">
            <v>0</v>
          </cell>
          <cell r="AG874">
            <v>0</v>
          </cell>
          <cell r="AH874">
            <v>0</v>
          </cell>
        </row>
        <row r="875">
          <cell r="S875">
            <v>0</v>
          </cell>
          <cell r="T875">
            <v>0</v>
          </cell>
          <cell r="Z875">
            <v>0</v>
          </cell>
          <cell r="AA875">
            <v>0</v>
          </cell>
          <cell r="AG875">
            <v>0</v>
          </cell>
          <cell r="AH875">
            <v>0</v>
          </cell>
        </row>
        <row r="876">
          <cell r="S876">
            <v>0</v>
          </cell>
          <cell r="T876">
            <v>0</v>
          </cell>
          <cell r="Z876">
            <v>0</v>
          </cell>
          <cell r="AA876">
            <v>0</v>
          </cell>
          <cell r="AG876">
            <v>0</v>
          </cell>
          <cell r="AH876">
            <v>0</v>
          </cell>
        </row>
        <row r="877">
          <cell r="S877">
            <v>0</v>
          </cell>
          <cell r="T877">
            <v>0</v>
          </cell>
          <cell r="Z877">
            <v>0</v>
          </cell>
          <cell r="AA877">
            <v>0</v>
          </cell>
          <cell r="AG877">
            <v>0</v>
          </cell>
          <cell r="AH877">
            <v>0</v>
          </cell>
        </row>
        <row r="878">
          <cell r="S878">
            <v>0</v>
          </cell>
          <cell r="T878">
            <v>0</v>
          </cell>
          <cell r="Z878">
            <v>0</v>
          </cell>
          <cell r="AA878">
            <v>0</v>
          </cell>
          <cell r="AG878">
            <v>0</v>
          </cell>
          <cell r="AH878">
            <v>0</v>
          </cell>
        </row>
        <row r="879">
          <cell r="S879">
            <v>0</v>
          </cell>
          <cell r="T879">
            <v>0</v>
          </cell>
          <cell r="Z879">
            <v>0</v>
          </cell>
          <cell r="AA879">
            <v>0</v>
          </cell>
          <cell r="AG879">
            <v>0</v>
          </cell>
          <cell r="AH879">
            <v>0</v>
          </cell>
        </row>
        <row r="880">
          <cell r="S880">
            <v>0</v>
          </cell>
          <cell r="T880">
            <v>0</v>
          </cell>
          <cell r="Z880">
            <v>0</v>
          </cell>
          <cell r="AA880">
            <v>0</v>
          </cell>
          <cell r="AG880">
            <v>0</v>
          </cell>
          <cell r="AH880">
            <v>0</v>
          </cell>
        </row>
        <row r="881">
          <cell r="S881">
            <v>0</v>
          </cell>
          <cell r="T881">
            <v>0</v>
          </cell>
          <cell r="Z881">
            <v>0</v>
          </cell>
          <cell r="AA881">
            <v>0</v>
          </cell>
          <cell r="AG881">
            <v>0</v>
          </cell>
          <cell r="AH881">
            <v>0</v>
          </cell>
        </row>
        <row r="882">
          <cell r="S882">
            <v>0</v>
          </cell>
          <cell r="T882">
            <v>0</v>
          </cell>
          <cell r="Z882">
            <v>0</v>
          </cell>
          <cell r="AA882">
            <v>0</v>
          </cell>
          <cell r="AG882">
            <v>0</v>
          </cell>
          <cell r="AH882">
            <v>0</v>
          </cell>
        </row>
        <row r="883">
          <cell r="S883">
            <v>0</v>
          </cell>
          <cell r="T883">
            <v>0</v>
          </cell>
          <cell r="Z883">
            <v>0</v>
          </cell>
          <cell r="AA883">
            <v>0</v>
          </cell>
          <cell r="AG883">
            <v>0</v>
          </cell>
          <cell r="AH883">
            <v>0</v>
          </cell>
        </row>
        <row r="884">
          <cell r="S884">
            <v>0</v>
          </cell>
          <cell r="T884">
            <v>0</v>
          </cell>
          <cell r="Z884">
            <v>0</v>
          </cell>
          <cell r="AA884">
            <v>0</v>
          </cell>
          <cell r="AG884">
            <v>0</v>
          </cell>
          <cell r="AH884">
            <v>0</v>
          </cell>
        </row>
        <row r="885">
          <cell r="S885">
            <v>0</v>
          </cell>
          <cell r="T885">
            <v>0</v>
          </cell>
          <cell r="Z885">
            <v>0</v>
          </cell>
          <cell r="AA885">
            <v>0</v>
          </cell>
          <cell r="AG885">
            <v>0</v>
          </cell>
          <cell r="AH885">
            <v>0</v>
          </cell>
        </row>
        <row r="886">
          <cell r="S886">
            <v>0</v>
          </cell>
          <cell r="T886">
            <v>0</v>
          </cell>
          <cell r="Z886">
            <v>0</v>
          </cell>
          <cell r="AA886">
            <v>0</v>
          </cell>
          <cell r="AG886">
            <v>0</v>
          </cell>
          <cell r="AH886">
            <v>0</v>
          </cell>
        </row>
        <row r="887">
          <cell r="S887">
            <v>0</v>
          </cell>
          <cell r="T887">
            <v>0</v>
          </cell>
          <cell r="Z887">
            <v>0</v>
          </cell>
          <cell r="AA887">
            <v>0</v>
          </cell>
          <cell r="AG887">
            <v>0</v>
          </cell>
          <cell r="AH887">
            <v>0</v>
          </cell>
        </row>
        <row r="888">
          <cell r="S888">
            <v>0</v>
          </cell>
          <cell r="T888">
            <v>0</v>
          </cell>
          <cell r="Z888">
            <v>0</v>
          </cell>
          <cell r="AA888">
            <v>0</v>
          </cell>
          <cell r="AG888">
            <v>0</v>
          </cell>
          <cell r="AH888">
            <v>0</v>
          </cell>
        </row>
        <row r="889">
          <cell r="S889">
            <v>0</v>
          </cell>
          <cell r="T889">
            <v>0</v>
          </cell>
          <cell r="Z889">
            <v>0</v>
          </cell>
          <cell r="AA889">
            <v>0</v>
          </cell>
          <cell r="AG889">
            <v>0</v>
          </cell>
          <cell r="AH889">
            <v>0</v>
          </cell>
        </row>
        <row r="890">
          <cell r="S890">
            <v>0</v>
          </cell>
          <cell r="T890">
            <v>0</v>
          </cell>
          <cell r="Z890">
            <v>0</v>
          </cell>
          <cell r="AA890">
            <v>0</v>
          </cell>
          <cell r="AG890">
            <v>0</v>
          </cell>
          <cell r="AH890">
            <v>0</v>
          </cell>
        </row>
        <row r="891">
          <cell r="S891">
            <v>0</v>
          </cell>
          <cell r="T891">
            <v>384</v>
          </cell>
          <cell r="Z891">
            <v>0</v>
          </cell>
          <cell r="AA891">
            <v>0</v>
          </cell>
          <cell r="AG891">
            <v>0</v>
          </cell>
          <cell r="AH891">
            <v>0</v>
          </cell>
        </row>
        <row r="892">
          <cell r="S892">
            <v>0</v>
          </cell>
          <cell r="T892">
            <v>0</v>
          </cell>
          <cell r="Z892">
            <v>0</v>
          </cell>
          <cell r="AA892">
            <v>0</v>
          </cell>
          <cell r="AG892">
            <v>0</v>
          </cell>
          <cell r="AH892">
            <v>0</v>
          </cell>
        </row>
        <row r="893">
          <cell r="S893">
            <v>0</v>
          </cell>
          <cell r="T893">
            <v>0</v>
          </cell>
          <cell r="Z893">
            <v>0</v>
          </cell>
          <cell r="AA893">
            <v>0</v>
          </cell>
          <cell r="AG893">
            <v>0</v>
          </cell>
          <cell r="AH893">
            <v>0</v>
          </cell>
        </row>
        <row r="894">
          <cell r="S894">
            <v>0</v>
          </cell>
          <cell r="T894">
            <v>0</v>
          </cell>
          <cell r="Z894">
            <v>0</v>
          </cell>
          <cell r="AA894">
            <v>0</v>
          </cell>
          <cell r="AG894">
            <v>0</v>
          </cell>
          <cell r="AH894">
            <v>0</v>
          </cell>
        </row>
        <row r="895">
          <cell r="S895">
            <v>0</v>
          </cell>
          <cell r="T895">
            <v>0</v>
          </cell>
          <cell r="Z895">
            <v>0</v>
          </cell>
          <cell r="AA895">
            <v>0</v>
          </cell>
          <cell r="AG895">
            <v>0</v>
          </cell>
          <cell r="AH895">
            <v>0</v>
          </cell>
        </row>
        <row r="896">
          <cell r="S896">
            <v>0</v>
          </cell>
          <cell r="T896">
            <v>0</v>
          </cell>
          <cell r="Z896">
            <v>0</v>
          </cell>
          <cell r="AA896">
            <v>0</v>
          </cell>
          <cell r="AG896">
            <v>0</v>
          </cell>
          <cell r="AH896">
            <v>0</v>
          </cell>
        </row>
        <row r="900">
          <cell r="O900">
            <v>5732.04</v>
          </cell>
          <cell r="S900">
            <v>3513.0000000000009</v>
          </cell>
          <cell r="V900">
            <v>0</v>
          </cell>
          <cell r="Z900">
            <v>0</v>
          </cell>
          <cell r="AG900">
            <v>0</v>
          </cell>
        </row>
        <row r="901">
          <cell r="S901">
            <v>1940</v>
          </cell>
          <cell r="V901">
            <v>0</v>
          </cell>
          <cell r="Z901">
            <v>0</v>
          </cell>
          <cell r="AG901">
            <v>0</v>
          </cell>
        </row>
        <row r="902">
          <cell r="S902">
            <v>0</v>
          </cell>
          <cell r="V902">
            <v>0</v>
          </cell>
          <cell r="Z902">
            <v>0</v>
          </cell>
          <cell r="AG902">
            <v>0</v>
          </cell>
        </row>
        <row r="903">
          <cell r="P903">
            <v>3541577.26</v>
          </cell>
          <cell r="T903">
            <v>3067577.2399999998</v>
          </cell>
          <cell r="W903">
            <v>0</v>
          </cell>
          <cell r="AA903">
            <v>11952</v>
          </cell>
          <cell r="AH903">
            <v>0</v>
          </cell>
        </row>
        <row r="904">
          <cell r="T904">
            <v>0</v>
          </cell>
          <cell r="W904">
            <v>0</v>
          </cell>
          <cell r="AA904">
            <v>0</v>
          </cell>
          <cell r="AH904">
            <v>0</v>
          </cell>
        </row>
        <row r="905">
          <cell r="T905">
            <v>0</v>
          </cell>
          <cell r="W905">
            <v>0</v>
          </cell>
          <cell r="AA905">
            <v>0</v>
          </cell>
          <cell r="AH905">
            <v>0</v>
          </cell>
        </row>
        <row r="906">
          <cell r="T906">
            <v>0</v>
          </cell>
          <cell r="W906">
            <v>0</v>
          </cell>
          <cell r="AA906">
            <v>0</v>
          </cell>
          <cell r="AH906">
            <v>0</v>
          </cell>
        </row>
        <row r="907">
          <cell r="S907">
            <v>0</v>
          </cell>
          <cell r="V907">
            <v>0</v>
          </cell>
          <cell r="Z907">
            <v>0</v>
          </cell>
          <cell r="AG907">
            <v>0</v>
          </cell>
        </row>
        <row r="908">
          <cell r="S908">
            <v>0</v>
          </cell>
          <cell r="V908">
            <v>0</v>
          </cell>
          <cell r="Z908">
            <v>0</v>
          </cell>
          <cell r="AG908">
            <v>0</v>
          </cell>
        </row>
        <row r="909">
          <cell r="O909">
            <v>268685.87</v>
          </cell>
          <cell r="S909">
            <v>19106.840000000026</v>
          </cell>
          <cell r="V909">
            <v>0</v>
          </cell>
          <cell r="Z909">
            <v>0</v>
          </cell>
          <cell r="AG909">
            <v>0</v>
          </cell>
        </row>
        <row r="910">
          <cell r="S910">
            <v>0</v>
          </cell>
          <cell r="V910">
            <v>0</v>
          </cell>
          <cell r="Z910">
            <v>0</v>
          </cell>
          <cell r="AG910">
            <v>0</v>
          </cell>
        </row>
        <row r="911">
          <cell r="S911">
            <v>0</v>
          </cell>
          <cell r="V911">
            <v>0</v>
          </cell>
          <cell r="Z911">
            <v>0</v>
          </cell>
          <cell r="AG911">
            <v>0</v>
          </cell>
        </row>
        <row r="912">
          <cell r="T912">
            <v>0</v>
          </cell>
          <cell r="W912">
            <v>0</v>
          </cell>
          <cell r="AA912">
            <v>0</v>
          </cell>
          <cell r="AH912">
            <v>0</v>
          </cell>
        </row>
        <row r="913">
          <cell r="T913">
            <v>0</v>
          </cell>
          <cell r="W913">
            <v>0</v>
          </cell>
          <cell r="AA913">
            <v>0</v>
          </cell>
          <cell r="AH913">
            <v>0</v>
          </cell>
        </row>
        <row r="914">
          <cell r="T914">
            <v>0</v>
          </cell>
          <cell r="W914">
            <v>0</v>
          </cell>
          <cell r="AA914">
            <v>0</v>
          </cell>
          <cell r="AH914">
            <v>0</v>
          </cell>
        </row>
        <row r="915">
          <cell r="T915">
            <v>0</v>
          </cell>
          <cell r="W915">
            <v>0</v>
          </cell>
          <cell r="AA915">
            <v>0</v>
          </cell>
          <cell r="AH915">
            <v>0</v>
          </cell>
        </row>
        <row r="916">
          <cell r="O916">
            <v>2493.8000000000002</v>
          </cell>
          <cell r="S916">
            <v>4340.8</v>
          </cell>
          <cell r="V916">
            <v>0</v>
          </cell>
          <cell r="Z916">
            <v>0</v>
          </cell>
          <cell r="AG916">
            <v>0</v>
          </cell>
        </row>
        <row r="917">
          <cell r="T917">
            <v>0</v>
          </cell>
          <cell r="W917">
            <v>0</v>
          </cell>
          <cell r="AA917">
            <v>0</v>
          </cell>
          <cell r="AD917">
            <v>0</v>
          </cell>
          <cell r="AH917">
            <v>0</v>
          </cell>
        </row>
        <row r="918">
          <cell r="T918">
            <v>0</v>
          </cell>
          <cell r="W918">
            <v>0</v>
          </cell>
          <cell r="AA918">
            <v>0</v>
          </cell>
          <cell r="AH918">
            <v>0</v>
          </cell>
        </row>
        <row r="919">
          <cell r="O919">
            <v>0</v>
          </cell>
          <cell r="P919">
            <v>0</v>
          </cell>
          <cell r="S919">
            <v>1087331.1200000001</v>
          </cell>
          <cell r="T919">
            <v>0</v>
          </cell>
          <cell r="V919">
            <v>0</v>
          </cell>
          <cell r="W919">
            <v>0</v>
          </cell>
          <cell r="Z919">
            <v>14367.6</v>
          </cell>
          <cell r="AA919">
            <v>0</v>
          </cell>
          <cell r="AC919">
            <v>0</v>
          </cell>
          <cell r="AD919">
            <v>0</v>
          </cell>
          <cell r="AG919">
            <v>0</v>
          </cell>
          <cell r="AH919">
            <v>0</v>
          </cell>
          <cell r="AK919">
            <v>0</v>
          </cell>
          <cell r="AL919">
            <v>0</v>
          </cell>
          <cell r="AO919">
            <v>1101698.72</v>
          </cell>
          <cell r="AP919">
            <v>0</v>
          </cell>
        </row>
        <row r="920">
          <cell r="O920">
            <v>0</v>
          </cell>
          <cell r="P920">
            <v>0</v>
          </cell>
          <cell r="S920">
            <v>1831739.87</v>
          </cell>
          <cell r="T920">
            <v>0</v>
          </cell>
          <cell r="V920">
            <v>0</v>
          </cell>
          <cell r="W920">
            <v>0</v>
          </cell>
          <cell r="Z920">
            <v>13098.5</v>
          </cell>
          <cell r="AA920">
            <v>0</v>
          </cell>
          <cell r="AC920">
            <v>0</v>
          </cell>
          <cell r="AD920">
            <v>0</v>
          </cell>
          <cell r="AG920">
            <v>0</v>
          </cell>
          <cell r="AH920">
            <v>0</v>
          </cell>
          <cell r="AK920">
            <v>0</v>
          </cell>
          <cell r="AL920">
            <v>0</v>
          </cell>
          <cell r="AO920">
            <v>1844838.37</v>
          </cell>
          <cell r="AP920">
            <v>0</v>
          </cell>
        </row>
        <row r="921">
          <cell r="O921">
            <v>0</v>
          </cell>
          <cell r="P921">
            <v>0</v>
          </cell>
          <cell r="S921">
            <v>0</v>
          </cell>
          <cell r="T921">
            <v>3313973.81</v>
          </cell>
          <cell r="V921">
            <v>0</v>
          </cell>
          <cell r="W921">
            <v>0</v>
          </cell>
          <cell r="Z921">
            <v>0</v>
          </cell>
          <cell r="AA921">
            <v>15514.1</v>
          </cell>
          <cell r="AC921">
            <v>0</v>
          </cell>
          <cell r="AD921">
            <v>0</v>
          </cell>
          <cell r="AG921">
            <v>0</v>
          </cell>
          <cell r="AH921">
            <v>0</v>
          </cell>
          <cell r="AK921">
            <v>0</v>
          </cell>
          <cell r="AL921">
            <v>0</v>
          </cell>
          <cell r="AO921">
            <v>0</v>
          </cell>
          <cell r="AP921">
            <v>3329487.91</v>
          </cell>
        </row>
        <row r="922">
          <cell r="O922">
            <v>0</v>
          </cell>
          <cell r="P922">
            <v>0</v>
          </cell>
          <cell r="S922">
            <v>0</v>
          </cell>
          <cell r="T922">
            <v>0</v>
          </cell>
          <cell r="V922">
            <v>0</v>
          </cell>
          <cell r="W922">
            <v>0</v>
          </cell>
          <cell r="Z922">
            <v>0</v>
          </cell>
          <cell r="AA922">
            <v>0</v>
          </cell>
          <cell r="AC922">
            <v>0</v>
          </cell>
          <cell r="AD922">
            <v>0</v>
          </cell>
          <cell r="AG922">
            <v>0</v>
          </cell>
          <cell r="AH922">
            <v>0</v>
          </cell>
          <cell r="AK922">
            <v>0</v>
          </cell>
          <cell r="AL922">
            <v>0</v>
          </cell>
          <cell r="AO922">
            <v>0</v>
          </cell>
          <cell r="AP922">
            <v>0</v>
          </cell>
        </row>
        <row r="923">
          <cell r="O923">
            <v>0</v>
          </cell>
          <cell r="P923">
            <v>0</v>
          </cell>
          <cell r="S923">
            <v>0</v>
          </cell>
          <cell r="T923">
            <v>0</v>
          </cell>
          <cell r="V923">
            <v>0</v>
          </cell>
          <cell r="W923">
            <v>0</v>
          </cell>
          <cell r="Z923">
            <v>0</v>
          </cell>
          <cell r="AA923">
            <v>0</v>
          </cell>
          <cell r="AC923">
            <v>0</v>
          </cell>
          <cell r="AD923">
            <v>0</v>
          </cell>
          <cell r="AG923">
            <v>0</v>
          </cell>
          <cell r="AH923">
            <v>0</v>
          </cell>
          <cell r="AK923">
            <v>0</v>
          </cell>
          <cell r="AL923">
            <v>0</v>
          </cell>
          <cell r="AO923">
            <v>0</v>
          </cell>
          <cell r="AP923">
            <v>0</v>
          </cell>
        </row>
        <row r="924">
          <cell r="O924">
            <v>0</v>
          </cell>
          <cell r="P924">
            <v>0</v>
          </cell>
          <cell r="S924">
            <v>0</v>
          </cell>
          <cell r="T924">
            <v>0</v>
          </cell>
          <cell r="V924">
            <v>0</v>
          </cell>
          <cell r="W924">
            <v>0</v>
          </cell>
          <cell r="Z924">
            <v>0</v>
          </cell>
          <cell r="AA924">
            <v>0</v>
          </cell>
          <cell r="AC924">
            <v>0</v>
          </cell>
          <cell r="AD924">
            <v>0</v>
          </cell>
          <cell r="AG924">
            <v>0</v>
          </cell>
          <cell r="AH924">
            <v>0</v>
          </cell>
          <cell r="AK924">
            <v>0</v>
          </cell>
          <cell r="AL924">
            <v>0</v>
          </cell>
          <cell r="AO924">
            <v>0</v>
          </cell>
          <cell r="AP924">
            <v>0</v>
          </cell>
        </row>
        <row r="925">
          <cell r="O925">
            <v>0</v>
          </cell>
          <cell r="P925">
            <v>0</v>
          </cell>
          <cell r="S925">
            <v>14422.14</v>
          </cell>
          <cell r="T925">
            <v>0</v>
          </cell>
          <cell r="V925">
            <v>0</v>
          </cell>
          <cell r="W925">
            <v>0</v>
          </cell>
          <cell r="Z925">
            <v>0</v>
          </cell>
          <cell r="AA925">
            <v>0</v>
          </cell>
          <cell r="AC925">
            <v>0</v>
          </cell>
          <cell r="AD925">
            <v>0</v>
          </cell>
          <cell r="AG925">
            <v>0</v>
          </cell>
          <cell r="AH925">
            <v>0</v>
          </cell>
          <cell r="AK925">
            <v>0</v>
          </cell>
          <cell r="AL925">
            <v>0</v>
          </cell>
          <cell r="AO925">
            <v>14422.14</v>
          </cell>
          <cell r="AP925">
            <v>0</v>
          </cell>
        </row>
        <row r="926">
          <cell r="O926">
            <v>0</v>
          </cell>
          <cell r="P926">
            <v>0</v>
          </cell>
          <cell r="S926">
            <v>0</v>
          </cell>
          <cell r="T926">
            <v>93519.34</v>
          </cell>
          <cell r="V926">
            <v>0</v>
          </cell>
          <cell r="W926">
            <v>0</v>
          </cell>
          <cell r="Z926">
            <v>0</v>
          </cell>
          <cell r="AA926">
            <v>0</v>
          </cell>
          <cell r="AC926">
            <v>0</v>
          </cell>
          <cell r="AD926">
            <v>0</v>
          </cell>
          <cell r="AG926">
            <v>0</v>
          </cell>
          <cell r="AH926">
            <v>0</v>
          </cell>
          <cell r="AK926">
            <v>0</v>
          </cell>
          <cell r="AL926">
            <v>0</v>
          </cell>
          <cell r="AO926">
            <v>0</v>
          </cell>
          <cell r="AP926">
            <v>93519.34</v>
          </cell>
        </row>
        <row r="927">
          <cell r="O927">
            <v>0</v>
          </cell>
          <cell r="P927">
            <v>0</v>
          </cell>
          <cell r="S927">
            <v>0</v>
          </cell>
          <cell r="T927">
            <v>3313973.81</v>
          </cell>
          <cell r="V927">
            <v>0</v>
          </cell>
          <cell r="W927">
            <v>0</v>
          </cell>
          <cell r="Z927">
            <v>0</v>
          </cell>
          <cell r="AA927">
            <v>15514.1</v>
          </cell>
          <cell r="AC927">
            <v>0</v>
          </cell>
          <cell r="AD927">
            <v>0</v>
          </cell>
          <cell r="AG927">
            <v>0</v>
          </cell>
          <cell r="AH927">
            <v>0</v>
          </cell>
          <cell r="AK927">
            <v>0</v>
          </cell>
          <cell r="AL927">
            <v>0</v>
          </cell>
          <cell r="AO927">
            <v>0</v>
          </cell>
          <cell r="AP927">
            <v>3329487.91</v>
          </cell>
        </row>
        <row r="928">
          <cell r="S928">
            <v>0</v>
          </cell>
          <cell r="V928">
            <v>0</v>
          </cell>
          <cell r="Z928">
            <v>0</v>
          </cell>
          <cell r="AG928">
            <v>0</v>
          </cell>
        </row>
        <row r="929">
          <cell r="S929">
            <v>0</v>
          </cell>
          <cell r="V929">
            <v>0</v>
          </cell>
          <cell r="Z929">
            <v>0</v>
          </cell>
          <cell r="AG929">
            <v>0</v>
          </cell>
        </row>
        <row r="930">
          <cell r="S930">
            <v>0</v>
          </cell>
          <cell r="V930">
            <v>0</v>
          </cell>
          <cell r="Z930">
            <v>0</v>
          </cell>
          <cell r="AG930">
            <v>0</v>
          </cell>
        </row>
        <row r="931">
          <cell r="O931">
            <v>35654.35</v>
          </cell>
          <cell r="S931">
            <v>0</v>
          </cell>
          <cell r="V931">
            <v>0</v>
          </cell>
          <cell r="Z931">
            <v>0</v>
          </cell>
          <cell r="AG931">
            <v>0</v>
          </cell>
        </row>
        <row r="932">
          <cell r="O932">
            <v>410653.24</v>
          </cell>
          <cell r="S932">
            <v>460946.62</v>
          </cell>
          <cell r="V932">
            <v>0</v>
          </cell>
          <cell r="Z932">
            <v>0</v>
          </cell>
          <cell r="AG932">
            <v>0</v>
          </cell>
        </row>
        <row r="933">
          <cell r="O933">
            <v>3694043.26</v>
          </cell>
          <cell r="S933">
            <v>5958002.5299999993</v>
          </cell>
          <cell r="V933">
            <v>0</v>
          </cell>
          <cell r="Z933">
            <v>0</v>
          </cell>
          <cell r="AG933">
            <v>0</v>
          </cell>
          <cell r="AK933">
            <v>3694043.26</v>
          </cell>
          <cell r="AO933">
            <v>5958002.5299999993</v>
          </cell>
        </row>
        <row r="934">
          <cell r="S934">
            <v>0</v>
          </cell>
          <cell r="V934">
            <v>0</v>
          </cell>
          <cell r="Z934">
            <v>0</v>
          </cell>
          <cell r="AG934">
            <v>0</v>
          </cell>
          <cell r="AK934">
            <v>0</v>
          </cell>
          <cell r="AO934">
            <v>0</v>
          </cell>
        </row>
        <row r="935">
          <cell r="S935">
            <v>0</v>
          </cell>
          <cell r="V935">
            <v>0</v>
          </cell>
          <cell r="Z935">
            <v>0</v>
          </cell>
          <cell r="AG935">
            <v>0</v>
          </cell>
          <cell r="AK935">
            <v>0</v>
          </cell>
          <cell r="AO935">
            <v>0</v>
          </cell>
        </row>
        <row r="936">
          <cell r="S936">
            <v>0</v>
          </cell>
          <cell r="V936">
            <v>0</v>
          </cell>
          <cell r="Z936">
            <v>0</v>
          </cell>
          <cell r="AG936">
            <v>0</v>
          </cell>
          <cell r="AK936">
            <v>0</v>
          </cell>
          <cell r="AO936">
            <v>0</v>
          </cell>
        </row>
        <row r="937">
          <cell r="S937">
            <v>0</v>
          </cell>
          <cell r="V937">
            <v>0</v>
          </cell>
          <cell r="Z937">
            <v>0</v>
          </cell>
          <cell r="AG937">
            <v>0</v>
          </cell>
          <cell r="AK937">
            <v>0</v>
          </cell>
          <cell r="AO937">
            <v>0</v>
          </cell>
        </row>
        <row r="938">
          <cell r="S938">
            <v>0</v>
          </cell>
          <cell r="V938">
            <v>0</v>
          </cell>
          <cell r="Z938">
            <v>0</v>
          </cell>
          <cell r="AG938">
            <v>0</v>
          </cell>
          <cell r="AK938">
            <v>0</v>
          </cell>
          <cell r="AO938">
            <v>0</v>
          </cell>
        </row>
        <row r="939">
          <cell r="S939">
            <v>0</v>
          </cell>
          <cell r="V939">
            <v>0</v>
          </cell>
          <cell r="Z939">
            <v>0</v>
          </cell>
          <cell r="AG939">
            <v>0</v>
          </cell>
          <cell r="AK939">
            <v>0</v>
          </cell>
          <cell r="AO939">
            <v>0</v>
          </cell>
        </row>
        <row r="940">
          <cell r="S940">
            <v>0</v>
          </cell>
          <cell r="V940">
            <v>0</v>
          </cell>
          <cell r="Z940">
            <v>0</v>
          </cell>
          <cell r="AG940">
            <v>0</v>
          </cell>
          <cell r="AK940">
            <v>0</v>
          </cell>
          <cell r="AO940">
            <v>0</v>
          </cell>
        </row>
        <row r="941">
          <cell r="S941">
            <v>0</v>
          </cell>
          <cell r="V941">
            <v>0</v>
          </cell>
          <cell r="Z941">
            <v>0</v>
          </cell>
          <cell r="AG941">
            <v>0</v>
          </cell>
          <cell r="AK941">
            <v>0</v>
          </cell>
          <cell r="AO941">
            <v>0</v>
          </cell>
        </row>
        <row r="942">
          <cell r="P942">
            <v>476900</v>
          </cell>
          <cell r="T942">
            <v>0</v>
          </cell>
          <cell r="W942">
            <v>0</v>
          </cell>
          <cell r="AA942">
            <v>0</v>
          </cell>
          <cell r="AH942">
            <v>0</v>
          </cell>
          <cell r="AL942">
            <v>476900</v>
          </cell>
          <cell r="AP942">
            <v>0</v>
          </cell>
        </row>
        <row r="943">
          <cell r="T943">
            <v>0</v>
          </cell>
          <cell r="W943">
            <v>0</v>
          </cell>
          <cell r="AA943">
            <v>0</v>
          </cell>
          <cell r="AH943">
            <v>0</v>
          </cell>
          <cell r="AL943">
            <v>0</v>
          </cell>
          <cell r="AP943">
            <v>0</v>
          </cell>
        </row>
        <row r="944">
          <cell r="T944">
            <v>0</v>
          </cell>
          <cell r="W944">
            <v>0</v>
          </cell>
          <cell r="AA944">
            <v>0</v>
          </cell>
          <cell r="AH944">
            <v>0</v>
          </cell>
          <cell r="AL944">
            <v>0</v>
          </cell>
          <cell r="AP944">
            <v>0</v>
          </cell>
        </row>
        <row r="945">
          <cell r="T945">
            <v>0</v>
          </cell>
          <cell r="W945">
            <v>0</v>
          </cell>
          <cell r="AA945">
            <v>0</v>
          </cell>
          <cell r="AH945">
            <v>0</v>
          </cell>
          <cell r="AL945">
            <v>0</v>
          </cell>
          <cell r="AP945">
            <v>0</v>
          </cell>
        </row>
        <row r="946">
          <cell r="T946">
            <v>0</v>
          </cell>
          <cell r="W946">
            <v>0</v>
          </cell>
          <cell r="AA946">
            <v>0</v>
          </cell>
          <cell r="AH946">
            <v>0</v>
          </cell>
          <cell r="AL946">
            <v>0</v>
          </cell>
          <cell r="AP946">
            <v>0</v>
          </cell>
        </row>
        <row r="947">
          <cell r="T947">
            <v>0</v>
          </cell>
          <cell r="W947">
            <v>0</v>
          </cell>
          <cell r="AA947">
            <v>0</v>
          </cell>
          <cell r="AD947">
            <v>0</v>
          </cell>
          <cell r="AH947">
            <v>0</v>
          </cell>
          <cell r="AL947">
            <v>0</v>
          </cell>
          <cell r="AP947">
            <v>0</v>
          </cell>
        </row>
        <row r="948">
          <cell r="T948">
            <v>0</v>
          </cell>
          <cell r="W948">
            <v>0</v>
          </cell>
          <cell r="AA948">
            <v>0</v>
          </cell>
          <cell r="AH948">
            <v>0</v>
          </cell>
          <cell r="AL948">
            <v>0</v>
          </cell>
          <cell r="AP948">
            <v>0</v>
          </cell>
        </row>
        <row r="949">
          <cell r="T949">
            <v>0</v>
          </cell>
          <cell r="W949">
            <v>0</v>
          </cell>
          <cell r="AA949">
            <v>0</v>
          </cell>
          <cell r="AH949">
            <v>0</v>
          </cell>
          <cell r="AL949">
            <v>0</v>
          </cell>
          <cell r="AP949">
            <v>0</v>
          </cell>
        </row>
        <row r="950">
          <cell r="O950">
            <v>0</v>
          </cell>
          <cell r="P950">
            <v>0</v>
          </cell>
          <cell r="S950">
            <v>0</v>
          </cell>
          <cell r="T950">
            <v>0</v>
          </cell>
          <cell r="V950">
            <v>0</v>
          </cell>
          <cell r="W950">
            <v>0</v>
          </cell>
          <cell r="Z950">
            <v>0</v>
          </cell>
          <cell r="AA950">
            <v>0</v>
          </cell>
          <cell r="AC950">
            <v>0</v>
          </cell>
          <cell r="AD950">
            <v>0</v>
          </cell>
          <cell r="AG950">
            <v>0</v>
          </cell>
          <cell r="AH950">
            <v>0</v>
          </cell>
          <cell r="AK950">
            <v>0</v>
          </cell>
          <cell r="AL950">
            <v>0</v>
          </cell>
          <cell r="AO950">
            <v>0</v>
          </cell>
          <cell r="AP950">
            <v>0</v>
          </cell>
        </row>
        <row r="951">
          <cell r="O951">
            <v>0</v>
          </cell>
          <cell r="P951">
            <v>0</v>
          </cell>
          <cell r="S951">
            <v>0</v>
          </cell>
          <cell r="T951">
            <v>0</v>
          </cell>
          <cell r="V951">
            <v>0</v>
          </cell>
          <cell r="W951">
            <v>0</v>
          </cell>
          <cell r="Z951">
            <v>0</v>
          </cell>
          <cell r="AA951">
            <v>0</v>
          </cell>
          <cell r="AC951">
            <v>0</v>
          </cell>
          <cell r="AD951">
            <v>0</v>
          </cell>
          <cell r="AG951">
            <v>0</v>
          </cell>
          <cell r="AH951">
            <v>0</v>
          </cell>
          <cell r="AK951">
            <v>0</v>
          </cell>
          <cell r="AL951">
            <v>0</v>
          </cell>
          <cell r="AO951">
            <v>0</v>
          </cell>
          <cell r="AP951">
            <v>0</v>
          </cell>
        </row>
        <row r="952">
          <cell r="O952">
            <v>0</v>
          </cell>
          <cell r="P952">
            <v>0</v>
          </cell>
          <cell r="S952">
            <v>0</v>
          </cell>
          <cell r="T952">
            <v>0</v>
          </cell>
          <cell r="V952">
            <v>0</v>
          </cell>
          <cell r="W952">
            <v>0</v>
          </cell>
          <cell r="Z952">
            <v>0</v>
          </cell>
          <cell r="AA952">
            <v>0</v>
          </cell>
          <cell r="AC952">
            <v>0</v>
          </cell>
          <cell r="AD952">
            <v>0</v>
          </cell>
          <cell r="AG952">
            <v>0</v>
          </cell>
          <cell r="AH952">
            <v>0</v>
          </cell>
          <cell r="AK952">
            <v>0</v>
          </cell>
          <cell r="AL952">
            <v>0</v>
          </cell>
          <cell r="AO952">
            <v>0</v>
          </cell>
          <cell r="AP952">
            <v>0</v>
          </cell>
        </row>
        <row r="953">
          <cell r="O953">
            <v>0</v>
          </cell>
          <cell r="P953">
            <v>0</v>
          </cell>
          <cell r="S953">
            <v>0</v>
          </cell>
          <cell r="T953">
            <v>0</v>
          </cell>
          <cell r="V953">
            <v>0</v>
          </cell>
          <cell r="W953">
            <v>0</v>
          </cell>
          <cell r="Z953">
            <v>0</v>
          </cell>
          <cell r="AA953">
            <v>0</v>
          </cell>
          <cell r="AC953">
            <v>0</v>
          </cell>
          <cell r="AD953">
            <v>0</v>
          </cell>
          <cell r="AG953">
            <v>0</v>
          </cell>
          <cell r="AH953">
            <v>0</v>
          </cell>
          <cell r="AK953">
            <v>0</v>
          </cell>
          <cell r="AL953">
            <v>0</v>
          </cell>
          <cell r="AO953">
            <v>0</v>
          </cell>
          <cell r="AP953">
            <v>0</v>
          </cell>
        </row>
        <row r="954">
          <cell r="O954">
            <v>0</v>
          </cell>
          <cell r="P954">
            <v>0</v>
          </cell>
          <cell r="S954">
            <v>0</v>
          </cell>
          <cell r="T954">
            <v>0</v>
          </cell>
          <cell r="V954">
            <v>0</v>
          </cell>
          <cell r="W954">
            <v>0</v>
          </cell>
          <cell r="Z954">
            <v>0</v>
          </cell>
          <cell r="AA954">
            <v>0</v>
          </cell>
          <cell r="AC954">
            <v>0</v>
          </cell>
          <cell r="AD954">
            <v>0</v>
          </cell>
          <cell r="AG954">
            <v>0</v>
          </cell>
          <cell r="AH954">
            <v>0</v>
          </cell>
          <cell r="AK954">
            <v>0</v>
          </cell>
          <cell r="AL954">
            <v>0</v>
          </cell>
          <cell r="AO954">
            <v>0</v>
          </cell>
          <cell r="AP954">
            <v>0</v>
          </cell>
        </row>
        <row r="955">
          <cell r="O955">
            <v>0</v>
          </cell>
          <cell r="P955">
            <v>0</v>
          </cell>
          <cell r="S955">
            <v>0</v>
          </cell>
          <cell r="T955">
            <v>0</v>
          </cell>
          <cell r="V955">
            <v>0</v>
          </cell>
          <cell r="W955">
            <v>0</v>
          </cell>
          <cell r="Z955">
            <v>0</v>
          </cell>
          <cell r="AA955">
            <v>0</v>
          </cell>
          <cell r="AC955">
            <v>0</v>
          </cell>
          <cell r="AD955">
            <v>0</v>
          </cell>
          <cell r="AG955">
            <v>0</v>
          </cell>
          <cell r="AH955">
            <v>0</v>
          </cell>
          <cell r="AK955">
            <v>0</v>
          </cell>
          <cell r="AL955">
            <v>0</v>
          </cell>
          <cell r="AO955">
            <v>0</v>
          </cell>
          <cell r="AP955">
            <v>0</v>
          </cell>
        </row>
        <row r="956">
          <cell r="O956">
            <v>0</v>
          </cell>
          <cell r="P956">
            <v>0</v>
          </cell>
          <cell r="S956">
            <v>0</v>
          </cell>
          <cell r="T956">
            <v>0</v>
          </cell>
          <cell r="V956">
            <v>0</v>
          </cell>
          <cell r="W956">
            <v>0</v>
          </cell>
          <cell r="Z956">
            <v>0</v>
          </cell>
          <cell r="AA956">
            <v>0</v>
          </cell>
          <cell r="AC956">
            <v>0</v>
          </cell>
          <cell r="AD956">
            <v>0</v>
          </cell>
          <cell r="AG956">
            <v>0</v>
          </cell>
          <cell r="AH956">
            <v>0</v>
          </cell>
          <cell r="AK956">
            <v>0</v>
          </cell>
          <cell r="AL956">
            <v>0</v>
          </cell>
          <cell r="AO956">
            <v>0</v>
          </cell>
          <cell r="AP956">
            <v>0</v>
          </cell>
        </row>
        <row r="957">
          <cell r="O957">
            <v>0</v>
          </cell>
          <cell r="P957">
            <v>0</v>
          </cell>
          <cell r="S957">
            <v>0</v>
          </cell>
          <cell r="T957">
            <v>0</v>
          </cell>
          <cell r="V957">
            <v>0</v>
          </cell>
          <cell r="W957">
            <v>0</v>
          </cell>
          <cell r="Z957">
            <v>0</v>
          </cell>
          <cell r="AA957">
            <v>0</v>
          </cell>
          <cell r="AC957">
            <v>0</v>
          </cell>
          <cell r="AD957">
            <v>0</v>
          </cell>
          <cell r="AG957">
            <v>0</v>
          </cell>
          <cell r="AH957">
            <v>0</v>
          </cell>
          <cell r="AK957">
            <v>0</v>
          </cell>
          <cell r="AL957">
            <v>0</v>
          </cell>
          <cell r="AO957">
            <v>0</v>
          </cell>
          <cell r="AP957">
            <v>0</v>
          </cell>
        </row>
        <row r="958">
          <cell r="S958">
            <v>0</v>
          </cell>
          <cell r="V958">
            <v>0</v>
          </cell>
          <cell r="Z958">
            <v>0</v>
          </cell>
          <cell r="AG958">
            <v>0</v>
          </cell>
        </row>
        <row r="959">
          <cell r="T959">
            <v>0</v>
          </cell>
          <cell r="W959">
            <v>0</v>
          </cell>
          <cell r="AA959">
            <v>0</v>
          </cell>
          <cell r="AH959">
            <v>0</v>
          </cell>
        </row>
        <row r="960">
          <cell r="P960">
            <v>4417262.5599999996</v>
          </cell>
          <cell r="T960">
            <v>6447849.79</v>
          </cell>
          <cell r="W960">
            <v>0</v>
          </cell>
          <cell r="AA960">
            <v>0</v>
          </cell>
          <cell r="AH960">
            <v>0</v>
          </cell>
          <cell r="AL960">
            <v>4417262.5599999996</v>
          </cell>
          <cell r="AP960">
            <v>6447849.79</v>
          </cell>
        </row>
        <row r="961">
          <cell r="O961">
            <v>4018477.26</v>
          </cell>
          <cell r="S961">
            <v>6855551.0700000003</v>
          </cell>
          <cell r="V961">
            <v>0</v>
          </cell>
          <cell r="Z961">
            <v>15514.1</v>
          </cell>
          <cell r="AG961">
            <v>0</v>
          </cell>
          <cell r="AK961">
            <v>4018477.26</v>
          </cell>
          <cell r="AO961">
            <v>6871065.1699999999</v>
          </cell>
        </row>
        <row r="972">
          <cell r="P972">
            <v>0</v>
          </cell>
          <cell r="T972">
            <v>0</v>
          </cell>
          <cell r="W972">
            <v>0</v>
          </cell>
          <cell r="AA972">
            <v>0</v>
          </cell>
          <cell r="AD972">
            <v>0</v>
          </cell>
          <cell r="AH972">
            <v>0</v>
          </cell>
        </row>
        <row r="973">
          <cell r="P973">
            <v>0</v>
          </cell>
          <cell r="T973">
            <v>0</v>
          </cell>
          <cell r="W973">
            <v>0</v>
          </cell>
          <cell r="AA973">
            <v>0</v>
          </cell>
          <cell r="AD973">
            <v>0</v>
          </cell>
          <cell r="AH973">
            <v>0</v>
          </cell>
        </row>
        <row r="975">
          <cell r="P975">
            <v>0</v>
          </cell>
          <cell r="T975">
            <v>0</v>
          </cell>
          <cell r="W975">
            <v>0</v>
          </cell>
          <cell r="AA975">
            <v>0</v>
          </cell>
          <cell r="AD975">
            <v>0</v>
          </cell>
          <cell r="AH975">
            <v>0</v>
          </cell>
        </row>
        <row r="976">
          <cell r="P976">
            <v>0</v>
          </cell>
          <cell r="T976">
            <v>0</v>
          </cell>
          <cell r="W976">
            <v>0</v>
          </cell>
          <cell r="AA976">
            <v>0</v>
          </cell>
          <cell r="AD976">
            <v>0</v>
          </cell>
          <cell r="AH976">
            <v>0</v>
          </cell>
        </row>
        <row r="978">
          <cell r="P978">
            <v>0</v>
          </cell>
          <cell r="T978">
            <v>0</v>
          </cell>
          <cell r="W978">
            <v>0</v>
          </cell>
          <cell r="AA978">
            <v>0</v>
          </cell>
          <cell r="AD978">
            <v>0</v>
          </cell>
          <cell r="AH978">
            <v>0</v>
          </cell>
        </row>
        <row r="979">
          <cell r="P979">
            <v>0</v>
          </cell>
          <cell r="T979">
            <v>0</v>
          </cell>
          <cell r="W979">
            <v>0</v>
          </cell>
          <cell r="AA979">
            <v>0</v>
          </cell>
          <cell r="AD979">
            <v>0</v>
          </cell>
          <cell r="AH979">
            <v>0</v>
          </cell>
        </row>
        <row r="981">
          <cell r="P981">
            <v>0</v>
          </cell>
          <cell r="T981">
            <v>0</v>
          </cell>
          <cell r="W981">
            <v>0</v>
          </cell>
          <cell r="AA981">
            <v>0</v>
          </cell>
          <cell r="AD981">
            <v>0</v>
          </cell>
          <cell r="AH981">
            <v>0</v>
          </cell>
        </row>
        <row r="982">
          <cell r="P982">
            <v>0</v>
          </cell>
          <cell r="T982">
            <v>0</v>
          </cell>
          <cell r="W982">
            <v>0</v>
          </cell>
          <cell r="AA982">
            <v>0</v>
          </cell>
          <cell r="AD982">
            <v>0</v>
          </cell>
        </row>
        <row r="984">
          <cell r="P984">
            <v>0</v>
          </cell>
          <cell r="T984">
            <v>33811.479999999996</v>
          </cell>
          <cell r="W984">
            <v>0</v>
          </cell>
          <cell r="AA984">
            <v>0</v>
          </cell>
          <cell r="AD984">
            <v>0</v>
          </cell>
          <cell r="AH984">
            <v>0</v>
          </cell>
        </row>
        <row r="985">
          <cell r="P985">
            <v>0</v>
          </cell>
          <cell r="T985">
            <v>0</v>
          </cell>
          <cell r="W985">
            <v>0</v>
          </cell>
          <cell r="AA985">
            <v>0</v>
          </cell>
          <cell r="AD985">
            <v>0</v>
          </cell>
          <cell r="AH985">
            <v>0</v>
          </cell>
        </row>
      </sheetData>
      <sheetData sheetId="2"/>
      <sheetData sheetId="3">
        <row r="21">
          <cell r="D21">
            <v>922.5</v>
          </cell>
          <cell r="E21">
            <v>1730.86</v>
          </cell>
        </row>
        <row r="41">
          <cell r="G41">
            <v>0</v>
          </cell>
          <cell r="H41">
            <v>0</v>
          </cell>
          <cell r="J41">
            <v>0</v>
          </cell>
          <cell r="K41">
            <v>0</v>
          </cell>
        </row>
        <row r="42">
          <cell r="G42">
            <v>0</v>
          </cell>
          <cell r="H42">
            <v>0</v>
          </cell>
          <cell r="J42">
            <v>0</v>
          </cell>
          <cell r="K42">
            <v>0</v>
          </cell>
        </row>
        <row r="45">
          <cell r="G45">
            <v>0</v>
          </cell>
          <cell r="H45">
            <v>0</v>
          </cell>
          <cell r="J45">
            <v>0</v>
          </cell>
          <cell r="K45">
            <v>0</v>
          </cell>
        </row>
        <row r="46">
          <cell r="G46">
            <v>0</v>
          </cell>
          <cell r="H46">
            <v>0</v>
          </cell>
          <cell r="J46">
            <v>0</v>
          </cell>
          <cell r="K46">
            <v>0</v>
          </cell>
        </row>
        <row r="67">
          <cell r="D67">
            <v>0</v>
          </cell>
          <cell r="E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</row>
        <row r="69">
          <cell r="D69">
            <v>0</v>
          </cell>
          <cell r="E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</row>
        <row r="71">
          <cell r="D71">
            <v>0</v>
          </cell>
          <cell r="E71">
            <v>0</v>
          </cell>
          <cell r="G71">
            <v>0</v>
          </cell>
          <cell r="H71">
            <v>0</v>
          </cell>
          <cell r="J71">
            <v>0</v>
          </cell>
          <cell r="K71">
            <v>0</v>
          </cell>
        </row>
        <row r="73">
          <cell r="D73">
            <v>0</v>
          </cell>
          <cell r="E73">
            <v>0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</row>
        <row r="75">
          <cell r="D75">
            <v>0</v>
          </cell>
          <cell r="E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</row>
        <row r="77">
          <cell r="D77">
            <v>0</v>
          </cell>
          <cell r="E77">
            <v>0</v>
          </cell>
          <cell r="G77">
            <v>0</v>
          </cell>
          <cell r="H77">
            <v>0</v>
          </cell>
          <cell r="J77">
            <v>0</v>
          </cell>
          <cell r="K77">
            <v>0</v>
          </cell>
        </row>
        <row r="79">
          <cell r="D79">
            <v>0</v>
          </cell>
          <cell r="E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</row>
      </sheetData>
      <sheetData sheetId="4">
        <row r="17">
          <cell r="P17">
            <v>7096893.9919999996</v>
          </cell>
        </row>
        <row r="20">
          <cell r="O20">
            <v>2506953.7519999999</v>
          </cell>
        </row>
        <row r="21">
          <cell r="O21">
            <v>913317.32</v>
          </cell>
        </row>
        <row r="28">
          <cell r="O28" t="str">
            <v>2013 г. крайно КТ с-до</v>
          </cell>
          <cell r="P28">
            <v>3676622.92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</row>
        <row r="30">
          <cell r="O30" t="str">
            <v>2014 г. начално КТ с-до</v>
          </cell>
          <cell r="P30">
            <v>3676622.92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12"/>
  <sheetViews>
    <sheetView tabSelected="1" topLeftCell="A79" workbookViewId="0">
      <selection activeCell="G108" sqref="G108"/>
    </sheetView>
  </sheetViews>
  <sheetFormatPr defaultRowHeight="12.75"/>
  <cols>
    <col min="1" max="1" width="49.5703125" style="6" customWidth="1"/>
    <col min="2" max="2" width="6.7109375" style="6" customWidth="1"/>
    <col min="3" max="3" width="0.85546875" style="6" customWidth="1"/>
    <col min="4" max="5" width="21.28515625" style="6" customWidth="1"/>
    <col min="6" max="6" width="0.85546875" style="6" customWidth="1"/>
    <col min="7" max="8" width="21.28515625" style="6" customWidth="1"/>
    <col min="9" max="9" width="1" style="6" customWidth="1"/>
    <col min="10" max="11" width="21.28515625" style="6" customWidth="1"/>
    <col min="12" max="12" width="1" style="6" customWidth="1"/>
    <col min="13" max="14" width="21.28515625" style="6" customWidth="1"/>
    <col min="15" max="256" width="9.140625" style="6"/>
    <col min="257" max="257" width="49.5703125" style="6" customWidth="1"/>
    <col min="258" max="258" width="6.7109375" style="6" customWidth="1"/>
    <col min="259" max="259" width="0.85546875" style="6" customWidth="1"/>
    <col min="260" max="261" width="21.28515625" style="6" customWidth="1"/>
    <col min="262" max="262" width="0.85546875" style="6" customWidth="1"/>
    <col min="263" max="264" width="21.28515625" style="6" customWidth="1"/>
    <col min="265" max="265" width="1" style="6" customWidth="1"/>
    <col min="266" max="267" width="21.28515625" style="6" customWidth="1"/>
    <col min="268" max="268" width="1" style="6" customWidth="1"/>
    <col min="269" max="270" width="21.28515625" style="6" customWidth="1"/>
    <col min="271" max="512" width="9.140625" style="6"/>
    <col min="513" max="513" width="49.5703125" style="6" customWidth="1"/>
    <col min="514" max="514" width="6.7109375" style="6" customWidth="1"/>
    <col min="515" max="515" width="0.85546875" style="6" customWidth="1"/>
    <col min="516" max="517" width="21.28515625" style="6" customWidth="1"/>
    <col min="518" max="518" width="0.85546875" style="6" customWidth="1"/>
    <col min="519" max="520" width="21.28515625" style="6" customWidth="1"/>
    <col min="521" max="521" width="1" style="6" customWidth="1"/>
    <col min="522" max="523" width="21.28515625" style="6" customWidth="1"/>
    <col min="524" max="524" width="1" style="6" customWidth="1"/>
    <col min="525" max="526" width="21.28515625" style="6" customWidth="1"/>
    <col min="527" max="768" width="9.140625" style="6"/>
    <col min="769" max="769" width="49.5703125" style="6" customWidth="1"/>
    <col min="770" max="770" width="6.7109375" style="6" customWidth="1"/>
    <col min="771" max="771" width="0.85546875" style="6" customWidth="1"/>
    <col min="772" max="773" width="21.28515625" style="6" customWidth="1"/>
    <col min="774" max="774" width="0.85546875" style="6" customWidth="1"/>
    <col min="775" max="776" width="21.28515625" style="6" customWidth="1"/>
    <col min="777" max="777" width="1" style="6" customWidth="1"/>
    <col min="778" max="779" width="21.28515625" style="6" customWidth="1"/>
    <col min="780" max="780" width="1" style="6" customWidth="1"/>
    <col min="781" max="782" width="21.28515625" style="6" customWidth="1"/>
    <col min="783" max="1024" width="9.140625" style="6"/>
    <col min="1025" max="1025" width="49.5703125" style="6" customWidth="1"/>
    <col min="1026" max="1026" width="6.7109375" style="6" customWidth="1"/>
    <col min="1027" max="1027" width="0.85546875" style="6" customWidth="1"/>
    <col min="1028" max="1029" width="21.28515625" style="6" customWidth="1"/>
    <col min="1030" max="1030" width="0.85546875" style="6" customWidth="1"/>
    <col min="1031" max="1032" width="21.28515625" style="6" customWidth="1"/>
    <col min="1033" max="1033" width="1" style="6" customWidth="1"/>
    <col min="1034" max="1035" width="21.28515625" style="6" customWidth="1"/>
    <col min="1036" max="1036" width="1" style="6" customWidth="1"/>
    <col min="1037" max="1038" width="21.28515625" style="6" customWidth="1"/>
    <col min="1039" max="1280" width="9.140625" style="6"/>
    <col min="1281" max="1281" width="49.5703125" style="6" customWidth="1"/>
    <col min="1282" max="1282" width="6.7109375" style="6" customWidth="1"/>
    <col min="1283" max="1283" width="0.85546875" style="6" customWidth="1"/>
    <col min="1284" max="1285" width="21.28515625" style="6" customWidth="1"/>
    <col min="1286" max="1286" width="0.85546875" style="6" customWidth="1"/>
    <col min="1287" max="1288" width="21.28515625" style="6" customWidth="1"/>
    <col min="1289" max="1289" width="1" style="6" customWidth="1"/>
    <col min="1290" max="1291" width="21.28515625" style="6" customWidth="1"/>
    <col min="1292" max="1292" width="1" style="6" customWidth="1"/>
    <col min="1293" max="1294" width="21.28515625" style="6" customWidth="1"/>
    <col min="1295" max="1536" width="9.140625" style="6"/>
    <col min="1537" max="1537" width="49.5703125" style="6" customWidth="1"/>
    <col min="1538" max="1538" width="6.7109375" style="6" customWidth="1"/>
    <col min="1539" max="1539" width="0.85546875" style="6" customWidth="1"/>
    <col min="1540" max="1541" width="21.28515625" style="6" customWidth="1"/>
    <col min="1542" max="1542" width="0.85546875" style="6" customWidth="1"/>
    <col min="1543" max="1544" width="21.28515625" style="6" customWidth="1"/>
    <col min="1545" max="1545" width="1" style="6" customWidth="1"/>
    <col min="1546" max="1547" width="21.28515625" style="6" customWidth="1"/>
    <col min="1548" max="1548" width="1" style="6" customWidth="1"/>
    <col min="1549" max="1550" width="21.28515625" style="6" customWidth="1"/>
    <col min="1551" max="1792" width="9.140625" style="6"/>
    <col min="1793" max="1793" width="49.5703125" style="6" customWidth="1"/>
    <col min="1794" max="1794" width="6.7109375" style="6" customWidth="1"/>
    <col min="1795" max="1795" width="0.85546875" style="6" customWidth="1"/>
    <col min="1796" max="1797" width="21.28515625" style="6" customWidth="1"/>
    <col min="1798" max="1798" width="0.85546875" style="6" customWidth="1"/>
    <col min="1799" max="1800" width="21.28515625" style="6" customWidth="1"/>
    <col min="1801" max="1801" width="1" style="6" customWidth="1"/>
    <col min="1802" max="1803" width="21.28515625" style="6" customWidth="1"/>
    <col min="1804" max="1804" width="1" style="6" customWidth="1"/>
    <col min="1805" max="1806" width="21.28515625" style="6" customWidth="1"/>
    <col min="1807" max="2048" width="9.140625" style="6"/>
    <col min="2049" max="2049" width="49.5703125" style="6" customWidth="1"/>
    <col min="2050" max="2050" width="6.7109375" style="6" customWidth="1"/>
    <col min="2051" max="2051" width="0.85546875" style="6" customWidth="1"/>
    <col min="2052" max="2053" width="21.28515625" style="6" customWidth="1"/>
    <col min="2054" max="2054" width="0.85546875" style="6" customWidth="1"/>
    <col min="2055" max="2056" width="21.28515625" style="6" customWidth="1"/>
    <col min="2057" max="2057" width="1" style="6" customWidth="1"/>
    <col min="2058" max="2059" width="21.28515625" style="6" customWidth="1"/>
    <col min="2060" max="2060" width="1" style="6" customWidth="1"/>
    <col min="2061" max="2062" width="21.28515625" style="6" customWidth="1"/>
    <col min="2063" max="2304" width="9.140625" style="6"/>
    <col min="2305" max="2305" width="49.5703125" style="6" customWidth="1"/>
    <col min="2306" max="2306" width="6.7109375" style="6" customWidth="1"/>
    <col min="2307" max="2307" width="0.85546875" style="6" customWidth="1"/>
    <col min="2308" max="2309" width="21.28515625" style="6" customWidth="1"/>
    <col min="2310" max="2310" width="0.85546875" style="6" customWidth="1"/>
    <col min="2311" max="2312" width="21.28515625" style="6" customWidth="1"/>
    <col min="2313" max="2313" width="1" style="6" customWidth="1"/>
    <col min="2314" max="2315" width="21.28515625" style="6" customWidth="1"/>
    <col min="2316" max="2316" width="1" style="6" customWidth="1"/>
    <col min="2317" max="2318" width="21.28515625" style="6" customWidth="1"/>
    <col min="2319" max="2560" width="9.140625" style="6"/>
    <col min="2561" max="2561" width="49.5703125" style="6" customWidth="1"/>
    <col min="2562" max="2562" width="6.7109375" style="6" customWidth="1"/>
    <col min="2563" max="2563" width="0.85546875" style="6" customWidth="1"/>
    <col min="2564" max="2565" width="21.28515625" style="6" customWidth="1"/>
    <col min="2566" max="2566" width="0.85546875" style="6" customWidth="1"/>
    <col min="2567" max="2568" width="21.28515625" style="6" customWidth="1"/>
    <col min="2569" max="2569" width="1" style="6" customWidth="1"/>
    <col min="2570" max="2571" width="21.28515625" style="6" customWidth="1"/>
    <col min="2572" max="2572" width="1" style="6" customWidth="1"/>
    <col min="2573" max="2574" width="21.28515625" style="6" customWidth="1"/>
    <col min="2575" max="2816" width="9.140625" style="6"/>
    <col min="2817" max="2817" width="49.5703125" style="6" customWidth="1"/>
    <col min="2818" max="2818" width="6.7109375" style="6" customWidth="1"/>
    <col min="2819" max="2819" width="0.85546875" style="6" customWidth="1"/>
    <col min="2820" max="2821" width="21.28515625" style="6" customWidth="1"/>
    <col min="2822" max="2822" width="0.85546875" style="6" customWidth="1"/>
    <col min="2823" max="2824" width="21.28515625" style="6" customWidth="1"/>
    <col min="2825" max="2825" width="1" style="6" customWidth="1"/>
    <col min="2826" max="2827" width="21.28515625" style="6" customWidth="1"/>
    <col min="2828" max="2828" width="1" style="6" customWidth="1"/>
    <col min="2829" max="2830" width="21.28515625" style="6" customWidth="1"/>
    <col min="2831" max="3072" width="9.140625" style="6"/>
    <col min="3073" max="3073" width="49.5703125" style="6" customWidth="1"/>
    <col min="3074" max="3074" width="6.7109375" style="6" customWidth="1"/>
    <col min="3075" max="3075" width="0.85546875" style="6" customWidth="1"/>
    <col min="3076" max="3077" width="21.28515625" style="6" customWidth="1"/>
    <col min="3078" max="3078" width="0.85546875" style="6" customWidth="1"/>
    <col min="3079" max="3080" width="21.28515625" style="6" customWidth="1"/>
    <col min="3081" max="3081" width="1" style="6" customWidth="1"/>
    <col min="3082" max="3083" width="21.28515625" style="6" customWidth="1"/>
    <col min="3084" max="3084" width="1" style="6" customWidth="1"/>
    <col min="3085" max="3086" width="21.28515625" style="6" customWidth="1"/>
    <col min="3087" max="3328" width="9.140625" style="6"/>
    <col min="3329" max="3329" width="49.5703125" style="6" customWidth="1"/>
    <col min="3330" max="3330" width="6.7109375" style="6" customWidth="1"/>
    <col min="3331" max="3331" width="0.85546875" style="6" customWidth="1"/>
    <col min="3332" max="3333" width="21.28515625" style="6" customWidth="1"/>
    <col min="3334" max="3334" width="0.85546875" style="6" customWidth="1"/>
    <col min="3335" max="3336" width="21.28515625" style="6" customWidth="1"/>
    <col min="3337" max="3337" width="1" style="6" customWidth="1"/>
    <col min="3338" max="3339" width="21.28515625" style="6" customWidth="1"/>
    <col min="3340" max="3340" width="1" style="6" customWidth="1"/>
    <col min="3341" max="3342" width="21.28515625" style="6" customWidth="1"/>
    <col min="3343" max="3584" width="9.140625" style="6"/>
    <col min="3585" max="3585" width="49.5703125" style="6" customWidth="1"/>
    <col min="3586" max="3586" width="6.7109375" style="6" customWidth="1"/>
    <col min="3587" max="3587" width="0.85546875" style="6" customWidth="1"/>
    <col min="3588" max="3589" width="21.28515625" style="6" customWidth="1"/>
    <col min="3590" max="3590" width="0.85546875" style="6" customWidth="1"/>
    <col min="3591" max="3592" width="21.28515625" style="6" customWidth="1"/>
    <col min="3593" max="3593" width="1" style="6" customWidth="1"/>
    <col min="3594" max="3595" width="21.28515625" style="6" customWidth="1"/>
    <col min="3596" max="3596" width="1" style="6" customWidth="1"/>
    <col min="3597" max="3598" width="21.28515625" style="6" customWidth="1"/>
    <col min="3599" max="3840" width="9.140625" style="6"/>
    <col min="3841" max="3841" width="49.5703125" style="6" customWidth="1"/>
    <col min="3842" max="3842" width="6.7109375" style="6" customWidth="1"/>
    <col min="3843" max="3843" width="0.85546875" style="6" customWidth="1"/>
    <col min="3844" max="3845" width="21.28515625" style="6" customWidth="1"/>
    <col min="3846" max="3846" width="0.85546875" style="6" customWidth="1"/>
    <col min="3847" max="3848" width="21.28515625" style="6" customWidth="1"/>
    <col min="3849" max="3849" width="1" style="6" customWidth="1"/>
    <col min="3850" max="3851" width="21.28515625" style="6" customWidth="1"/>
    <col min="3852" max="3852" width="1" style="6" customWidth="1"/>
    <col min="3853" max="3854" width="21.28515625" style="6" customWidth="1"/>
    <col min="3855" max="4096" width="9.140625" style="6"/>
    <col min="4097" max="4097" width="49.5703125" style="6" customWidth="1"/>
    <col min="4098" max="4098" width="6.7109375" style="6" customWidth="1"/>
    <col min="4099" max="4099" width="0.85546875" style="6" customWidth="1"/>
    <col min="4100" max="4101" width="21.28515625" style="6" customWidth="1"/>
    <col min="4102" max="4102" width="0.85546875" style="6" customWidth="1"/>
    <col min="4103" max="4104" width="21.28515625" style="6" customWidth="1"/>
    <col min="4105" max="4105" width="1" style="6" customWidth="1"/>
    <col min="4106" max="4107" width="21.28515625" style="6" customWidth="1"/>
    <col min="4108" max="4108" width="1" style="6" customWidth="1"/>
    <col min="4109" max="4110" width="21.28515625" style="6" customWidth="1"/>
    <col min="4111" max="4352" width="9.140625" style="6"/>
    <col min="4353" max="4353" width="49.5703125" style="6" customWidth="1"/>
    <col min="4354" max="4354" width="6.7109375" style="6" customWidth="1"/>
    <col min="4355" max="4355" width="0.85546875" style="6" customWidth="1"/>
    <col min="4356" max="4357" width="21.28515625" style="6" customWidth="1"/>
    <col min="4358" max="4358" width="0.85546875" style="6" customWidth="1"/>
    <col min="4359" max="4360" width="21.28515625" style="6" customWidth="1"/>
    <col min="4361" max="4361" width="1" style="6" customWidth="1"/>
    <col min="4362" max="4363" width="21.28515625" style="6" customWidth="1"/>
    <col min="4364" max="4364" width="1" style="6" customWidth="1"/>
    <col min="4365" max="4366" width="21.28515625" style="6" customWidth="1"/>
    <col min="4367" max="4608" width="9.140625" style="6"/>
    <col min="4609" max="4609" width="49.5703125" style="6" customWidth="1"/>
    <col min="4610" max="4610" width="6.7109375" style="6" customWidth="1"/>
    <col min="4611" max="4611" width="0.85546875" style="6" customWidth="1"/>
    <col min="4612" max="4613" width="21.28515625" style="6" customWidth="1"/>
    <col min="4614" max="4614" width="0.85546875" style="6" customWidth="1"/>
    <col min="4615" max="4616" width="21.28515625" style="6" customWidth="1"/>
    <col min="4617" max="4617" width="1" style="6" customWidth="1"/>
    <col min="4618" max="4619" width="21.28515625" style="6" customWidth="1"/>
    <col min="4620" max="4620" width="1" style="6" customWidth="1"/>
    <col min="4621" max="4622" width="21.28515625" style="6" customWidth="1"/>
    <col min="4623" max="4864" width="9.140625" style="6"/>
    <col min="4865" max="4865" width="49.5703125" style="6" customWidth="1"/>
    <col min="4866" max="4866" width="6.7109375" style="6" customWidth="1"/>
    <col min="4867" max="4867" width="0.85546875" style="6" customWidth="1"/>
    <col min="4868" max="4869" width="21.28515625" style="6" customWidth="1"/>
    <col min="4870" max="4870" width="0.85546875" style="6" customWidth="1"/>
    <col min="4871" max="4872" width="21.28515625" style="6" customWidth="1"/>
    <col min="4873" max="4873" width="1" style="6" customWidth="1"/>
    <col min="4874" max="4875" width="21.28515625" style="6" customWidth="1"/>
    <col min="4876" max="4876" width="1" style="6" customWidth="1"/>
    <col min="4877" max="4878" width="21.28515625" style="6" customWidth="1"/>
    <col min="4879" max="5120" width="9.140625" style="6"/>
    <col min="5121" max="5121" width="49.5703125" style="6" customWidth="1"/>
    <col min="5122" max="5122" width="6.7109375" style="6" customWidth="1"/>
    <col min="5123" max="5123" width="0.85546875" style="6" customWidth="1"/>
    <col min="5124" max="5125" width="21.28515625" style="6" customWidth="1"/>
    <col min="5126" max="5126" width="0.85546875" style="6" customWidth="1"/>
    <col min="5127" max="5128" width="21.28515625" style="6" customWidth="1"/>
    <col min="5129" max="5129" width="1" style="6" customWidth="1"/>
    <col min="5130" max="5131" width="21.28515625" style="6" customWidth="1"/>
    <col min="5132" max="5132" width="1" style="6" customWidth="1"/>
    <col min="5133" max="5134" width="21.28515625" style="6" customWidth="1"/>
    <col min="5135" max="5376" width="9.140625" style="6"/>
    <col min="5377" max="5377" width="49.5703125" style="6" customWidth="1"/>
    <col min="5378" max="5378" width="6.7109375" style="6" customWidth="1"/>
    <col min="5379" max="5379" width="0.85546875" style="6" customWidth="1"/>
    <col min="5380" max="5381" width="21.28515625" style="6" customWidth="1"/>
    <col min="5382" max="5382" width="0.85546875" style="6" customWidth="1"/>
    <col min="5383" max="5384" width="21.28515625" style="6" customWidth="1"/>
    <col min="5385" max="5385" width="1" style="6" customWidth="1"/>
    <col min="5386" max="5387" width="21.28515625" style="6" customWidth="1"/>
    <col min="5388" max="5388" width="1" style="6" customWidth="1"/>
    <col min="5389" max="5390" width="21.28515625" style="6" customWidth="1"/>
    <col min="5391" max="5632" width="9.140625" style="6"/>
    <col min="5633" max="5633" width="49.5703125" style="6" customWidth="1"/>
    <col min="5634" max="5634" width="6.7109375" style="6" customWidth="1"/>
    <col min="5635" max="5635" width="0.85546875" style="6" customWidth="1"/>
    <col min="5636" max="5637" width="21.28515625" style="6" customWidth="1"/>
    <col min="5638" max="5638" width="0.85546875" style="6" customWidth="1"/>
    <col min="5639" max="5640" width="21.28515625" style="6" customWidth="1"/>
    <col min="5641" max="5641" width="1" style="6" customWidth="1"/>
    <col min="5642" max="5643" width="21.28515625" style="6" customWidth="1"/>
    <col min="5644" max="5644" width="1" style="6" customWidth="1"/>
    <col min="5645" max="5646" width="21.28515625" style="6" customWidth="1"/>
    <col min="5647" max="5888" width="9.140625" style="6"/>
    <col min="5889" max="5889" width="49.5703125" style="6" customWidth="1"/>
    <col min="5890" max="5890" width="6.7109375" style="6" customWidth="1"/>
    <col min="5891" max="5891" width="0.85546875" style="6" customWidth="1"/>
    <col min="5892" max="5893" width="21.28515625" style="6" customWidth="1"/>
    <col min="5894" max="5894" width="0.85546875" style="6" customWidth="1"/>
    <col min="5895" max="5896" width="21.28515625" style="6" customWidth="1"/>
    <col min="5897" max="5897" width="1" style="6" customWidth="1"/>
    <col min="5898" max="5899" width="21.28515625" style="6" customWidth="1"/>
    <col min="5900" max="5900" width="1" style="6" customWidth="1"/>
    <col min="5901" max="5902" width="21.28515625" style="6" customWidth="1"/>
    <col min="5903" max="6144" width="9.140625" style="6"/>
    <col min="6145" max="6145" width="49.5703125" style="6" customWidth="1"/>
    <col min="6146" max="6146" width="6.7109375" style="6" customWidth="1"/>
    <col min="6147" max="6147" width="0.85546875" style="6" customWidth="1"/>
    <col min="6148" max="6149" width="21.28515625" style="6" customWidth="1"/>
    <col min="6150" max="6150" width="0.85546875" style="6" customWidth="1"/>
    <col min="6151" max="6152" width="21.28515625" style="6" customWidth="1"/>
    <col min="6153" max="6153" width="1" style="6" customWidth="1"/>
    <col min="6154" max="6155" width="21.28515625" style="6" customWidth="1"/>
    <col min="6156" max="6156" width="1" style="6" customWidth="1"/>
    <col min="6157" max="6158" width="21.28515625" style="6" customWidth="1"/>
    <col min="6159" max="6400" width="9.140625" style="6"/>
    <col min="6401" max="6401" width="49.5703125" style="6" customWidth="1"/>
    <col min="6402" max="6402" width="6.7109375" style="6" customWidth="1"/>
    <col min="6403" max="6403" width="0.85546875" style="6" customWidth="1"/>
    <col min="6404" max="6405" width="21.28515625" style="6" customWidth="1"/>
    <col min="6406" max="6406" width="0.85546875" style="6" customWidth="1"/>
    <col min="6407" max="6408" width="21.28515625" style="6" customWidth="1"/>
    <col min="6409" max="6409" width="1" style="6" customWidth="1"/>
    <col min="6410" max="6411" width="21.28515625" style="6" customWidth="1"/>
    <col min="6412" max="6412" width="1" style="6" customWidth="1"/>
    <col min="6413" max="6414" width="21.28515625" style="6" customWidth="1"/>
    <col min="6415" max="6656" width="9.140625" style="6"/>
    <col min="6657" max="6657" width="49.5703125" style="6" customWidth="1"/>
    <col min="6658" max="6658" width="6.7109375" style="6" customWidth="1"/>
    <col min="6659" max="6659" width="0.85546875" style="6" customWidth="1"/>
    <col min="6660" max="6661" width="21.28515625" style="6" customWidth="1"/>
    <col min="6662" max="6662" width="0.85546875" style="6" customWidth="1"/>
    <col min="6663" max="6664" width="21.28515625" style="6" customWidth="1"/>
    <col min="6665" max="6665" width="1" style="6" customWidth="1"/>
    <col min="6666" max="6667" width="21.28515625" style="6" customWidth="1"/>
    <col min="6668" max="6668" width="1" style="6" customWidth="1"/>
    <col min="6669" max="6670" width="21.28515625" style="6" customWidth="1"/>
    <col min="6671" max="6912" width="9.140625" style="6"/>
    <col min="6913" max="6913" width="49.5703125" style="6" customWidth="1"/>
    <col min="6914" max="6914" width="6.7109375" style="6" customWidth="1"/>
    <col min="6915" max="6915" width="0.85546875" style="6" customWidth="1"/>
    <col min="6916" max="6917" width="21.28515625" style="6" customWidth="1"/>
    <col min="6918" max="6918" width="0.85546875" style="6" customWidth="1"/>
    <col min="6919" max="6920" width="21.28515625" style="6" customWidth="1"/>
    <col min="6921" max="6921" width="1" style="6" customWidth="1"/>
    <col min="6922" max="6923" width="21.28515625" style="6" customWidth="1"/>
    <col min="6924" max="6924" width="1" style="6" customWidth="1"/>
    <col min="6925" max="6926" width="21.28515625" style="6" customWidth="1"/>
    <col min="6927" max="7168" width="9.140625" style="6"/>
    <col min="7169" max="7169" width="49.5703125" style="6" customWidth="1"/>
    <col min="7170" max="7170" width="6.7109375" style="6" customWidth="1"/>
    <col min="7171" max="7171" width="0.85546875" style="6" customWidth="1"/>
    <col min="7172" max="7173" width="21.28515625" style="6" customWidth="1"/>
    <col min="7174" max="7174" width="0.85546875" style="6" customWidth="1"/>
    <col min="7175" max="7176" width="21.28515625" style="6" customWidth="1"/>
    <col min="7177" max="7177" width="1" style="6" customWidth="1"/>
    <col min="7178" max="7179" width="21.28515625" style="6" customWidth="1"/>
    <col min="7180" max="7180" width="1" style="6" customWidth="1"/>
    <col min="7181" max="7182" width="21.28515625" style="6" customWidth="1"/>
    <col min="7183" max="7424" width="9.140625" style="6"/>
    <col min="7425" max="7425" width="49.5703125" style="6" customWidth="1"/>
    <col min="7426" max="7426" width="6.7109375" style="6" customWidth="1"/>
    <col min="7427" max="7427" width="0.85546875" style="6" customWidth="1"/>
    <col min="7428" max="7429" width="21.28515625" style="6" customWidth="1"/>
    <col min="7430" max="7430" width="0.85546875" style="6" customWidth="1"/>
    <col min="7431" max="7432" width="21.28515625" style="6" customWidth="1"/>
    <col min="7433" max="7433" width="1" style="6" customWidth="1"/>
    <col min="7434" max="7435" width="21.28515625" style="6" customWidth="1"/>
    <col min="7436" max="7436" width="1" style="6" customWidth="1"/>
    <col min="7437" max="7438" width="21.28515625" style="6" customWidth="1"/>
    <col min="7439" max="7680" width="9.140625" style="6"/>
    <col min="7681" max="7681" width="49.5703125" style="6" customWidth="1"/>
    <col min="7682" max="7682" width="6.7109375" style="6" customWidth="1"/>
    <col min="7683" max="7683" width="0.85546875" style="6" customWidth="1"/>
    <col min="7684" max="7685" width="21.28515625" style="6" customWidth="1"/>
    <col min="7686" max="7686" width="0.85546875" style="6" customWidth="1"/>
    <col min="7687" max="7688" width="21.28515625" style="6" customWidth="1"/>
    <col min="7689" max="7689" width="1" style="6" customWidth="1"/>
    <col min="7690" max="7691" width="21.28515625" style="6" customWidth="1"/>
    <col min="7692" max="7692" width="1" style="6" customWidth="1"/>
    <col min="7693" max="7694" width="21.28515625" style="6" customWidth="1"/>
    <col min="7695" max="7936" width="9.140625" style="6"/>
    <col min="7937" max="7937" width="49.5703125" style="6" customWidth="1"/>
    <col min="7938" max="7938" width="6.7109375" style="6" customWidth="1"/>
    <col min="7939" max="7939" width="0.85546875" style="6" customWidth="1"/>
    <col min="7940" max="7941" width="21.28515625" style="6" customWidth="1"/>
    <col min="7942" max="7942" width="0.85546875" style="6" customWidth="1"/>
    <col min="7943" max="7944" width="21.28515625" style="6" customWidth="1"/>
    <col min="7945" max="7945" width="1" style="6" customWidth="1"/>
    <col min="7946" max="7947" width="21.28515625" style="6" customWidth="1"/>
    <col min="7948" max="7948" width="1" style="6" customWidth="1"/>
    <col min="7949" max="7950" width="21.28515625" style="6" customWidth="1"/>
    <col min="7951" max="8192" width="9.140625" style="6"/>
    <col min="8193" max="8193" width="49.5703125" style="6" customWidth="1"/>
    <col min="8194" max="8194" width="6.7109375" style="6" customWidth="1"/>
    <col min="8195" max="8195" width="0.85546875" style="6" customWidth="1"/>
    <col min="8196" max="8197" width="21.28515625" style="6" customWidth="1"/>
    <col min="8198" max="8198" width="0.85546875" style="6" customWidth="1"/>
    <col min="8199" max="8200" width="21.28515625" style="6" customWidth="1"/>
    <col min="8201" max="8201" width="1" style="6" customWidth="1"/>
    <col min="8202" max="8203" width="21.28515625" style="6" customWidth="1"/>
    <col min="8204" max="8204" width="1" style="6" customWidth="1"/>
    <col min="8205" max="8206" width="21.28515625" style="6" customWidth="1"/>
    <col min="8207" max="8448" width="9.140625" style="6"/>
    <col min="8449" max="8449" width="49.5703125" style="6" customWidth="1"/>
    <col min="8450" max="8450" width="6.7109375" style="6" customWidth="1"/>
    <col min="8451" max="8451" width="0.85546875" style="6" customWidth="1"/>
    <col min="8452" max="8453" width="21.28515625" style="6" customWidth="1"/>
    <col min="8454" max="8454" width="0.85546875" style="6" customWidth="1"/>
    <col min="8455" max="8456" width="21.28515625" style="6" customWidth="1"/>
    <col min="8457" max="8457" width="1" style="6" customWidth="1"/>
    <col min="8458" max="8459" width="21.28515625" style="6" customWidth="1"/>
    <col min="8460" max="8460" width="1" style="6" customWidth="1"/>
    <col min="8461" max="8462" width="21.28515625" style="6" customWidth="1"/>
    <col min="8463" max="8704" width="9.140625" style="6"/>
    <col min="8705" max="8705" width="49.5703125" style="6" customWidth="1"/>
    <col min="8706" max="8706" width="6.7109375" style="6" customWidth="1"/>
    <col min="8707" max="8707" width="0.85546875" style="6" customWidth="1"/>
    <col min="8708" max="8709" width="21.28515625" style="6" customWidth="1"/>
    <col min="8710" max="8710" width="0.85546875" style="6" customWidth="1"/>
    <col min="8711" max="8712" width="21.28515625" style="6" customWidth="1"/>
    <col min="8713" max="8713" width="1" style="6" customWidth="1"/>
    <col min="8714" max="8715" width="21.28515625" style="6" customWidth="1"/>
    <col min="8716" max="8716" width="1" style="6" customWidth="1"/>
    <col min="8717" max="8718" width="21.28515625" style="6" customWidth="1"/>
    <col min="8719" max="8960" width="9.140625" style="6"/>
    <col min="8961" max="8961" width="49.5703125" style="6" customWidth="1"/>
    <col min="8962" max="8962" width="6.7109375" style="6" customWidth="1"/>
    <col min="8963" max="8963" width="0.85546875" style="6" customWidth="1"/>
    <col min="8964" max="8965" width="21.28515625" style="6" customWidth="1"/>
    <col min="8966" max="8966" width="0.85546875" style="6" customWidth="1"/>
    <col min="8967" max="8968" width="21.28515625" style="6" customWidth="1"/>
    <col min="8969" max="8969" width="1" style="6" customWidth="1"/>
    <col min="8970" max="8971" width="21.28515625" style="6" customWidth="1"/>
    <col min="8972" max="8972" width="1" style="6" customWidth="1"/>
    <col min="8973" max="8974" width="21.28515625" style="6" customWidth="1"/>
    <col min="8975" max="9216" width="9.140625" style="6"/>
    <col min="9217" max="9217" width="49.5703125" style="6" customWidth="1"/>
    <col min="9218" max="9218" width="6.7109375" style="6" customWidth="1"/>
    <col min="9219" max="9219" width="0.85546875" style="6" customWidth="1"/>
    <col min="9220" max="9221" width="21.28515625" style="6" customWidth="1"/>
    <col min="9222" max="9222" width="0.85546875" style="6" customWidth="1"/>
    <col min="9223" max="9224" width="21.28515625" style="6" customWidth="1"/>
    <col min="9225" max="9225" width="1" style="6" customWidth="1"/>
    <col min="9226" max="9227" width="21.28515625" style="6" customWidth="1"/>
    <col min="9228" max="9228" width="1" style="6" customWidth="1"/>
    <col min="9229" max="9230" width="21.28515625" style="6" customWidth="1"/>
    <col min="9231" max="9472" width="9.140625" style="6"/>
    <col min="9473" max="9473" width="49.5703125" style="6" customWidth="1"/>
    <col min="9474" max="9474" width="6.7109375" style="6" customWidth="1"/>
    <col min="9475" max="9475" width="0.85546875" style="6" customWidth="1"/>
    <col min="9476" max="9477" width="21.28515625" style="6" customWidth="1"/>
    <col min="9478" max="9478" width="0.85546875" style="6" customWidth="1"/>
    <col min="9479" max="9480" width="21.28515625" style="6" customWidth="1"/>
    <col min="9481" max="9481" width="1" style="6" customWidth="1"/>
    <col min="9482" max="9483" width="21.28515625" style="6" customWidth="1"/>
    <col min="9484" max="9484" width="1" style="6" customWidth="1"/>
    <col min="9485" max="9486" width="21.28515625" style="6" customWidth="1"/>
    <col min="9487" max="9728" width="9.140625" style="6"/>
    <col min="9729" max="9729" width="49.5703125" style="6" customWidth="1"/>
    <col min="9730" max="9730" width="6.7109375" style="6" customWidth="1"/>
    <col min="9731" max="9731" width="0.85546875" style="6" customWidth="1"/>
    <col min="9732" max="9733" width="21.28515625" style="6" customWidth="1"/>
    <col min="9734" max="9734" width="0.85546875" style="6" customWidth="1"/>
    <col min="9735" max="9736" width="21.28515625" style="6" customWidth="1"/>
    <col min="9737" max="9737" width="1" style="6" customWidth="1"/>
    <col min="9738" max="9739" width="21.28515625" style="6" customWidth="1"/>
    <col min="9740" max="9740" width="1" style="6" customWidth="1"/>
    <col min="9741" max="9742" width="21.28515625" style="6" customWidth="1"/>
    <col min="9743" max="9984" width="9.140625" style="6"/>
    <col min="9985" max="9985" width="49.5703125" style="6" customWidth="1"/>
    <col min="9986" max="9986" width="6.7109375" style="6" customWidth="1"/>
    <col min="9987" max="9987" width="0.85546875" style="6" customWidth="1"/>
    <col min="9988" max="9989" width="21.28515625" style="6" customWidth="1"/>
    <col min="9990" max="9990" width="0.85546875" style="6" customWidth="1"/>
    <col min="9991" max="9992" width="21.28515625" style="6" customWidth="1"/>
    <col min="9993" max="9993" width="1" style="6" customWidth="1"/>
    <col min="9994" max="9995" width="21.28515625" style="6" customWidth="1"/>
    <col min="9996" max="9996" width="1" style="6" customWidth="1"/>
    <col min="9997" max="9998" width="21.28515625" style="6" customWidth="1"/>
    <col min="9999" max="10240" width="9.140625" style="6"/>
    <col min="10241" max="10241" width="49.5703125" style="6" customWidth="1"/>
    <col min="10242" max="10242" width="6.7109375" style="6" customWidth="1"/>
    <col min="10243" max="10243" width="0.85546875" style="6" customWidth="1"/>
    <col min="10244" max="10245" width="21.28515625" style="6" customWidth="1"/>
    <col min="10246" max="10246" width="0.85546875" style="6" customWidth="1"/>
    <col min="10247" max="10248" width="21.28515625" style="6" customWidth="1"/>
    <col min="10249" max="10249" width="1" style="6" customWidth="1"/>
    <col min="10250" max="10251" width="21.28515625" style="6" customWidth="1"/>
    <col min="10252" max="10252" width="1" style="6" customWidth="1"/>
    <col min="10253" max="10254" width="21.28515625" style="6" customWidth="1"/>
    <col min="10255" max="10496" width="9.140625" style="6"/>
    <col min="10497" max="10497" width="49.5703125" style="6" customWidth="1"/>
    <col min="10498" max="10498" width="6.7109375" style="6" customWidth="1"/>
    <col min="10499" max="10499" width="0.85546875" style="6" customWidth="1"/>
    <col min="10500" max="10501" width="21.28515625" style="6" customWidth="1"/>
    <col min="10502" max="10502" width="0.85546875" style="6" customWidth="1"/>
    <col min="10503" max="10504" width="21.28515625" style="6" customWidth="1"/>
    <col min="10505" max="10505" width="1" style="6" customWidth="1"/>
    <col min="10506" max="10507" width="21.28515625" style="6" customWidth="1"/>
    <col min="10508" max="10508" width="1" style="6" customWidth="1"/>
    <col min="10509" max="10510" width="21.28515625" style="6" customWidth="1"/>
    <col min="10511" max="10752" width="9.140625" style="6"/>
    <col min="10753" max="10753" width="49.5703125" style="6" customWidth="1"/>
    <col min="10754" max="10754" width="6.7109375" style="6" customWidth="1"/>
    <col min="10755" max="10755" width="0.85546875" style="6" customWidth="1"/>
    <col min="10756" max="10757" width="21.28515625" style="6" customWidth="1"/>
    <col min="10758" max="10758" width="0.85546875" style="6" customWidth="1"/>
    <col min="10759" max="10760" width="21.28515625" style="6" customWidth="1"/>
    <col min="10761" max="10761" width="1" style="6" customWidth="1"/>
    <col min="10762" max="10763" width="21.28515625" style="6" customWidth="1"/>
    <col min="10764" max="10764" width="1" style="6" customWidth="1"/>
    <col min="10765" max="10766" width="21.28515625" style="6" customWidth="1"/>
    <col min="10767" max="11008" width="9.140625" style="6"/>
    <col min="11009" max="11009" width="49.5703125" style="6" customWidth="1"/>
    <col min="11010" max="11010" width="6.7109375" style="6" customWidth="1"/>
    <col min="11011" max="11011" width="0.85546875" style="6" customWidth="1"/>
    <col min="11012" max="11013" width="21.28515625" style="6" customWidth="1"/>
    <col min="11014" max="11014" width="0.85546875" style="6" customWidth="1"/>
    <col min="11015" max="11016" width="21.28515625" style="6" customWidth="1"/>
    <col min="11017" max="11017" width="1" style="6" customWidth="1"/>
    <col min="11018" max="11019" width="21.28515625" style="6" customWidth="1"/>
    <col min="11020" max="11020" width="1" style="6" customWidth="1"/>
    <col min="11021" max="11022" width="21.28515625" style="6" customWidth="1"/>
    <col min="11023" max="11264" width="9.140625" style="6"/>
    <col min="11265" max="11265" width="49.5703125" style="6" customWidth="1"/>
    <col min="11266" max="11266" width="6.7109375" style="6" customWidth="1"/>
    <col min="11267" max="11267" width="0.85546875" style="6" customWidth="1"/>
    <col min="11268" max="11269" width="21.28515625" style="6" customWidth="1"/>
    <col min="11270" max="11270" width="0.85546875" style="6" customWidth="1"/>
    <col min="11271" max="11272" width="21.28515625" style="6" customWidth="1"/>
    <col min="11273" max="11273" width="1" style="6" customWidth="1"/>
    <col min="11274" max="11275" width="21.28515625" style="6" customWidth="1"/>
    <col min="11276" max="11276" width="1" style="6" customWidth="1"/>
    <col min="11277" max="11278" width="21.28515625" style="6" customWidth="1"/>
    <col min="11279" max="11520" width="9.140625" style="6"/>
    <col min="11521" max="11521" width="49.5703125" style="6" customWidth="1"/>
    <col min="11522" max="11522" width="6.7109375" style="6" customWidth="1"/>
    <col min="11523" max="11523" width="0.85546875" style="6" customWidth="1"/>
    <col min="11524" max="11525" width="21.28515625" style="6" customWidth="1"/>
    <col min="11526" max="11526" width="0.85546875" style="6" customWidth="1"/>
    <col min="11527" max="11528" width="21.28515625" style="6" customWidth="1"/>
    <col min="11529" max="11529" width="1" style="6" customWidth="1"/>
    <col min="11530" max="11531" width="21.28515625" style="6" customWidth="1"/>
    <col min="11532" max="11532" width="1" style="6" customWidth="1"/>
    <col min="11533" max="11534" width="21.28515625" style="6" customWidth="1"/>
    <col min="11535" max="11776" width="9.140625" style="6"/>
    <col min="11777" max="11777" width="49.5703125" style="6" customWidth="1"/>
    <col min="11778" max="11778" width="6.7109375" style="6" customWidth="1"/>
    <col min="11779" max="11779" width="0.85546875" style="6" customWidth="1"/>
    <col min="11780" max="11781" width="21.28515625" style="6" customWidth="1"/>
    <col min="11782" max="11782" width="0.85546875" style="6" customWidth="1"/>
    <col min="11783" max="11784" width="21.28515625" style="6" customWidth="1"/>
    <col min="11785" max="11785" width="1" style="6" customWidth="1"/>
    <col min="11786" max="11787" width="21.28515625" style="6" customWidth="1"/>
    <col min="11788" max="11788" width="1" style="6" customWidth="1"/>
    <col min="11789" max="11790" width="21.28515625" style="6" customWidth="1"/>
    <col min="11791" max="12032" width="9.140625" style="6"/>
    <col min="12033" max="12033" width="49.5703125" style="6" customWidth="1"/>
    <col min="12034" max="12034" width="6.7109375" style="6" customWidth="1"/>
    <col min="12035" max="12035" width="0.85546875" style="6" customWidth="1"/>
    <col min="12036" max="12037" width="21.28515625" style="6" customWidth="1"/>
    <col min="12038" max="12038" width="0.85546875" style="6" customWidth="1"/>
    <col min="12039" max="12040" width="21.28515625" style="6" customWidth="1"/>
    <col min="12041" max="12041" width="1" style="6" customWidth="1"/>
    <col min="12042" max="12043" width="21.28515625" style="6" customWidth="1"/>
    <col min="12044" max="12044" width="1" style="6" customWidth="1"/>
    <col min="12045" max="12046" width="21.28515625" style="6" customWidth="1"/>
    <col min="12047" max="12288" width="9.140625" style="6"/>
    <col min="12289" max="12289" width="49.5703125" style="6" customWidth="1"/>
    <col min="12290" max="12290" width="6.7109375" style="6" customWidth="1"/>
    <col min="12291" max="12291" width="0.85546875" style="6" customWidth="1"/>
    <col min="12292" max="12293" width="21.28515625" style="6" customWidth="1"/>
    <col min="12294" max="12294" width="0.85546875" style="6" customWidth="1"/>
    <col min="12295" max="12296" width="21.28515625" style="6" customWidth="1"/>
    <col min="12297" max="12297" width="1" style="6" customWidth="1"/>
    <col min="12298" max="12299" width="21.28515625" style="6" customWidth="1"/>
    <col min="12300" max="12300" width="1" style="6" customWidth="1"/>
    <col min="12301" max="12302" width="21.28515625" style="6" customWidth="1"/>
    <col min="12303" max="12544" width="9.140625" style="6"/>
    <col min="12545" max="12545" width="49.5703125" style="6" customWidth="1"/>
    <col min="12546" max="12546" width="6.7109375" style="6" customWidth="1"/>
    <col min="12547" max="12547" width="0.85546875" style="6" customWidth="1"/>
    <col min="12548" max="12549" width="21.28515625" style="6" customWidth="1"/>
    <col min="12550" max="12550" width="0.85546875" style="6" customWidth="1"/>
    <col min="12551" max="12552" width="21.28515625" style="6" customWidth="1"/>
    <col min="12553" max="12553" width="1" style="6" customWidth="1"/>
    <col min="12554" max="12555" width="21.28515625" style="6" customWidth="1"/>
    <col min="12556" max="12556" width="1" style="6" customWidth="1"/>
    <col min="12557" max="12558" width="21.28515625" style="6" customWidth="1"/>
    <col min="12559" max="12800" width="9.140625" style="6"/>
    <col min="12801" max="12801" width="49.5703125" style="6" customWidth="1"/>
    <col min="12802" max="12802" width="6.7109375" style="6" customWidth="1"/>
    <col min="12803" max="12803" width="0.85546875" style="6" customWidth="1"/>
    <col min="12804" max="12805" width="21.28515625" style="6" customWidth="1"/>
    <col min="12806" max="12806" width="0.85546875" style="6" customWidth="1"/>
    <col min="12807" max="12808" width="21.28515625" style="6" customWidth="1"/>
    <col min="12809" max="12809" width="1" style="6" customWidth="1"/>
    <col min="12810" max="12811" width="21.28515625" style="6" customWidth="1"/>
    <col min="12812" max="12812" width="1" style="6" customWidth="1"/>
    <col min="12813" max="12814" width="21.28515625" style="6" customWidth="1"/>
    <col min="12815" max="13056" width="9.140625" style="6"/>
    <col min="13057" max="13057" width="49.5703125" style="6" customWidth="1"/>
    <col min="13058" max="13058" width="6.7109375" style="6" customWidth="1"/>
    <col min="13059" max="13059" width="0.85546875" style="6" customWidth="1"/>
    <col min="13060" max="13061" width="21.28515625" style="6" customWidth="1"/>
    <col min="13062" max="13062" width="0.85546875" style="6" customWidth="1"/>
    <col min="13063" max="13064" width="21.28515625" style="6" customWidth="1"/>
    <col min="13065" max="13065" width="1" style="6" customWidth="1"/>
    <col min="13066" max="13067" width="21.28515625" style="6" customWidth="1"/>
    <col min="13068" max="13068" width="1" style="6" customWidth="1"/>
    <col min="13069" max="13070" width="21.28515625" style="6" customWidth="1"/>
    <col min="13071" max="13312" width="9.140625" style="6"/>
    <col min="13313" max="13313" width="49.5703125" style="6" customWidth="1"/>
    <col min="13314" max="13314" width="6.7109375" style="6" customWidth="1"/>
    <col min="13315" max="13315" width="0.85546875" style="6" customWidth="1"/>
    <col min="13316" max="13317" width="21.28515625" style="6" customWidth="1"/>
    <col min="13318" max="13318" width="0.85546875" style="6" customWidth="1"/>
    <col min="13319" max="13320" width="21.28515625" style="6" customWidth="1"/>
    <col min="13321" max="13321" width="1" style="6" customWidth="1"/>
    <col min="13322" max="13323" width="21.28515625" style="6" customWidth="1"/>
    <col min="13324" max="13324" width="1" style="6" customWidth="1"/>
    <col min="13325" max="13326" width="21.28515625" style="6" customWidth="1"/>
    <col min="13327" max="13568" width="9.140625" style="6"/>
    <col min="13569" max="13569" width="49.5703125" style="6" customWidth="1"/>
    <col min="13570" max="13570" width="6.7109375" style="6" customWidth="1"/>
    <col min="13571" max="13571" width="0.85546875" style="6" customWidth="1"/>
    <col min="13572" max="13573" width="21.28515625" style="6" customWidth="1"/>
    <col min="13574" max="13574" width="0.85546875" style="6" customWidth="1"/>
    <col min="13575" max="13576" width="21.28515625" style="6" customWidth="1"/>
    <col min="13577" max="13577" width="1" style="6" customWidth="1"/>
    <col min="13578" max="13579" width="21.28515625" style="6" customWidth="1"/>
    <col min="13580" max="13580" width="1" style="6" customWidth="1"/>
    <col min="13581" max="13582" width="21.28515625" style="6" customWidth="1"/>
    <col min="13583" max="13824" width="9.140625" style="6"/>
    <col min="13825" max="13825" width="49.5703125" style="6" customWidth="1"/>
    <col min="13826" max="13826" width="6.7109375" style="6" customWidth="1"/>
    <col min="13827" max="13827" width="0.85546875" style="6" customWidth="1"/>
    <col min="13828" max="13829" width="21.28515625" style="6" customWidth="1"/>
    <col min="13830" max="13830" width="0.85546875" style="6" customWidth="1"/>
    <col min="13831" max="13832" width="21.28515625" style="6" customWidth="1"/>
    <col min="13833" max="13833" width="1" style="6" customWidth="1"/>
    <col min="13834" max="13835" width="21.28515625" style="6" customWidth="1"/>
    <col min="13836" max="13836" width="1" style="6" customWidth="1"/>
    <col min="13837" max="13838" width="21.28515625" style="6" customWidth="1"/>
    <col min="13839" max="14080" width="9.140625" style="6"/>
    <col min="14081" max="14081" width="49.5703125" style="6" customWidth="1"/>
    <col min="14082" max="14082" width="6.7109375" style="6" customWidth="1"/>
    <col min="14083" max="14083" width="0.85546875" style="6" customWidth="1"/>
    <col min="14084" max="14085" width="21.28515625" style="6" customWidth="1"/>
    <col min="14086" max="14086" width="0.85546875" style="6" customWidth="1"/>
    <col min="14087" max="14088" width="21.28515625" style="6" customWidth="1"/>
    <col min="14089" max="14089" width="1" style="6" customWidth="1"/>
    <col min="14090" max="14091" width="21.28515625" style="6" customWidth="1"/>
    <col min="14092" max="14092" width="1" style="6" customWidth="1"/>
    <col min="14093" max="14094" width="21.28515625" style="6" customWidth="1"/>
    <col min="14095" max="14336" width="9.140625" style="6"/>
    <col min="14337" max="14337" width="49.5703125" style="6" customWidth="1"/>
    <col min="14338" max="14338" width="6.7109375" style="6" customWidth="1"/>
    <col min="14339" max="14339" width="0.85546875" style="6" customWidth="1"/>
    <col min="14340" max="14341" width="21.28515625" style="6" customWidth="1"/>
    <col min="14342" max="14342" width="0.85546875" style="6" customWidth="1"/>
    <col min="14343" max="14344" width="21.28515625" style="6" customWidth="1"/>
    <col min="14345" max="14345" width="1" style="6" customWidth="1"/>
    <col min="14346" max="14347" width="21.28515625" style="6" customWidth="1"/>
    <col min="14348" max="14348" width="1" style="6" customWidth="1"/>
    <col min="14349" max="14350" width="21.28515625" style="6" customWidth="1"/>
    <col min="14351" max="14592" width="9.140625" style="6"/>
    <col min="14593" max="14593" width="49.5703125" style="6" customWidth="1"/>
    <col min="14594" max="14594" width="6.7109375" style="6" customWidth="1"/>
    <col min="14595" max="14595" width="0.85546875" style="6" customWidth="1"/>
    <col min="14596" max="14597" width="21.28515625" style="6" customWidth="1"/>
    <col min="14598" max="14598" width="0.85546875" style="6" customWidth="1"/>
    <col min="14599" max="14600" width="21.28515625" style="6" customWidth="1"/>
    <col min="14601" max="14601" width="1" style="6" customWidth="1"/>
    <col min="14602" max="14603" width="21.28515625" style="6" customWidth="1"/>
    <col min="14604" max="14604" width="1" style="6" customWidth="1"/>
    <col min="14605" max="14606" width="21.28515625" style="6" customWidth="1"/>
    <col min="14607" max="14848" width="9.140625" style="6"/>
    <col min="14849" max="14849" width="49.5703125" style="6" customWidth="1"/>
    <col min="14850" max="14850" width="6.7109375" style="6" customWidth="1"/>
    <col min="14851" max="14851" width="0.85546875" style="6" customWidth="1"/>
    <col min="14852" max="14853" width="21.28515625" style="6" customWidth="1"/>
    <col min="14854" max="14854" width="0.85546875" style="6" customWidth="1"/>
    <col min="14855" max="14856" width="21.28515625" style="6" customWidth="1"/>
    <col min="14857" max="14857" width="1" style="6" customWidth="1"/>
    <col min="14858" max="14859" width="21.28515625" style="6" customWidth="1"/>
    <col min="14860" max="14860" width="1" style="6" customWidth="1"/>
    <col min="14861" max="14862" width="21.28515625" style="6" customWidth="1"/>
    <col min="14863" max="15104" width="9.140625" style="6"/>
    <col min="15105" max="15105" width="49.5703125" style="6" customWidth="1"/>
    <col min="15106" max="15106" width="6.7109375" style="6" customWidth="1"/>
    <col min="15107" max="15107" width="0.85546875" style="6" customWidth="1"/>
    <col min="15108" max="15109" width="21.28515625" style="6" customWidth="1"/>
    <col min="15110" max="15110" width="0.85546875" style="6" customWidth="1"/>
    <col min="15111" max="15112" width="21.28515625" style="6" customWidth="1"/>
    <col min="15113" max="15113" width="1" style="6" customWidth="1"/>
    <col min="15114" max="15115" width="21.28515625" style="6" customWidth="1"/>
    <col min="15116" max="15116" width="1" style="6" customWidth="1"/>
    <col min="15117" max="15118" width="21.28515625" style="6" customWidth="1"/>
    <col min="15119" max="15360" width="9.140625" style="6"/>
    <col min="15361" max="15361" width="49.5703125" style="6" customWidth="1"/>
    <col min="15362" max="15362" width="6.7109375" style="6" customWidth="1"/>
    <col min="15363" max="15363" width="0.85546875" style="6" customWidth="1"/>
    <col min="15364" max="15365" width="21.28515625" style="6" customWidth="1"/>
    <col min="15366" max="15366" width="0.85546875" style="6" customWidth="1"/>
    <col min="15367" max="15368" width="21.28515625" style="6" customWidth="1"/>
    <col min="15369" max="15369" width="1" style="6" customWidth="1"/>
    <col min="15370" max="15371" width="21.28515625" style="6" customWidth="1"/>
    <col min="15372" max="15372" width="1" style="6" customWidth="1"/>
    <col min="15373" max="15374" width="21.28515625" style="6" customWidth="1"/>
    <col min="15375" max="15616" width="9.140625" style="6"/>
    <col min="15617" max="15617" width="49.5703125" style="6" customWidth="1"/>
    <col min="15618" max="15618" width="6.7109375" style="6" customWidth="1"/>
    <col min="15619" max="15619" width="0.85546875" style="6" customWidth="1"/>
    <col min="15620" max="15621" width="21.28515625" style="6" customWidth="1"/>
    <col min="15622" max="15622" width="0.85546875" style="6" customWidth="1"/>
    <col min="15623" max="15624" width="21.28515625" style="6" customWidth="1"/>
    <col min="15625" max="15625" width="1" style="6" customWidth="1"/>
    <col min="15626" max="15627" width="21.28515625" style="6" customWidth="1"/>
    <col min="15628" max="15628" width="1" style="6" customWidth="1"/>
    <col min="15629" max="15630" width="21.28515625" style="6" customWidth="1"/>
    <col min="15631" max="15872" width="9.140625" style="6"/>
    <col min="15873" max="15873" width="49.5703125" style="6" customWidth="1"/>
    <col min="15874" max="15874" width="6.7109375" style="6" customWidth="1"/>
    <col min="15875" max="15875" width="0.85546875" style="6" customWidth="1"/>
    <col min="15876" max="15877" width="21.28515625" style="6" customWidth="1"/>
    <col min="15878" max="15878" width="0.85546875" style="6" customWidth="1"/>
    <col min="15879" max="15880" width="21.28515625" style="6" customWidth="1"/>
    <col min="15881" max="15881" width="1" style="6" customWidth="1"/>
    <col min="15882" max="15883" width="21.28515625" style="6" customWidth="1"/>
    <col min="15884" max="15884" width="1" style="6" customWidth="1"/>
    <col min="15885" max="15886" width="21.28515625" style="6" customWidth="1"/>
    <col min="15887" max="16128" width="9.140625" style="6"/>
    <col min="16129" max="16129" width="49.5703125" style="6" customWidth="1"/>
    <col min="16130" max="16130" width="6.7109375" style="6" customWidth="1"/>
    <col min="16131" max="16131" width="0.85546875" style="6" customWidth="1"/>
    <col min="16132" max="16133" width="21.28515625" style="6" customWidth="1"/>
    <col min="16134" max="16134" width="0.85546875" style="6" customWidth="1"/>
    <col min="16135" max="16136" width="21.28515625" style="6" customWidth="1"/>
    <col min="16137" max="16137" width="1" style="6" customWidth="1"/>
    <col min="16138" max="16139" width="21.28515625" style="6" customWidth="1"/>
    <col min="16140" max="16140" width="1" style="6" customWidth="1"/>
    <col min="16141" max="16142" width="21.28515625" style="6" customWidth="1"/>
    <col min="16143" max="16384" width="9.140625" style="6"/>
  </cols>
  <sheetData>
    <row r="1" spans="1:14" ht="16.5" customHeight="1" thickBot="1">
      <c r="A1" s="191" t="str">
        <f>+'[1]TRIAL-BALANCE'!E2</f>
        <v>КОМИСИЯ ЗА ФИНАНСОВ НАДЗОР</v>
      </c>
      <c r="B1" s="192"/>
      <c r="C1" s="192"/>
      <c r="D1" s="193"/>
      <c r="E1" s="1" t="s">
        <v>0</v>
      </c>
      <c r="F1" s="2"/>
      <c r="G1" s="194">
        <f>+'[1]TRIAL-BALANCE'!C6</f>
        <v>131060676</v>
      </c>
      <c r="H1" s="195"/>
      <c r="I1" s="2"/>
      <c r="J1" s="3" t="s">
        <v>1</v>
      </c>
      <c r="K1" s="4">
        <f>+'[1]TRIAL-BALANCE'!C8</f>
        <v>4700</v>
      </c>
      <c r="L1" s="2"/>
      <c r="M1" s="5"/>
      <c r="N1" s="5"/>
    </row>
    <row r="2" spans="1:14" ht="14.25" customHeight="1" thickBot="1">
      <c r="A2" s="196" t="s">
        <v>2</v>
      </c>
      <c r="B2" s="197"/>
      <c r="C2" s="197"/>
      <c r="D2" s="198"/>
      <c r="E2" s="5"/>
      <c r="F2" s="2"/>
      <c r="G2" s="5"/>
      <c r="H2" s="5"/>
      <c r="I2" s="2"/>
      <c r="J2" s="5"/>
      <c r="K2" s="5"/>
      <c r="L2" s="2"/>
      <c r="M2" s="5"/>
      <c r="N2" s="5"/>
    </row>
    <row r="3" spans="1:14" ht="19.5" customHeight="1" thickBot="1">
      <c r="A3" s="199" t="str">
        <f>+'[1]TRIAL-BALANCE'!C4</f>
        <v>ГР.СОФИЯ -1000 , УЛ."БУДАПЕЩА"  № 16</v>
      </c>
      <c r="B3" s="200"/>
      <c r="C3" s="200"/>
      <c r="D3" s="201"/>
      <c r="E3" s="7" t="s">
        <v>3</v>
      </c>
      <c r="F3" s="5"/>
      <c r="G3" s="202"/>
      <c r="H3" s="203"/>
      <c r="I3" s="2"/>
      <c r="J3" s="8" t="s">
        <v>4</v>
      </c>
      <c r="K3" s="9"/>
      <c r="L3" s="2"/>
      <c r="M3" s="10">
        <f>+'[1]TRIAL-BALANCE'!K8</f>
        <v>0</v>
      </c>
      <c r="N3" s="5"/>
    </row>
    <row r="4" spans="1:14" ht="4.5" customHeight="1">
      <c r="A4" s="2"/>
      <c r="B4" s="2"/>
      <c r="C4" s="2"/>
      <c r="D4" s="2"/>
      <c r="E4" s="11"/>
      <c r="F4" s="2"/>
      <c r="G4" s="11"/>
      <c r="H4" s="12"/>
      <c r="I4" s="2"/>
      <c r="J4" s="5"/>
      <c r="K4" s="5"/>
      <c r="L4" s="2"/>
      <c r="M4" s="5"/>
      <c r="N4" s="5"/>
    </row>
    <row r="5" spans="1:14" ht="19.5">
      <c r="A5" s="13" t="s">
        <v>5</v>
      </c>
      <c r="B5" s="204" t="str">
        <f>+A1</f>
        <v>КОМИСИЯ ЗА ФИНАНСОВ НАДЗОР</v>
      </c>
      <c r="C5" s="204"/>
      <c r="D5" s="204"/>
      <c r="E5" s="204"/>
      <c r="F5" s="204"/>
      <c r="G5" s="204"/>
      <c r="H5" s="14" t="s">
        <v>6</v>
      </c>
      <c r="I5" s="15"/>
      <c r="J5" s="179" t="str">
        <f>+'[1]TRIAL-BALANCE'!H12</f>
        <v>31 декември 2014 г.</v>
      </c>
      <c r="K5" s="179"/>
      <c r="L5" s="16"/>
      <c r="M5" s="17" t="str">
        <f>+'[1]TRIAL-BALANCE'!C10</f>
        <v>/с б о р е н/</v>
      </c>
      <c r="N5" s="18" t="s">
        <v>7</v>
      </c>
    </row>
    <row r="6" spans="1:14" ht="16.5" customHeight="1" thickBot="1">
      <c r="A6" s="19" t="s">
        <v>8</v>
      </c>
      <c r="B6" s="20"/>
      <c r="C6" s="21"/>
      <c r="D6" s="22"/>
      <c r="E6" s="23"/>
      <c r="F6" s="21"/>
      <c r="G6" s="23"/>
      <c r="H6" s="24"/>
      <c r="I6" s="25"/>
      <c r="J6" s="24"/>
      <c r="K6" s="24"/>
      <c r="L6" s="21"/>
      <c r="M6" s="19" t="s">
        <v>9</v>
      </c>
      <c r="N6" s="26"/>
    </row>
    <row r="7" spans="1:14" ht="12.75" customHeight="1" thickTop="1">
      <c r="A7" s="27"/>
      <c r="B7" s="180" t="s">
        <v>10</v>
      </c>
      <c r="C7" s="25"/>
      <c r="D7" s="28" t="s">
        <v>11</v>
      </c>
      <c r="E7" s="29"/>
      <c r="F7" s="25"/>
      <c r="G7" s="30" t="s">
        <v>12</v>
      </c>
      <c r="H7" s="31"/>
      <c r="I7" s="25"/>
      <c r="J7" s="28" t="s">
        <v>13</v>
      </c>
      <c r="K7" s="32"/>
      <c r="L7" s="25"/>
      <c r="M7" s="183" t="s">
        <v>14</v>
      </c>
      <c r="N7" s="184"/>
    </row>
    <row r="8" spans="1:14" ht="14.25" customHeight="1" thickBot="1">
      <c r="A8" s="33" t="s">
        <v>15</v>
      </c>
      <c r="B8" s="181"/>
      <c r="C8" s="25"/>
      <c r="D8" s="34" t="s">
        <v>16</v>
      </c>
      <c r="E8" s="35"/>
      <c r="F8" s="25"/>
      <c r="G8" s="36" t="s">
        <v>17</v>
      </c>
      <c r="H8" s="37"/>
      <c r="I8" s="25"/>
      <c r="J8" s="38" t="s">
        <v>18</v>
      </c>
      <c r="K8" s="39"/>
      <c r="L8" s="25"/>
      <c r="M8" s="185"/>
      <c r="N8" s="186"/>
    </row>
    <row r="9" spans="1:14" ht="30.75" customHeight="1" thickBot="1">
      <c r="A9" s="40"/>
      <c r="B9" s="182"/>
      <c r="C9" s="21"/>
      <c r="D9" s="41" t="s">
        <v>19</v>
      </c>
      <c r="E9" s="42" t="s">
        <v>20</v>
      </c>
      <c r="F9" s="21"/>
      <c r="G9" s="41" t="s">
        <v>19</v>
      </c>
      <c r="H9" s="42" t="s">
        <v>20</v>
      </c>
      <c r="I9" s="21"/>
      <c r="J9" s="41" t="s">
        <v>19</v>
      </c>
      <c r="K9" s="42" t="s">
        <v>20</v>
      </c>
      <c r="L9" s="21"/>
      <c r="M9" s="41" t="s">
        <v>19</v>
      </c>
      <c r="N9" s="42" t="s">
        <v>20</v>
      </c>
    </row>
    <row r="10" spans="1:14" ht="16.5" thickBot="1">
      <c r="A10" s="43" t="s">
        <v>21</v>
      </c>
      <c r="B10" s="44" t="s">
        <v>22</v>
      </c>
      <c r="C10" s="21"/>
      <c r="D10" s="45">
        <v>1</v>
      </c>
      <c r="E10" s="46">
        <v>2</v>
      </c>
      <c r="F10" s="21"/>
      <c r="G10" s="45">
        <v>3</v>
      </c>
      <c r="H10" s="46">
        <v>4</v>
      </c>
      <c r="I10" s="21"/>
      <c r="J10" s="45">
        <v>5</v>
      </c>
      <c r="K10" s="46">
        <v>6</v>
      </c>
      <c r="L10" s="21"/>
      <c r="M10" s="45">
        <v>7</v>
      </c>
      <c r="N10" s="46">
        <v>8</v>
      </c>
    </row>
    <row r="11" spans="1:14" ht="15.75">
      <c r="A11" s="47" t="s">
        <v>23</v>
      </c>
      <c r="B11" s="48"/>
      <c r="C11" s="25"/>
      <c r="D11" s="49"/>
      <c r="E11" s="50"/>
      <c r="F11" s="25"/>
      <c r="G11" s="49"/>
      <c r="H11" s="50"/>
      <c r="I11" s="25"/>
      <c r="J11" s="49"/>
      <c r="K11" s="50"/>
      <c r="L11" s="25"/>
      <c r="M11" s="49"/>
      <c r="N11" s="50"/>
    </row>
    <row r="12" spans="1:14" ht="15.75">
      <c r="A12" s="51" t="s">
        <v>24</v>
      </c>
      <c r="B12" s="52"/>
      <c r="C12" s="21"/>
      <c r="D12" s="53" t="str">
        <f>+IF(+OR(D13&lt;0,D14&lt;0,D15&lt;0,D16&lt;0,D17&lt;0,D18&lt;0,D19&lt;0,D22&lt;0),"НЕРАВНЕНИЕ !"," ")</f>
        <v xml:space="preserve"> </v>
      </c>
      <c r="E12" s="54" t="str">
        <f>+IF(+OR(E13&lt;0,E14&lt;0,E15&lt;0,E16&lt;0,E17&lt;0,E18&lt;0,E19&lt;0,E22&lt;0),"НЕРАВНЕНИЕ !"," ")</f>
        <v xml:space="preserve"> </v>
      </c>
      <c r="F12" s="21"/>
      <c r="G12" s="53" t="str">
        <f>+IF(+OR(G13&lt;0,G14&lt;0,G15&lt;0,G16&lt;0,G17&lt;0,G18&lt;0,G19&lt;0,G22&lt;0),"НЕРАВНЕНИЕ !"," ")</f>
        <v xml:space="preserve"> </v>
      </c>
      <c r="H12" s="54" t="str">
        <f>+IF(+OR(H13&lt;0,H14&lt;0,H15&lt;0,H16&lt;0,H17&lt;0,H18&lt;0,H19&lt;0,H22&lt;0),"НЕРАВНЕНИЕ !"," ")</f>
        <v xml:space="preserve"> </v>
      </c>
      <c r="I12" s="21"/>
      <c r="J12" s="53" t="str">
        <f>+IF(+OR(J13&lt;0,J14&lt;0,J15&lt;0,J16&lt;0,J17&lt;0,J18&lt;0,J19&lt;0,J22&lt;0),"НЕРАВНЕНИЕ !"," ")</f>
        <v xml:space="preserve"> </v>
      </c>
      <c r="K12" s="54" t="str">
        <f>+IF(+OR(K13&lt;0,K14&lt;0,K15&lt;0,K16&lt;0,K17&lt;0,K18&lt;0,K19&lt;0,K22&lt;0),"НЕРАВНЕНИЕ !"," ")</f>
        <v xml:space="preserve"> </v>
      </c>
      <c r="L12" s="21"/>
      <c r="M12" s="53" t="str">
        <f>+IF(+OR(M13&lt;0,M14&lt;0,M15&lt;0,M16&lt;0,M17&lt;0,M18&lt;0,M19&lt;0,M22&lt;0),"НЕРАВНЕНИЕ !"," ")</f>
        <v xml:space="preserve"> </v>
      </c>
      <c r="N12" s="54" t="str">
        <f>+IF(+OR(N13&lt;0,N14&lt;0,N15&lt;0,N16&lt;0,N17&lt;0,N18&lt;0,N19&lt;0,N22&lt;0),"НЕРАВНЕНИЕ !"," ")</f>
        <v xml:space="preserve"> </v>
      </c>
    </row>
    <row r="13" spans="1:14" ht="15.75">
      <c r="A13" s="55" t="s">
        <v>25</v>
      </c>
      <c r="B13" s="56">
        <v>11</v>
      </c>
      <c r="C13" s="21"/>
      <c r="D13" s="57">
        <f>+ROUND((+'[1]TRIAL-BALANCE'!O93+'[1]TRIAL-BALANCE'!O94+'[1]TRIAL-BALANCE'!O95+'[1]TRIAL-BALANCE'!O96-'[1]TRIAL-BALANCE'!P115),2)</f>
        <v>126671.21</v>
      </c>
      <c r="E13" s="58">
        <f>+ROUND(+'[1]TRIAL-BALANCE'!S93+'[1]TRIAL-BALANCE'!S94+'[1]TRIAL-BALANCE'!S95+'[1]TRIAL-BALANCE'!S96-'[1]TRIAL-BALANCE'!T115,2)</f>
        <v>126671.21</v>
      </c>
      <c r="F13" s="59"/>
      <c r="G13" s="57">
        <f>+ROUND(+'[1]TRIAL-BALANCE'!V93+'[1]TRIAL-BALANCE'!V94+'[1]TRIAL-BALANCE'!V95+'[1]TRIAL-BALANCE'!V96-'[1]TRIAL-BALANCE'!W115,2)</f>
        <v>0</v>
      </c>
      <c r="H13" s="58">
        <f>+ROUND(+'[1]TRIAL-BALANCE'!Z93+'[1]TRIAL-BALANCE'!Z94+'[1]TRIAL-BALANCE'!Z95+'[1]TRIAL-BALANCE'!Z96-'[1]TRIAL-BALANCE'!AA115,2)</f>
        <v>0</v>
      </c>
      <c r="I13" s="59"/>
      <c r="J13" s="57">
        <f>+ROUND(+'[1]TRIAL-BALANCE'!AC93+'[1]TRIAL-BALANCE'!AC94+'[1]TRIAL-BALANCE'!AC95+'[1]TRIAL-BALANCE'!AC96-'[1]TRIAL-BALANCE'!AD115,2)</f>
        <v>0</v>
      </c>
      <c r="K13" s="58">
        <f>+ROUND(+'[1]TRIAL-BALANCE'!AG93+'[1]TRIAL-BALANCE'!AG94+'[1]TRIAL-BALANCE'!AG95+'[1]TRIAL-BALANCE'!AG96-'[1]TRIAL-BALANCE'!AH115,2)</f>
        <v>0</v>
      </c>
      <c r="L13" s="59"/>
      <c r="M13" s="57">
        <f t="shared" ref="M13:N19" si="0">+ROUND(+D13+G13+J13,2)</f>
        <v>126671.21</v>
      </c>
      <c r="N13" s="58">
        <f t="shared" si="0"/>
        <v>126671.21</v>
      </c>
    </row>
    <row r="14" spans="1:14" ht="15.75">
      <c r="A14" s="55" t="s">
        <v>26</v>
      </c>
      <c r="B14" s="56">
        <v>12</v>
      </c>
      <c r="C14" s="21"/>
      <c r="D14" s="57">
        <f>+ROUND((+'[1]TRIAL-BALANCE'!O97+'[1]TRIAL-BALANCE'!O98+'[1]TRIAL-BALANCE'!O99+'[1]TRIAL-BALANCE'!O100-SUM('[1]TRIAL-BALANCE'!P116:P117)),2)</f>
        <v>799804</v>
      </c>
      <c r="E14" s="58">
        <f>+ROUND(+'[1]TRIAL-BALANCE'!S97+'[1]TRIAL-BALANCE'!S98+'[1]TRIAL-BALANCE'!S99+'[1]TRIAL-BALANCE'!S100-SUM('[1]TRIAL-BALANCE'!T116:T117),2)</f>
        <v>869734.33</v>
      </c>
      <c r="F14" s="59"/>
      <c r="G14" s="57">
        <f>+ROUND(+'[1]TRIAL-BALANCE'!V97+'[1]TRIAL-BALANCE'!V98+'[1]TRIAL-BALANCE'!V99+'[1]TRIAL-BALANCE'!V100-SUM('[1]TRIAL-BALANCE'!W116:W117),2)</f>
        <v>0</v>
      </c>
      <c r="H14" s="58">
        <f>+ROUND(+'[1]TRIAL-BALANCE'!Z97+'[1]TRIAL-BALANCE'!Z98+'[1]TRIAL-BALANCE'!Z99+'[1]TRIAL-BALANCE'!Z100-SUM('[1]TRIAL-BALANCE'!AA116:AA117),2)</f>
        <v>0</v>
      </c>
      <c r="I14" s="59"/>
      <c r="J14" s="57">
        <f>+ROUND(+'[1]TRIAL-BALANCE'!AC97+'[1]TRIAL-BALANCE'!AC98+'[1]TRIAL-BALANCE'!AC99+'[1]TRIAL-BALANCE'!AC100-SUM('[1]TRIAL-BALANCE'!AD116:AD117),2)</f>
        <v>0</v>
      </c>
      <c r="K14" s="58">
        <f>+ROUND(+'[1]TRIAL-BALANCE'!AG97+'[1]TRIAL-BALANCE'!AG98+'[1]TRIAL-BALANCE'!AG99+'[1]TRIAL-BALANCE'!AG100-SUM('[1]TRIAL-BALANCE'!AH116:AH117),2)</f>
        <v>0</v>
      </c>
      <c r="L14" s="59"/>
      <c r="M14" s="57">
        <f t="shared" si="0"/>
        <v>799804</v>
      </c>
      <c r="N14" s="58">
        <f t="shared" si="0"/>
        <v>869734.33</v>
      </c>
    </row>
    <row r="15" spans="1:14" ht="15.75">
      <c r="A15" s="55" t="s">
        <v>27</v>
      </c>
      <c r="B15" s="56">
        <v>13</v>
      </c>
      <c r="C15" s="21"/>
      <c r="D15" s="57">
        <f>+ROUND((+'[1]TRIAL-BALANCE'!O92+'[1]TRIAL-BALANCE'!O101+'[1]TRIAL-BALANCE'!O104+'[1]TRIAL-BALANCE'!O105-'[1]TRIAL-BALANCE'!P114-'[1]TRIAL-BALANCE'!P118-'[1]TRIAL-BALANCE'!P120),2)</f>
        <v>94249.63</v>
      </c>
      <c r="E15" s="58">
        <f>+ROUND(+'[1]TRIAL-BALANCE'!S92+'[1]TRIAL-BALANCE'!S101+'[1]TRIAL-BALANCE'!S104+'[1]TRIAL-BALANCE'!S105-'[1]TRIAL-BALANCE'!T114-'[1]TRIAL-BALANCE'!T118-'[1]TRIAL-BALANCE'!T120,2)</f>
        <v>179418.31</v>
      </c>
      <c r="F15" s="59"/>
      <c r="G15" s="57">
        <f>+ROUND(+'[1]TRIAL-BALANCE'!V92+'[1]TRIAL-BALANCE'!V101+'[1]TRIAL-BALANCE'!V104+'[1]TRIAL-BALANCE'!V105-'[1]TRIAL-BALANCE'!W114-'[1]TRIAL-BALANCE'!W118-'[1]TRIAL-BALANCE'!W120,2)</f>
        <v>0</v>
      </c>
      <c r="H15" s="58">
        <f>+ROUND(+'[1]TRIAL-BALANCE'!Z92+'[1]TRIAL-BALANCE'!Z101+'[1]TRIAL-BALANCE'!Z104+'[1]TRIAL-BALANCE'!Z105-'[1]TRIAL-BALANCE'!AA114-'[1]TRIAL-BALANCE'!AA118-'[1]TRIAL-BALANCE'!AA120,2)</f>
        <v>0</v>
      </c>
      <c r="I15" s="59"/>
      <c r="J15" s="57">
        <f>+ROUND(+'[1]TRIAL-BALANCE'!AC92+'[1]TRIAL-BALANCE'!AC101+'[1]TRIAL-BALANCE'!AC104+'[1]TRIAL-BALANCE'!AC105-'[1]TRIAL-BALANCE'!AD114-'[1]TRIAL-BALANCE'!AD118-'[1]TRIAL-BALANCE'!AD120,2)</f>
        <v>0</v>
      </c>
      <c r="K15" s="58">
        <f>+ROUND(+'[1]TRIAL-BALANCE'!AG92+'[1]TRIAL-BALANCE'!AG101+'[1]TRIAL-BALANCE'!AG104+'[1]TRIAL-BALANCE'!AG105-'[1]TRIAL-BALANCE'!AH114-'[1]TRIAL-BALANCE'!AH118-'[1]TRIAL-BALANCE'!AH120,2)</f>
        <v>0</v>
      </c>
      <c r="L15" s="59"/>
      <c r="M15" s="57">
        <f t="shared" si="0"/>
        <v>94249.63</v>
      </c>
      <c r="N15" s="58">
        <f t="shared" si="0"/>
        <v>179418.31</v>
      </c>
    </row>
    <row r="16" spans="1:14" ht="15.75">
      <c r="A16" s="55" t="s">
        <v>28</v>
      </c>
      <c r="B16" s="56">
        <v>14</v>
      </c>
      <c r="C16" s="21"/>
      <c r="D16" s="57">
        <f>+ROUND(+'[1]TRIAL-BALANCE'!O102+'[1]TRIAL-BALANCE'!O103,2)</f>
        <v>0</v>
      </c>
      <c r="E16" s="58">
        <f>+ROUND(+'[1]TRIAL-BALANCE'!S102+'[1]TRIAL-BALANCE'!S103,2)</f>
        <v>0</v>
      </c>
      <c r="F16" s="59"/>
      <c r="G16" s="57">
        <f>+ROUND(+'[1]TRIAL-BALANCE'!V102+'[1]TRIAL-BALANCE'!V103,2)</f>
        <v>0</v>
      </c>
      <c r="H16" s="58">
        <f>+ROUND(+'[1]TRIAL-BALANCE'!Z102+'[1]TRIAL-BALANCE'!Z103,2)</f>
        <v>0</v>
      </c>
      <c r="I16" s="59"/>
      <c r="J16" s="57">
        <f>+ROUND(+'[1]TRIAL-BALANCE'!AC102+'[1]TRIAL-BALANCE'!AC103,2)</f>
        <v>0</v>
      </c>
      <c r="K16" s="58">
        <f>+ROUND(+'[1]TRIAL-BALANCE'!AG102+'[1]TRIAL-BALANCE'!AG103,2)</f>
        <v>0</v>
      </c>
      <c r="L16" s="59"/>
      <c r="M16" s="57">
        <f t="shared" si="0"/>
        <v>0</v>
      </c>
      <c r="N16" s="58">
        <f t="shared" si="0"/>
        <v>0</v>
      </c>
    </row>
    <row r="17" spans="1:14" ht="15.75">
      <c r="A17" s="55" t="s">
        <v>29</v>
      </c>
      <c r="B17" s="56">
        <v>15</v>
      </c>
      <c r="C17" s="21"/>
      <c r="D17" s="60">
        <f>+ROUND('[1]TRIAL-BALANCE'!O111-'[1]TRIAL-BALANCE'!P119,2)</f>
        <v>0</v>
      </c>
      <c r="E17" s="61">
        <f>+ROUND('[1]TRIAL-BALANCE'!S111-'[1]TRIAL-BALANCE'!T119,2)</f>
        <v>0</v>
      </c>
      <c r="F17" s="59"/>
      <c r="G17" s="60">
        <f>+ROUND('[1]TRIAL-BALANCE'!V111-'[1]TRIAL-BALANCE'!W119,2)</f>
        <v>0</v>
      </c>
      <c r="H17" s="61">
        <f>+ROUND('[1]TRIAL-BALANCE'!Z111-'[1]TRIAL-BALANCE'!AA119,2)</f>
        <v>0</v>
      </c>
      <c r="I17" s="59"/>
      <c r="J17" s="62">
        <f>+ROUND('[1]TRIAL-BALANCE'!AC111-'[1]TRIAL-BALANCE'!AD119,2)</f>
        <v>0</v>
      </c>
      <c r="K17" s="63">
        <f>+ROUND('[1]TRIAL-BALANCE'!AG111-'[1]TRIAL-BALANCE'!AH119,2)</f>
        <v>0</v>
      </c>
      <c r="L17" s="59"/>
      <c r="M17" s="57">
        <f t="shared" si="0"/>
        <v>0</v>
      </c>
      <c r="N17" s="58">
        <f t="shared" si="0"/>
        <v>0</v>
      </c>
    </row>
    <row r="18" spans="1:14" ht="15.75">
      <c r="A18" s="55" t="s">
        <v>30</v>
      </c>
      <c r="B18" s="56">
        <v>16</v>
      </c>
      <c r="C18" s="21"/>
      <c r="D18" s="60">
        <f>+ROUND(+'[1]TRIAL-BALANCE'!O112+'[1]TRIAL-BALANCE'!O113,2)</f>
        <v>0</v>
      </c>
      <c r="E18" s="61">
        <f>+ROUND(+'[1]TRIAL-BALANCE'!S112+'[1]TRIAL-BALANCE'!S113,2)</f>
        <v>0</v>
      </c>
      <c r="F18" s="59"/>
      <c r="G18" s="60">
        <f>+ROUND(+'[1]TRIAL-BALANCE'!V112+'[1]TRIAL-BALANCE'!V113,2)</f>
        <v>0</v>
      </c>
      <c r="H18" s="61">
        <f>+ROUND(+'[1]TRIAL-BALANCE'!Z112+'[1]TRIAL-BALANCE'!Z113,2)</f>
        <v>0</v>
      </c>
      <c r="I18" s="59"/>
      <c r="J18" s="62">
        <f>+ROUND(+'[1]TRIAL-BALANCE'!AC112+'[1]TRIAL-BALANCE'!AC113,2)</f>
        <v>0</v>
      </c>
      <c r="K18" s="63">
        <f>+ROUND(+'[1]TRIAL-BALANCE'!AG112+'[1]TRIAL-BALANCE'!AG113,2)</f>
        <v>34853.1</v>
      </c>
      <c r="L18" s="59"/>
      <c r="M18" s="57">
        <f t="shared" si="0"/>
        <v>0</v>
      </c>
      <c r="N18" s="58">
        <f t="shared" si="0"/>
        <v>34853.1</v>
      </c>
    </row>
    <row r="19" spans="1:14" ht="15.75">
      <c r="A19" s="64" t="s">
        <v>31</v>
      </c>
      <c r="B19" s="65">
        <v>17</v>
      </c>
      <c r="C19" s="21"/>
      <c r="D19" s="66">
        <f>+ROUND('[1]TRIAL-BALANCE'!O91+'[1]TRIAL-BALANCE'!O110,2)</f>
        <v>0</v>
      </c>
      <c r="E19" s="67">
        <f>+ROUND(+'[1]TRIAL-BALANCE'!S91+'[1]TRIAL-BALANCE'!S110,2)</f>
        <v>0</v>
      </c>
      <c r="F19" s="59"/>
      <c r="G19" s="66">
        <f>+ROUND(+'[1]TRIAL-BALANCE'!V91+'[1]TRIAL-BALANCE'!V110,2)</f>
        <v>0</v>
      </c>
      <c r="H19" s="67">
        <f>+ROUND(+'[1]TRIAL-BALANCE'!Z91+'[1]TRIAL-BALANCE'!Z110,2)</f>
        <v>0</v>
      </c>
      <c r="I19" s="59"/>
      <c r="J19" s="68">
        <f>+ROUND(+'[1]TRIAL-BALANCE'!AC91+'[1]TRIAL-BALANCE'!AC110,2)</f>
        <v>0</v>
      </c>
      <c r="K19" s="69">
        <f>+ROUND(+'[1]TRIAL-BALANCE'!AG91+'[1]TRIAL-BALANCE'!AG110,2)</f>
        <v>0</v>
      </c>
      <c r="L19" s="59"/>
      <c r="M19" s="68">
        <f t="shared" si="0"/>
        <v>0</v>
      </c>
      <c r="N19" s="69">
        <f t="shared" si="0"/>
        <v>0</v>
      </c>
    </row>
    <row r="20" spans="1:14" ht="15.75">
      <c r="A20" s="70" t="s">
        <v>32</v>
      </c>
      <c r="B20" s="71">
        <v>10</v>
      </c>
      <c r="C20" s="21"/>
      <c r="D20" s="72">
        <f>+ROUND(+D13+D14+D15+D16+D17+D18+D19,2)</f>
        <v>1020724.84</v>
      </c>
      <c r="E20" s="73">
        <f>+ROUND(+E13+E14+E15+E16+E17+E18+E19,2)</f>
        <v>1175823.8500000001</v>
      </c>
      <c r="F20" s="59"/>
      <c r="G20" s="72">
        <f>+ROUND(+G13+G14+G15+G16+G17+G18+G19,2)</f>
        <v>0</v>
      </c>
      <c r="H20" s="73">
        <f>+ROUND(+H13+H14+H15+H16+H17+H18+H19,2)</f>
        <v>0</v>
      </c>
      <c r="I20" s="59"/>
      <c r="J20" s="72">
        <f>+ROUND(+J13+J14+J15+J16+J17+J18+J19,2)</f>
        <v>0</v>
      </c>
      <c r="K20" s="73">
        <f>+ROUND(+K13+K14+K15+K16+K17+K18+K19,2)</f>
        <v>34853.1</v>
      </c>
      <c r="L20" s="59"/>
      <c r="M20" s="72">
        <f>+ROUND(+M13+M14+M15+M16+M17+M18+M19,2)</f>
        <v>1020724.84</v>
      </c>
      <c r="N20" s="73">
        <f>+ROUND(+N13+N14+N15+N16+N17+N18+N19,2)</f>
        <v>1210676.95</v>
      </c>
    </row>
    <row r="21" spans="1:14" ht="6" customHeight="1">
      <c r="A21" s="51"/>
      <c r="B21" s="52"/>
      <c r="C21" s="21"/>
      <c r="D21" s="74"/>
      <c r="E21" s="75"/>
      <c r="F21" s="59"/>
      <c r="G21" s="74"/>
      <c r="H21" s="75"/>
      <c r="I21" s="59"/>
      <c r="J21" s="74"/>
      <c r="K21" s="75"/>
      <c r="L21" s="59"/>
      <c r="M21" s="74"/>
      <c r="N21" s="75"/>
    </row>
    <row r="22" spans="1:14" ht="15.75">
      <c r="A22" s="70" t="s">
        <v>33</v>
      </c>
      <c r="B22" s="71">
        <v>20</v>
      </c>
      <c r="C22" s="21"/>
      <c r="D22" s="72">
        <f>+ROUND(+'[1]TRIAL-BALANCE'!O106+'[1]TRIAL-BALANCE'!O107+'[1]TRIAL-BALANCE'!O108+'[1]TRIAL-BALANCE'!O109-'[1]TRIAL-BALANCE'!P121,2)</f>
        <v>608820</v>
      </c>
      <c r="E22" s="73">
        <f>+ROUND(+'[1]TRIAL-BALANCE'!S106+'[1]TRIAL-BALANCE'!S107+'[1]TRIAL-BALANCE'!S108+'[1]TRIAL-BALANCE'!S109-'[1]TRIAL-BALANCE'!T121,2)</f>
        <v>696756</v>
      </c>
      <c r="F22" s="59"/>
      <c r="G22" s="72">
        <f>+ROUND(+'[1]TRIAL-BALANCE'!V106+'[1]TRIAL-BALANCE'!V107+'[1]TRIAL-BALANCE'!V108+'[1]TRIAL-BALANCE'!V109-'[1]TRIAL-BALANCE'!W121,2)</f>
        <v>0</v>
      </c>
      <c r="H22" s="73">
        <f>+ROUND(+'[1]TRIAL-BALANCE'!Z106+'[1]TRIAL-BALANCE'!Z107+'[1]TRIAL-BALANCE'!Z108+'[1]TRIAL-BALANCE'!Z109-'[1]TRIAL-BALANCE'!AA121,2)</f>
        <v>0</v>
      </c>
      <c r="I22" s="59"/>
      <c r="J22" s="72">
        <f>+ROUND(+'[1]TRIAL-BALANCE'!AC106+'[1]TRIAL-BALANCE'!AC107+'[1]TRIAL-BALANCE'!AC108+'[1]TRIAL-BALANCE'!AC109-'[1]TRIAL-BALANCE'!AD121,2)</f>
        <v>0</v>
      </c>
      <c r="K22" s="73">
        <f>+ROUND(+'[1]TRIAL-BALANCE'!AG106+'[1]TRIAL-BALANCE'!AG107+'[1]TRIAL-BALANCE'!AG108+'[1]TRIAL-BALANCE'!AG109-'[1]TRIAL-BALANCE'!AG121,2)</f>
        <v>0</v>
      </c>
      <c r="L22" s="59"/>
      <c r="M22" s="72">
        <f>+ROUND(+D22+G22+J22,2)</f>
        <v>608820</v>
      </c>
      <c r="N22" s="73">
        <f>+ROUND(+E22+H22+K22,2)</f>
        <v>696756</v>
      </c>
    </row>
    <row r="23" spans="1:14" ht="15.75">
      <c r="A23" s="51" t="s">
        <v>34</v>
      </c>
      <c r="B23" s="52"/>
      <c r="C23" s="21"/>
      <c r="D23" s="53" t="str">
        <f>+IF(+OR(D24&lt;0,D25&lt;0,D28&lt;0),"НЕРАВНЕНИЕ !"," ")</f>
        <v xml:space="preserve"> </v>
      </c>
      <c r="E23" s="54" t="str">
        <f>+IF(+OR(E24&lt;0,E25&lt;0,E28&lt;0),"НЕРАВНЕНИЕ !"," ")</f>
        <v xml:space="preserve"> </v>
      </c>
      <c r="F23" s="59"/>
      <c r="G23" s="53" t="str">
        <f>+IF(+OR(G24&lt;0,G25&lt;0,G28&lt;0),"НЕРАВНЕНИЕ !"," ")</f>
        <v xml:space="preserve"> </v>
      </c>
      <c r="H23" s="54" t="str">
        <f>+IF(+OR(H24&lt;0,H25&lt;0,H28&lt;0),"НЕРАВНЕНИЕ !"," ")</f>
        <v xml:space="preserve"> </v>
      </c>
      <c r="I23" s="59"/>
      <c r="J23" s="53" t="str">
        <f>+IF(+OR(J24&lt;0,J25&lt;0,J28&lt;0),"НЕРАВНЕНИЕ !"," ")</f>
        <v xml:space="preserve"> </v>
      </c>
      <c r="K23" s="54" t="str">
        <f>+IF(+OR(K24&lt;0,K25&lt;0,K28&lt;0),"НЕРАВНЕНИЕ !"," ")</f>
        <v xml:space="preserve"> </v>
      </c>
      <c r="L23" s="59"/>
      <c r="M23" s="53" t="str">
        <f>+IF(+OR(M24&lt;0,M25&lt;0,M28&lt;0),"НЕРАВНЕНИЕ !"," ")</f>
        <v xml:space="preserve"> </v>
      </c>
      <c r="N23" s="54" t="str">
        <f>+IF(+OR(N24&lt;0,N25&lt;0,N28&lt;0),"НЕРАВНЕНИЕ !"," ")</f>
        <v xml:space="preserve"> </v>
      </c>
    </row>
    <row r="24" spans="1:14" ht="15.75">
      <c r="A24" s="55" t="s">
        <v>35</v>
      </c>
      <c r="B24" s="56">
        <v>31</v>
      </c>
      <c r="C24" s="21"/>
      <c r="D24" s="57">
        <f>+ROUND(+SUM('[1]TRIAL-BALANCE'!O123:O136),2)</f>
        <v>31062.45</v>
      </c>
      <c r="E24" s="58">
        <f>+ROUND(+SUM('[1]TRIAL-BALANCE'!S123:S136),2)</f>
        <v>33801.65</v>
      </c>
      <c r="F24" s="59"/>
      <c r="G24" s="57">
        <f>+ROUND(+SUM('[1]TRIAL-BALANCE'!V123:V136),2)</f>
        <v>0</v>
      </c>
      <c r="H24" s="58">
        <f>+ROUND(+SUM('[1]TRIAL-BALANCE'!Z123:Z136),2)</f>
        <v>0</v>
      </c>
      <c r="I24" s="59"/>
      <c r="J24" s="57">
        <f>+ROUND(+SUM('[1]TRIAL-BALANCE'!AC123:AC136),2)</f>
        <v>0</v>
      </c>
      <c r="K24" s="58">
        <f>+ROUND(+SUM('[1]TRIAL-BALANCE'!AG123:AG136),2)</f>
        <v>0</v>
      </c>
      <c r="L24" s="59"/>
      <c r="M24" s="57">
        <f>+ROUND(+D24+G24+J24,2)</f>
        <v>31062.45</v>
      </c>
      <c r="N24" s="58">
        <f>+ROUND(+E24+H24+K24,2)</f>
        <v>33801.65</v>
      </c>
    </row>
    <row r="25" spans="1:14" ht="15.75">
      <c r="A25" s="64" t="s">
        <v>36</v>
      </c>
      <c r="B25" s="65">
        <v>32</v>
      </c>
      <c r="C25" s="21"/>
      <c r="D25" s="68">
        <f>+ROUND(+SUM('[1]TRIAL-BALANCE'!O137:O141),2)</f>
        <v>0</v>
      </c>
      <c r="E25" s="69">
        <f>+ROUND(+SUM('[1]TRIAL-BALANCE'!S137:S141),2)</f>
        <v>0</v>
      </c>
      <c r="F25" s="59"/>
      <c r="G25" s="68">
        <f>+ROUND(+SUM('[1]TRIAL-BALANCE'!V137:V141),2)</f>
        <v>0</v>
      </c>
      <c r="H25" s="69">
        <f>+ROUND(+SUM('[1]TRIAL-BALANCE'!Z137:Z141),2)</f>
        <v>0</v>
      </c>
      <c r="I25" s="59"/>
      <c r="J25" s="68">
        <f>+ROUND(+SUM('[1]TRIAL-BALANCE'!AC137:AC141),2)</f>
        <v>0</v>
      </c>
      <c r="K25" s="69">
        <f>+ROUND(+SUM('[1]TRIAL-BALANCE'!AG137:AG141),2)</f>
        <v>0</v>
      </c>
      <c r="L25" s="59"/>
      <c r="M25" s="68">
        <f>+ROUND(+D25+G25+J25,2)</f>
        <v>0</v>
      </c>
      <c r="N25" s="69">
        <f>+ROUND(+E25+H25+K25,2)</f>
        <v>0</v>
      </c>
    </row>
    <row r="26" spans="1:14" ht="15.75">
      <c r="A26" s="70" t="s">
        <v>37</v>
      </c>
      <c r="B26" s="71">
        <v>30</v>
      </c>
      <c r="C26" s="21"/>
      <c r="D26" s="72">
        <f>+ROUND(+D24+D25,2)</f>
        <v>31062.45</v>
      </c>
      <c r="E26" s="73">
        <f>+ROUND(+E24+E25,2)</f>
        <v>33801.65</v>
      </c>
      <c r="F26" s="59"/>
      <c r="G26" s="72">
        <f>+ROUND(+G24+G25,2)</f>
        <v>0</v>
      </c>
      <c r="H26" s="73">
        <f>+ROUND(+H24+H25,2)</f>
        <v>0</v>
      </c>
      <c r="I26" s="59"/>
      <c r="J26" s="72">
        <f>+ROUND(+J24+J25,2)</f>
        <v>0</v>
      </c>
      <c r="K26" s="73">
        <f>+ROUND(+K24+K25,2)</f>
        <v>0</v>
      </c>
      <c r="L26" s="59"/>
      <c r="M26" s="72">
        <f>+ROUND(+M24+M25,2)</f>
        <v>31062.45</v>
      </c>
      <c r="N26" s="73">
        <f>+ROUND(+N24+N25,2)</f>
        <v>33801.65</v>
      </c>
    </row>
    <row r="27" spans="1:14" ht="6" customHeight="1">
      <c r="A27" s="51"/>
      <c r="B27" s="52"/>
      <c r="C27" s="21"/>
      <c r="D27" s="53"/>
      <c r="E27" s="75"/>
      <c r="F27" s="59"/>
      <c r="G27" s="74"/>
      <c r="H27" s="75"/>
      <c r="I27" s="59"/>
      <c r="J27" s="74"/>
      <c r="K27" s="75"/>
      <c r="L27" s="59"/>
      <c r="M27" s="74"/>
      <c r="N27" s="75"/>
    </row>
    <row r="28" spans="1:14" ht="15.75">
      <c r="A28" s="76" t="s">
        <v>38</v>
      </c>
      <c r="B28" s="71">
        <v>40</v>
      </c>
      <c r="C28" s="21"/>
      <c r="D28" s="72">
        <f>+ROUND(+'[1]TRIAL-BALANCE'!O345,2)</f>
        <v>0</v>
      </c>
      <c r="E28" s="73">
        <f>+ROUND(+'[1]TRIAL-BALANCE'!S345,2)</f>
        <v>0</v>
      </c>
      <c r="F28" s="59"/>
      <c r="G28" s="72">
        <f>+ROUND(+'[1]TRIAL-BALANCE'!V345,2)</f>
        <v>0</v>
      </c>
      <c r="H28" s="73">
        <f>+ROUND(+'[1]TRIAL-BALANCE'!Z345,2)</f>
        <v>0</v>
      </c>
      <c r="I28" s="59"/>
      <c r="J28" s="72">
        <f>+ROUND(+'[1]TRIAL-BALANCE'!AC345,2)</f>
        <v>0</v>
      </c>
      <c r="K28" s="73">
        <f>+ROUND(+'[1]TRIAL-BALANCE'!AG345,2)</f>
        <v>0</v>
      </c>
      <c r="L28" s="59"/>
      <c r="M28" s="72">
        <f>+ROUND(+D28+G28+J28,2)</f>
        <v>0</v>
      </c>
      <c r="N28" s="73">
        <f>+ROUND(+E28+H28+K28,2)</f>
        <v>0</v>
      </c>
    </row>
    <row r="29" spans="1:14" ht="6" customHeight="1">
      <c r="A29" s="51"/>
      <c r="B29" s="52"/>
      <c r="C29" s="21"/>
      <c r="D29" s="74"/>
      <c r="E29" s="75"/>
      <c r="F29" s="59"/>
      <c r="G29" s="74"/>
      <c r="H29" s="75"/>
      <c r="I29" s="59"/>
      <c r="J29" s="74"/>
      <c r="K29" s="75"/>
      <c r="L29" s="59"/>
      <c r="M29" s="74"/>
      <c r="N29" s="75"/>
    </row>
    <row r="30" spans="1:14" ht="19.5" thickBot="1">
      <c r="A30" s="77" t="s">
        <v>39</v>
      </c>
      <c r="B30" s="78">
        <v>100</v>
      </c>
      <c r="C30" s="21"/>
      <c r="D30" s="79">
        <f>+ROUND(+D20+D22+D26+D28,2)</f>
        <v>1660607.29</v>
      </c>
      <c r="E30" s="80">
        <f>+ROUND(+E20+E22+E26+E28,2)</f>
        <v>1906381.5</v>
      </c>
      <c r="F30" s="59"/>
      <c r="G30" s="79">
        <f>+ROUND(+G20+G22+G26+G28,2)</f>
        <v>0</v>
      </c>
      <c r="H30" s="80">
        <f>+ROUND(+H20+H22+H26+H28,2)</f>
        <v>0</v>
      </c>
      <c r="I30" s="59"/>
      <c r="J30" s="79">
        <f>+ROUND(+J20+J22+J26+J28,2)</f>
        <v>0</v>
      </c>
      <c r="K30" s="80">
        <f>+ROUND(+K20+K22+K26+K28,2)</f>
        <v>34853.1</v>
      </c>
      <c r="L30" s="59"/>
      <c r="M30" s="79">
        <f>+ROUND(+M20+M22+M26+M28,2)</f>
        <v>1660607.29</v>
      </c>
      <c r="N30" s="80">
        <f>+ROUND(+N20+N22+N26+N28,2)</f>
        <v>1941234.6</v>
      </c>
    </row>
    <row r="31" spans="1:14" ht="15.75">
      <c r="A31" s="47" t="s">
        <v>40</v>
      </c>
      <c r="B31" s="48"/>
      <c r="C31" s="21"/>
      <c r="D31" s="81"/>
      <c r="E31" s="82"/>
      <c r="F31" s="59"/>
      <c r="G31" s="81"/>
      <c r="H31" s="82"/>
      <c r="I31" s="59"/>
      <c r="J31" s="81"/>
      <c r="K31" s="82"/>
      <c r="L31" s="59"/>
      <c r="M31" s="81"/>
      <c r="N31" s="82"/>
    </row>
    <row r="32" spans="1:14" ht="15.75">
      <c r="A32" s="51" t="s">
        <v>41</v>
      </c>
      <c r="B32" s="52"/>
      <c r="C32" s="21"/>
      <c r="D32" s="53" t="str">
        <f>+IF(+OR(D33&lt;0,D34&lt;0,D35&lt;0),"НЕРАВНЕНИЕ !"," ")</f>
        <v xml:space="preserve"> </v>
      </c>
      <c r="E32" s="54" t="str">
        <f>+IF(+OR(E33&lt;0,E34&lt;0,E35&lt;0),"НЕРАВНЕНИЕ !"," ")</f>
        <v xml:space="preserve"> </v>
      </c>
      <c r="F32" s="59"/>
      <c r="G32" s="53" t="str">
        <f>+IF(+OR(G33&lt;0,G34&lt;0,G35&lt;0),"НЕРАВНЕНИЕ !"," ")</f>
        <v xml:space="preserve"> </v>
      </c>
      <c r="H32" s="54" t="str">
        <f>+IF(+OR(H33&lt;0,H34&lt;0,H35&lt;0),"НЕРАВНЕНИЕ !"," ")</f>
        <v xml:space="preserve"> </v>
      </c>
      <c r="I32" s="59"/>
      <c r="J32" s="53" t="str">
        <f>+IF(+OR(J33&lt;0,J34&lt;0,J35&lt;0),"НЕРАВНЕНИЕ !"," ")</f>
        <v xml:space="preserve"> </v>
      </c>
      <c r="K32" s="54" t="str">
        <f>+IF(+OR(K33&lt;0,K34&lt;0,K35&lt;0),"НЕРАВНЕНИЕ !"," ")</f>
        <v xml:space="preserve"> </v>
      </c>
      <c r="L32" s="59"/>
      <c r="M32" s="53" t="str">
        <f>+IF(+OR(M33&lt;0,M34&lt;0,M35&lt;0),"НЕРАВНЕНИЕ !"," ")</f>
        <v xml:space="preserve"> </v>
      </c>
      <c r="N32" s="54" t="str">
        <f>+IF(+OR(N33&lt;0,N34&lt;0,N35&lt;0),"НЕРАВНЕНИЕ !"," ")</f>
        <v xml:space="preserve"> </v>
      </c>
    </row>
    <row r="33" spans="1:14" ht="15.75">
      <c r="A33" s="55" t="s">
        <v>42</v>
      </c>
      <c r="B33" s="56">
        <v>51</v>
      </c>
      <c r="C33" s="21"/>
      <c r="D33" s="57">
        <f>+ROUND(+SUM('[1]TRIAL-BALANCE'!O375:O382),2)</f>
        <v>0</v>
      </c>
      <c r="E33" s="58">
        <f>+ROUND(+SUM('[1]TRIAL-BALANCE'!S375:S382),2)</f>
        <v>0</v>
      </c>
      <c r="F33" s="59"/>
      <c r="G33" s="57">
        <f>+ROUND(+SUM('[1]TRIAL-BALANCE'!V375:V382),2)</f>
        <v>0</v>
      </c>
      <c r="H33" s="58">
        <f>+ROUND(+SUM('[1]TRIAL-BALANCE'!Z375:Z382),2)</f>
        <v>0</v>
      </c>
      <c r="I33" s="59"/>
      <c r="J33" s="57">
        <f>+ROUND(+SUM('[1]TRIAL-BALANCE'!AC375:AC382),2)</f>
        <v>0</v>
      </c>
      <c r="K33" s="58">
        <f>+ROUND(+SUM('[1]TRIAL-BALANCE'!AG375:AG382),2)</f>
        <v>0</v>
      </c>
      <c r="L33" s="59"/>
      <c r="M33" s="57">
        <f t="shared" ref="M33:N35" si="1">+ROUND(+D33+G33+J33,2)</f>
        <v>0</v>
      </c>
      <c r="N33" s="58">
        <f t="shared" si="1"/>
        <v>0</v>
      </c>
    </row>
    <row r="34" spans="1:14" ht="15.75">
      <c r="A34" s="55" t="s">
        <v>43</v>
      </c>
      <c r="B34" s="56">
        <v>52</v>
      </c>
      <c r="C34" s="21"/>
      <c r="D34" s="57">
        <f>+ROUND(+SUM('[1]TRIAL-BALANCE'!O402:O409)+SUM('[1]TRIAL-BALANCE'!O410:O413)-SUM('[1]TRIAL-BALANCE'!P410:P413),2)</f>
        <v>0</v>
      </c>
      <c r="E34" s="58">
        <f>+ROUND(+SUM('[1]TRIAL-BALANCE'!S402:S409)+SUM('[1]TRIAL-BALANCE'!S410:S413)-SUM('[1]TRIAL-BALANCE'!T410:T413),2)</f>
        <v>0</v>
      </c>
      <c r="F34" s="59"/>
      <c r="G34" s="57">
        <f>+ROUND(+SUM('[1]TRIAL-BALANCE'!V402:V409)+SUM('[1]TRIAL-BALANCE'!V410:V413)-SUM('[1]TRIAL-BALANCE'!W410:W413),2)</f>
        <v>0</v>
      </c>
      <c r="H34" s="58">
        <f>+ROUND(+SUM('[1]TRIAL-BALANCE'!Z402:Z409)+SUM('[1]TRIAL-BALANCE'!Z410:Z413)-SUM('[1]TRIAL-BALANCE'!AA410:AA413),2)</f>
        <v>0</v>
      </c>
      <c r="I34" s="59"/>
      <c r="J34" s="57">
        <f>+ROUND(+SUM('[1]TRIAL-BALANCE'!AC402:AC409)+SUM('[1]TRIAL-BALANCE'!AC410:AC413)-SUM('[1]TRIAL-BALANCE'!AD410:AD413),2)</f>
        <v>0</v>
      </c>
      <c r="K34" s="58">
        <f>+ROUND(+SUM('[1]TRIAL-BALANCE'!AG402:AG409)+SUM('[1]TRIAL-BALANCE'!AG410:AG413)-SUM('[1]TRIAL-BALANCE'!AH410:AH413),2)</f>
        <v>0</v>
      </c>
      <c r="L34" s="59"/>
      <c r="M34" s="57">
        <f t="shared" si="1"/>
        <v>0</v>
      </c>
      <c r="N34" s="58">
        <f t="shared" si="1"/>
        <v>0</v>
      </c>
    </row>
    <row r="35" spans="1:14" ht="15.75">
      <c r="A35" s="64" t="s">
        <v>44</v>
      </c>
      <c r="B35" s="65">
        <v>53</v>
      </c>
      <c r="C35" s="21"/>
      <c r="D35" s="68">
        <f>+ROUND(+'[1]TRIAL-BALANCE'!O383+SUM('[1]TRIAL-BALANCE'!O385:O388)+SUM('[1]TRIAL-BALANCE'!O398:O401)-'[1]TRIAL-BALANCE'!P384-SUM('[1]TRIAL-BALANCE'!P389:P392)+'[1]TRIAL-BALANCE'!O384+SUM('[1]TRIAL-BALANCE'!O389:O392),2)</f>
        <v>0</v>
      </c>
      <c r="E35" s="69">
        <f>+ROUND(+'[1]TRIAL-BALANCE'!S383+SUM('[1]TRIAL-BALANCE'!S385:S388)+SUM('[1]TRIAL-BALANCE'!S398:S401)-'[1]TRIAL-BALANCE'!T384-SUM('[1]TRIAL-BALANCE'!T389:T392)+'[1]TRIAL-BALANCE'!S384+SUM('[1]TRIAL-BALANCE'!S389:S392),2)</f>
        <v>0</v>
      </c>
      <c r="F35" s="59"/>
      <c r="G35" s="68">
        <f>+ROUND(+'[1]TRIAL-BALANCE'!V383+SUM('[1]TRIAL-BALANCE'!V385:V388)+SUM('[1]TRIAL-BALANCE'!V398:V401)-'[1]TRIAL-BALANCE'!W384-SUM('[1]TRIAL-BALANCE'!W389:W392)+'[1]TRIAL-BALANCE'!V384+SUM('[1]TRIAL-BALANCE'!V389:V392),2)</f>
        <v>0</v>
      </c>
      <c r="H35" s="69">
        <f>+ROUND(+'[1]TRIAL-BALANCE'!Z383+SUM('[1]TRIAL-BALANCE'!Z385:Z388)+SUM('[1]TRIAL-BALANCE'!Z398:Z401)-'[1]TRIAL-BALANCE'!AA384-SUM('[1]TRIAL-BALANCE'!AA389:AA392)+'[1]TRIAL-BALANCE'!Z384+SUM('[1]TRIAL-BALANCE'!Z389:Z392),2)</f>
        <v>0</v>
      </c>
      <c r="I35" s="59"/>
      <c r="J35" s="68">
        <f>+ROUND(+'[1]TRIAL-BALANCE'!AC383+SUM('[1]TRIAL-BALANCE'!AC385:AC388)+SUM('[1]TRIAL-BALANCE'!AC398:AC401)-'[1]TRIAL-BALANCE'!AD384-SUM('[1]TRIAL-BALANCE'!AD389:AD392)+'[1]TRIAL-BALANCE'!AC384+SUM('[1]TRIAL-BALANCE'!AC389:AC392),2)</f>
        <v>0</v>
      </c>
      <c r="K35" s="69">
        <f>+ROUND(+'[1]TRIAL-BALANCE'!AG383+SUM('[1]TRIAL-BALANCE'!AG385:AG388)+SUM('[1]TRIAL-BALANCE'!AG398:AG401)-'[1]TRIAL-BALANCE'!AH384-SUM('[1]TRIAL-BALANCE'!AH389:AH392)+'[1]TRIAL-BALANCE'!AG384+SUM('[1]TRIAL-BALANCE'!AG389:AG392),2)</f>
        <v>0</v>
      </c>
      <c r="L35" s="59"/>
      <c r="M35" s="68">
        <f t="shared" si="1"/>
        <v>0</v>
      </c>
      <c r="N35" s="69">
        <f t="shared" si="1"/>
        <v>0</v>
      </c>
    </row>
    <row r="36" spans="1:14" ht="15.75">
      <c r="A36" s="70" t="s">
        <v>32</v>
      </c>
      <c r="B36" s="71">
        <v>50</v>
      </c>
      <c r="C36" s="21"/>
      <c r="D36" s="72">
        <f>+ROUND(+D33+D34+D35,2)</f>
        <v>0</v>
      </c>
      <c r="E36" s="73">
        <f>+ROUND(+E33+E34+E35,2)</f>
        <v>0</v>
      </c>
      <c r="F36" s="59"/>
      <c r="G36" s="72">
        <f>+ROUND(+G33+G34+G35,2)</f>
        <v>0</v>
      </c>
      <c r="H36" s="73">
        <f>+ROUND(+H33+H34+H35,2)</f>
        <v>0</v>
      </c>
      <c r="I36" s="59"/>
      <c r="J36" s="72">
        <f>+ROUND(+J33+J34+J35,2)</f>
        <v>0</v>
      </c>
      <c r="K36" s="73">
        <f>+ROUND(+K33+K34+K35,2)</f>
        <v>0</v>
      </c>
      <c r="L36" s="59"/>
      <c r="M36" s="72">
        <f>+ROUND(+M33+M34+M35,2)</f>
        <v>0</v>
      </c>
      <c r="N36" s="73">
        <f>+ROUND(+N33+N34+N35,2)</f>
        <v>0</v>
      </c>
    </row>
    <row r="37" spans="1:14" ht="15.75">
      <c r="A37" s="51" t="s">
        <v>45</v>
      </c>
      <c r="B37" s="52"/>
      <c r="C37" s="21"/>
      <c r="D37" s="53" t="str">
        <f>+IF(+OR(D38&lt;0,D39&lt;0),"НЕРАВНЕНИЕ !"," ")</f>
        <v xml:space="preserve"> </v>
      </c>
      <c r="E37" s="54" t="str">
        <f>+IF(+OR(E38&lt;0,E39&lt;0),"НЕРАВНЕНИЕ !"," ")</f>
        <v xml:space="preserve"> </v>
      </c>
      <c r="F37" s="59"/>
      <c r="G37" s="53" t="str">
        <f>+IF(+OR(G38&lt;0,G39&lt;0),"НЕРАВНЕНИЕ !"," ")</f>
        <v xml:space="preserve"> </v>
      </c>
      <c r="H37" s="54" t="str">
        <f>+IF(+OR(H38&lt;0,H39&lt;0),"НЕРАВНЕНИЕ !"," ")</f>
        <v xml:space="preserve"> </v>
      </c>
      <c r="I37" s="59"/>
      <c r="J37" s="53" t="str">
        <f>+IF(+OR(J38&lt;0,J39&lt;0),"НЕРАВНЕНИЕ !"," ")</f>
        <v xml:space="preserve"> </v>
      </c>
      <c r="K37" s="54" t="str">
        <f>+IF(+OR(K38&lt;0,K39&lt;0),"НЕРАВНЕНИЕ !"," ")</f>
        <v xml:space="preserve"> </v>
      </c>
      <c r="L37" s="59"/>
      <c r="M37" s="53" t="str">
        <f>+IF(+OR(M38&lt;0,M39&lt;0),"НЕРАВНЕНИЕ !"," ")</f>
        <v xml:space="preserve"> </v>
      </c>
      <c r="N37" s="54" t="str">
        <f>+IF(+OR(N38&lt;0,N39&lt;0),"НЕРАВНЕНИЕ !"," ")</f>
        <v xml:space="preserve"> </v>
      </c>
    </row>
    <row r="38" spans="1:14" ht="15.75">
      <c r="A38" s="55" t="s">
        <v>46</v>
      </c>
      <c r="B38" s="56">
        <v>61</v>
      </c>
      <c r="C38" s="21"/>
      <c r="D38" s="57">
        <f>+ROUND(+SUM('[1]TRIAL-BALANCE'!O419:O421)+'[1]TRIAL-BALANCE'!O426+SUM('[1]TRIAL-BALANCE'!O438:O439)+'[1]TRIAL-BALANCE'!O443-IF(+'[1]Provisions-2014'!D67=0,+'[1]Provisions-2014'!D12,+ROUND(+(+SUM('[1]TRIAL-BALANCE'!P432:P435)+SUM('[1]TRIAL-BALANCE'!P448:P450))*'[1]TRIAL-BALANCE'!P973,2)),2)</f>
        <v>0</v>
      </c>
      <c r="E38" s="58">
        <f>+ROUND(+SUM('[1]TRIAL-BALANCE'!S419:S421)+'[1]TRIAL-BALANCE'!S426+SUM('[1]TRIAL-BALANCE'!S438:S439)+'[1]TRIAL-BALANCE'!S443-IF(+'[1]Provisions-2014'!E67=0,+'[1]Provisions-2014'!E12,+ROUND(+(+SUM('[1]TRIAL-BALANCE'!T432:T435)+SUM('[1]TRIAL-BALANCE'!T448:T450))*'[1]TRIAL-BALANCE'!T973,2)),2)</f>
        <v>0</v>
      </c>
      <c r="F38" s="59"/>
      <c r="G38" s="57">
        <f>+ROUND(+SUM('[1]TRIAL-BALANCE'!V419:V421)+'[1]TRIAL-BALANCE'!V426+SUM('[1]TRIAL-BALANCE'!V438:V439)+'[1]TRIAL-BALANCE'!V443-IF(+'[1]Provisions-2014'!G67=0,+'[1]Provisions-2014'!G12,+ROUND(+(+SUM('[1]TRIAL-BALANCE'!W432:W435)+SUM('[1]TRIAL-BALANCE'!W448:W450))*'[1]TRIAL-BALANCE'!W973,2)),2)</f>
        <v>0</v>
      </c>
      <c r="H38" s="58">
        <f>+ROUND(+SUM('[1]TRIAL-BALANCE'!Z419:Z421)+'[1]TRIAL-BALANCE'!Z426+SUM('[1]TRIAL-BALANCE'!Z438:Z439)+'[1]TRIAL-BALANCE'!Z443-IF(+'[1]Provisions-2014'!H67=0,+'[1]Provisions-2014'!H12,+ROUND(+(+SUM('[1]TRIAL-BALANCE'!AA432:AA435)+SUM('[1]TRIAL-BALANCE'!AA448:AA450))*'[1]TRIAL-BALANCE'!AA973,2)),2)</f>
        <v>0</v>
      </c>
      <c r="I38" s="59"/>
      <c r="J38" s="57">
        <f>+ROUND(+SUM('[1]TRIAL-BALANCE'!AC419:AC421)+'[1]TRIAL-BALANCE'!AC426+SUM('[1]TRIAL-BALANCE'!AC438:AC439)+'[1]TRIAL-BALANCE'!AC443-IF(+'[1]Provisions-2014'!J67=0,+'[1]Provisions-2014'!J12,+ROUND(+(+SUM('[1]TRIAL-BALANCE'!AD432:AD435)+SUM('[1]TRIAL-BALANCE'!AD448:AD450))*'[1]TRIAL-BALANCE'!AD973,2)),2)</f>
        <v>0</v>
      </c>
      <c r="K38" s="58">
        <f>+ROUND(+SUM('[1]TRIAL-BALANCE'!AG419:AG421)+'[1]TRIAL-BALANCE'!AG426+SUM('[1]TRIAL-BALANCE'!AG438:AG439)+'[1]TRIAL-BALANCE'!AG443-IF(+'[1]Provisions-2014'!K67=0,+'[1]Provisions-2014'!K12,+ROUND(+(+SUM('[1]TRIAL-BALANCE'!AH432:AH435)+SUM('[1]TRIAL-BALANCE'!AH448:AH450))*'[1]TRIAL-BALANCE'!AH973,2)),2)</f>
        <v>0</v>
      </c>
      <c r="L38" s="59"/>
      <c r="M38" s="57">
        <f>+ROUND(+D38+G38+J38,2)</f>
        <v>0</v>
      </c>
      <c r="N38" s="58">
        <f>+ROUND(+E38+H38+K38,2)</f>
        <v>0</v>
      </c>
    </row>
    <row r="39" spans="1:14" ht="15.75">
      <c r="A39" s="64" t="s">
        <v>47</v>
      </c>
      <c r="B39" s="65">
        <v>62</v>
      </c>
      <c r="C39" s="21"/>
      <c r="D39" s="68">
        <f>+ROUND(+'[1]TRIAL-BALANCE'!O65+SUM('[1]TRIAL-BALANCE'!O416:O418)+SUM('[1]TRIAL-BALANCE'!O422:O424)+'[1]TRIAL-BALANCE'!O425+'[1]TRIAL-BALANCE'!O427+SUM('[1]TRIAL-BALANCE'!O436:O437)+SUM('[1]TRIAL-BALANCE'!O440:O442)+'[1]TRIAL-BALANCE'!O444-IF(+'[1]Provisions-2014'!D67=0,+'[1]Provisions-2014'!D13,+ROUND(+(+SUM('[1]TRIAL-BALANCE'!P432:P435)+SUM('[1]TRIAL-BALANCE'!P448:P450))*'[1]TRIAL-BALANCE'!P972,2)),2)</f>
        <v>0</v>
      </c>
      <c r="E39" s="69">
        <f>+ROUND(+'[1]TRIAL-BALANCE'!S65+SUM('[1]TRIAL-BALANCE'!S416:S418)+SUM('[1]TRIAL-BALANCE'!S422:S424)+'[1]TRIAL-BALANCE'!S425+'[1]TRIAL-BALANCE'!S427+SUM('[1]TRIAL-BALANCE'!S436:S437)+SUM('[1]TRIAL-BALANCE'!S440:S442)+'[1]TRIAL-BALANCE'!S444-IF(+'[1]Provisions-2014'!E67=0,+'[1]Provisions-2014'!E13,+ROUND(+(+SUM('[1]TRIAL-BALANCE'!T432:T435)+SUM('[1]TRIAL-BALANCE'!T448:T450))*'[1]TRIAL-BALANCE'!T972,2)),2)</f>
        <v>0</v>
      </c>
      <c r="F39" s="59"/>
      <c r="G39" s="68">
        <f>+ROUND(+'[1]TRIAL-BALANCE'!V65+SUM('[1]TRIAL-BALANCE'!V416:V418)+SUM('[1]TRIAL-BALANCE'!V422:V424)+'[1]TRIAL-BALANCE'!V425+'[1]TRIAL-BALANCE'!V427+SUM('[1]TRIAL-BALANCE'!V436:V437)+SUM('[1]TRIAL-BALANCE'!V440:V442)+'[1]TRIAL-BALANCE'!V444-IF(+'[1]Provisions-2014'!G67=0,+'[1]Provisions-2014'!G13,+ROUND(+(+SUM('[1]TRIAL-BALANCE'!W432:W435)+SUM('[1]TRIAL-BALANCE'!W448:W450))*'[1]TRIAL-BALANCE'!W972,2)),2)</f>
        <v>0</v>
      </c>
      <c r="H39" s="69">
        <f>+ROUND(+'[1]TRIAL-BALANCE'!Z65+SUM('[1]TRIAL-BALANCE'!Z416:Z418)+SUM('[1]TRIAL-BALANCE'!Z422:Z424)+'[1]TRIAL-BALANCE'!Z425+'[1]TRIAL-BALANCE'!Z427+SUM('[1]TRIAL-BALANCE'!Z436:Z437)+SUM('[1]TRIAL-BALANCE'!Z440:Z442)+'[1]TRIAL-BALANCE'!Z444-IF(+'[1]Provisions-2014'!H67=0,+'[1]Provisions-2014'!H13,+ROUND(+(+SUM('[1]TRIAL-BALANCE'!AA432:AA435)+SUM('[1]TRIAL-BALANCE'!AA448:AA450))*'[1]TRIAL-BALANCE'!AA972,2)),2)</f>
        <v>0</v>
      </c>
      <c r="I39" s="59"/>
      <c r="J39" s="68">
        <f>+ROUND(+'[1]TRIAL-BALANCE'!AC65+SUM('[1]TRIAL-BALANCE'!AC416:AC418)+SUM('[1]TRIAL-BALANCE'!AC422:AC424)+'[1]TRIAL-BALANCE'!AC425+'[1]TRIAL-BALANCE'!AC427+SUM('[1]TRIAL-BALANCE'!AC436:AC437)+SUM('[1]TRIAL-BALANCE'!AC440:AC442)+'[1]TRIAL-BALANCE'!AC444-IF(+'[1]Provisions-2014'!J67=0,+'[1]Provisions-2014'!J13,+ROUND(+(+SUM('[1]TRIAL-BALANCE'!AD432:AD435)+SUM('[1]TRIAL-BALANCE'!AD448:AD450))*'[1]TRIAL-BALANCE'!AD972,2)),2)</f>
        <v>0</v>
      </c>
      <c r="K39" s="69">
        <f>+ROUND(+'[1]TRIAL-BALANCE'!AG65+SUM('[1]TRIAL-BALANCE'!AG416:AG418)+SUM('[1]TRIAL-BALANCE'!AG422:AG424)+'[1]TRIAL-BALANCE'!AG425+'[1]TRIAL-BALANCE'!AG427+SUM('[1]TRIAL-BALANCE'!AG436:AG437)+SUM('[1]TRIAL-BALANCE'!AG440:AG442)+'[1]TRIAL-BALANCE'!AG444-IF(+'[1]Provisions-2014'!K67=0,+'[1]Provisions-2014'!K13,+ROUND(+(+SUM('[1]TRIAL-BALANCE'!AH432:AH435)+SUM('[1]TRIAL-BALANCE'!AH448:AH450))*'[1]TRIAL-BALANCE'!AH972,2)),2)</f>
        <v>0</v>
      </c>
      <c r="L39" s="59"/>
      <c r="M39" s="68">
        <f>+ROUND(+D39+G39+J39,2)</f>
        <v>0</v>
      </c>
      <c r="N39" s="69">
        <f>+ROUND(+E39+H39+K39,2)</f>
        <v>0</v>
      </c>
    </row>
    <row r="40" spans="1:14" ht="15.75">
      <c r="A40" s="70" t="s">
        <v>48</v>
      </c>
      <c r="B40" s="71">
        <v>60</v>
      </c>
      <c r="C40" s="21"/>
      <c r="D40" s="72">
        <f>+ROUND(+D38+D39,2)</f>
        <v>0</v>
      </c>
      <c r="E40" s="73">
        <f>+ROUND(+E38+E39,2)</f>
        <v>0</v>
      </c>
      <c r="F40" s="59"/>
      <c r="G40" s="72">
        <f>+ROUND(+G38+G39,2)</f>
        <v>0</v>
      </c>
      <c r="H40" s="73">
        <f>+ROUND(+H38+H39,2)</f>
        <v>0</v>
      </c>
      <c r="I40" s="59"/>
      <c r="J40" s="72">
        <f>+ROUND(+J38+J39,2)</f>
        <v>0</v>
      </c>
      <c r="K40" s="73">
        <f>+ROUND(+K38+K39,2)</f>
        <v>0</v>
      </c>
      <c r="L40" s="59"/>
      <c r="M40" s="72">
        <f>+ROUND(+M38+M39,2)</f>
        <v>0</v>
      </c>
      <c r="N40" s="73">
        <f>+ROUND(+N38+N39,2)</f>
        <v>0</v>
      </c>
    </row>
    <row r="41" spans="1:14" ht="15.75">
      <c r="A41" s="51" t="s">
        <v>49</v>
      </c>
      <c r="B41" s="52"/>
      <c r="C41" s="21"/>
      <c r="D41" s="53" t="str">
        <f>+IF(+OR(D42&lt;0,D43&lt;0,D44&lt;0,D45&lt;0,D46&lt;0,D47&lt;0),"НЕРАВНЕНИЕ !"," ")</f>
        <v xml:space="preserve"> </v>
      </c>
      <c r="E41" s="54" t="str">
        <f>+IF(+OR(E42&lt;0,E43&lt;0,E44&lt;0,E45&lt;0,E46&lt;0,E47&lt;0),"НЕРАВНЕНИЕ !"," ")</f>
        <v xml:space="preserve"> </v>
      </c>
      <c r="F41" s="59"/>
      <c r="G41" s="53" t="str">
        <f>+IF(+OR(G42&lt;0,G43&lt;0,G44&lt;0,G45&lt;0,G46&lt;0,G47&lt;0),"НЕРАВНЕНИЕ !"," ")</f>
        <v xml:space="preserve"> </v>
      </c>
      <c r="H41" s="54" t="str">
        <f>+IF(+OR(H42&lt;0,H43&lt;0,H44&lt;0,H45&lt;0,H46&lt;0,H47&lt;0),"НЕРАВНЕНИЕ !"," ")</f>
        <v xml:space="preserve"> </v>
      </c>
      <c r="I41" s="59"/>
      <c r="J41" s="53" t="str">
        <f>+IF(+OR(J42&lt;0,J43&lt;0,J44&lt;0,J45&lt;0,J46&lt;0,J47&lt;0),"НЕРАВНЕНИЕ !"," ")</f>
        <v xml:space="preserve"> </v>
      </c>
      <c r="K41" s="54" t="str">
        <f>+IF(+OR(K42&lt;0,K43&lt;0,K44&lt;0,K45&lt;0,K46&lt;0,K47&lt;0),"НЕРАВНЕНИЕ !"," ")</f>
        <v xml:space="preserve"> </v>
      </c>
      <c r="L41" s="59"/>
      <c r="M41" s="53" t="str">
        <f>+IF(+OR(M42&lt;0,M43&lt;0,M44&lt;0,M45&lt;0,M46&lt;0,M47&lt;0),"НЕРАВНЕНИЕ !"," ")</f>
        <v xml:space="preserve"> </v>
      </c>
      <c r="N41" s="54" t="str">
        <f>+IF(+OR(N42&lt;0,N43&lt;0,N44&lt;0,N45&lt;0,N46&lt;0,N47&lt;0),"НЕРАВНЕНИЕ !"," ")</f>
        <v xml:space="preserve"> </v>
      </c>
    </row>
    <row r="42" spans="1:14" ht="15.75">
      <c r="A42" s="55" t="s">
        <v>50</v>
      </c>
      <c r="B42" s="56">
        <v>71</v>
      </c>
      <c r="C42" s="21"/>
      <c r="D42" s="57">
        <f>+ROUND(+SUM('[1]TRIAL-BALANCE'!O177:O181)-'[1]TRIAL-BALANCE'!O179-SUM('[1]TRIAL-BALANCE'!P318:P319),2)</f>
        <v>2653393.9900000002</v>
      </c>
      <c r="E42" s="58">
        <f>+ROUND(+SUM('[1]TRIAL-BALANCE'!S177:S181)-'[1]TRIAL-BALANCE'!S179-SUM('[1]TRIAL-BALANCE'!T318:T319),2)</f>
        <v>4628410.37</v>
      </c>
      <c r="F42" s="59"/>
      <c r="G42" s="57">
        <f>+ROUND(+SUM('[1]TRIAL-BALANCE'!V177:V181)-'[1]TRIAL-BALANCE'!V179-SUM('[1]TRIAL-BALANCE'!W318:W319),2)</f>
        <v>0</v>
      </c>
      <c r="H42" s="58">
        <f>+ROUND(+SUM('[1]TRIAL-BALANCE'!Z177:Z181)-'[1]TRIAL-BALANCE'!Z179-SUM('[1]TRIAL-BALANCE'!AA318:AA319),2)</f>
        <v>0</v>
      </c>
      <c r="I42" s="59"/>
      <c r="J42" s="57">
        <f>+SUM('[1]TRIAL-BALANCE'!AC177:AC181)-'[1]TRIAL-BALANCE'!AC179-SUM('[1]TRIAL-BALANCE'!AD318:AD319)</f>
        <v>0</v>
      </c>
      <c r="K42" s="58">
        <f>+SUM('[1]TRIAL-BALANCE'!AG177:AG181)-'[1]TRIAL-BALANCE'!AG179-SUM('[1]TRIAL-BALANCE'!AH318:AH319)</f>
        <v>0</v>
      </c>
      <c r="L42" s="59"/>
      <c r="M42" s="57">
        <f t="shared" ref="M42:N47" si="2">+ROUND(+D42+G42+J42,2)</f>
        <v>2653393.9900000002</v>
      </c>
      <c r="N42" s="58">
        <f t="shared" si="2"/>
        <v>4628410.37</v>
      </c>
    </row>
    <row r="43" spans="1:14" ht="15.75">
      <c r="A43" s="55" t="s">
        <v>51</v>
      </c>
      <c r="B43" s="56">
        <v>72</v>
      </c>
      <c r="C43" s="21"/>
      <c r="D43" s="57">
        <f>+ROUND(+'[1]TRIAL-BALANCE'!O149+'[1]TRIAL-BALANCE'!O153+'[1]TRIAL-BALANCE'!O155-IF(+AND('[1]Provisions-2014'!D69=0,+'[1]Provisions-2014'!D17&gt;0),+'[1]Provisions-2014'!D17,0)+IF(+AND('[1]Provisions-2014'!D71=0,+'[1]Provisions-2014'!D25&lt;&gt;0),+'[1]Provisions-2014'!D25,0),2)</f>
        <v>0</v>
      </c>
      <c r="E43" s="58">
        <f>+ROUND(+'[1]TRIAL-BALANCE'!S149+'[1]TRIAL-BALANCE'!S153+'[1]TRIAL-BALANCE'!S155-IF(+AND('[1]Provisions-2014'!E69=0,+'[1]Provisions-2014'!E17&gt;0),+'[1]Provisions-2014'!E17,0)+IF(+AND('[1]Provisions-2014'!E71=0,+'[1]Provisions-2014'!E25&lt;&gt;0),+'[1]Provisions-2014'!E25,0),2)</f>
        <v>0</v>
      </c>
      <c r="F43" s="59"/>
      <c r="G43" s="57">
        <f>+ROUND(+'[1]TRIAL-BALANCE'!V149+'[1]TRIAL-BALANCE'!V153+'[1]TRIAL-BALANCE'!V155-IF(+AND('[1]Provisions-2014'!G69=0,+'[1]Provisions-2014'!G17&gt;0),+'[1]Provisions-2014'!G17,0)+IF(+AND('[1]Provisions-2014'!G71=0,+'[1]Provisions-2014'!G25&lt;&gt;0),+'[1]Provisions-2014'!G25,0),2)</f>
        <v>0</v>
      </c>
      <c r="H43" s="58">
        <f>+ROUND(+'[1]TRIAL-BALANCE'!Z149+'[1]TRIAL-BALANCE'!Z153+'[1]TRIAL-BALANCE'!Z155-IF(+AND('[1]Provisions-2014'!H69=0,+'[1]Provisions-2014'!H17&gt;0),+'[1]Provisions-2014'!H17,0)+IF(+AND('[1]Provisions-2014'!H71=0,+'[1]Provisions-2014'!H25&lt;&gt;0),+'[1]Provisions-2014'!H25,0),2)</f>
        <v>0</v>
      </c>
      <c r="I43" s="59"/>
      <c r="J43" s="57">
        <f>+'[1]TRIAL-BALANCE'!AC149+'[1]TRIAL-BALANCE'!AC153+'[1]TRIAL-BALANCE'!AC155-IF(+AND('[1]Provisions-2014'!J69=0,+'[1]Provisions-2014'!J17&gt;0),+'[1]Provisions-2014'!J17,0)+IF(+AND('[1]Provisions-2014'!J71=0,+'[1]Provisions-2014'!J25&lt;&gt;0),+'[1]Provisions-2014'!J25,0)</f>
        <v>0</v>
      </c>
      <c r="K43" s="58">
        <f>+'[1]TRIAL-BALANCE'!AG149+'[1]TRIAL-BALANCE'!AG153+'[1]TRIAL-BALANCE'!AG155-IF(+AND('[1]Provisions-2014'!K69=0,+'[1]Provisions-2014'!K17&gt;0),+'[1]Provisions-2014'!K17,0)+IF(+AND('[1]Provisions-2014'!K71=0,+'[1]Provisions-2014'!K25&lt;&gt;0),+'[1]Provisions-2014'!K25,0)</f>
        <v>0</v>
      </c>
      <c r="L43" s="59"/>
      <c r="M43" s="57">
        <f t="shared" si="2"/>
        <v>0</v>
      </c>
      <c r="N43" s="58">
        <f t="shared" si="2"/>
        <v>0</v>
      </c>
    </row>
    <row r="44" spans="1:14" ht="15.75">
      <c r="A44" s="55" t="s">
        <v>52</v>
      </c>
      <c r="B44" s="56">
        <v>73</v>
      </c>
      <c r="C44" s="21"/>
      <c r="D44" s="57">
        <f>+ROUND(+'[1]TRIAL-BALANCE'!O144+'[1]TRIAL-BALANCE'!O146+'[1]TRIAL-BALANCE'!O148+'[1]TRIAL-BALANCE'!O150+'[1]TRIAL-BALANCE'!O152-IF(+AND('[1]Provisions-2014'!D69=0,+'[1]Provisions-2014'!D18&gt;0),+'[1]Provisions-2014'!D18,0)+IF(+AND('[1]Provisions-2014'!D71=0,+'[1]Provisions-2014'!D26&lt;&gt;0),+'[1]Provisions-2014'!D26,0),2)</f>
        <v>281114.59999999998</v>
      </c>
      <c r="E44" s="58">
        <f>+ROUND(+'[1]TRIAL-BALANCE'!S144+'[1]TRIAL-BALANCE'!S146+'[1]TRIAL-BALANCE'!S148+'[1]TRIAL-BALANCE'!S150+'[1]TRIAL-BALANCE'!S152-IF(+AND('[1]Provisions-2014'!E69=0,+'[1]Provisions-2014'!E18&gt;0),+'[1]Provisions-2014'!E18,0)+IF(+AND('[1]Provisions-2014'!E71=0,+'[1]Provisions-2014'!E26&lt;&gt;0),+'[1]Provisions-2014'!E26,0),2)</f>
        <v>113281.96</v>
      </c>
      <c r="F44" s="59"/>
      <c r="G44" s="57">
        <f>+ROUND(+'[1]TRIAL-BALANCE'!V144+'[1]TRIAL-BALANCE'!V146+'[1]TRIAL-BALANCE'!V148+'[1]TRIAL-BALANCE'!V150+'[1]TRIAL-BALANCE'!V152-IF(+AND('[1]Provisions-2014'!G69=0,+'[1]Provisions-2014'!G18&gt;0),+'[1]Provisions-2014'!G18,0)+IF(+AND('[1]Provisions-2014'!G71=0,+'[1]Provisions-2014'!G26&lt;&gt;0),+'[1]Provisions-2014'!G26,0),2)</f>
        <v>0</v>
      </c>
      <c r="H44" s="58">
        <f>+ROUND(+'[1]TRIAL-BALANCE'!Z144+'[1]TRIAL-BALANCE'!Z146+'[1]TRIAL-BALANCE'!Z148+'[1]TRIAL-BALANCE'!Z150+'[1]TRIAL-BALANCE'!Z152-IF(+AND('[1]Provisions-2014'!H69=0,+'[1]Provisions-2014'!H18&gt;0),+'[1]Provisions-2014'!H18,0)+IF(+AND('[1]Provisions-2014'!H71=0,+'[1]Provisions-2014'!H26&lt;&gt;0),+'[1]Provisions-2014'!H26,0),2)</f>
        <v>0</v>
      </c>
      <c r="I44" s="59"/>
      <c r="J44" s="57">
        <f>+'[1]TRIAL-BALANCE'!AC144+'[1]TRIAL-BALANCE'!AC146+'[1]TRIAL-BALANCE'!AC148+'[1]TRIAL-BALANCE'!AC150+'[1]TRIAL-BALANCE'!AC152-IF(+AND('[1]Provisions-2014'!J69=0,+'[1]Provisions-2014'!J18&gt;0),+'[1]Provisions-2014'!J18,0)+IF(+AND('[1]Provisions-2014'!J71=0,+'[1]Provisions-2014'!J26&lt;&gt;0),+'[1]Provisions-2014'!J26,0)</f>
        <v>0</v>
      </c>
      <c r="K44" s="58">
        <f>+'[1]TRIAL-BALANCE'!AG144+'[1]TRIAL-BALANCE'!AG146+'[1]TRIAL-BALANCE'!AG148+'[1]TRIAL-BALANCE'!AG150+'[1]TRIAL-BALANCE'!AG152-IF(+AND('[1]Provisions-2014'!K69=0,+'[1]Provisions-2014'!K18&gt;0),+'[1]Provisions-2014'!K18,0)+IF(+AND('[1]Provisions-2014'!K71=0,+'[1]Provisions-2014'!K26&lt;&gt;0),+'[1]Provisions-2014'!K26,0)</f>
        <v>0</v>
      </c>
      <c r="L44" s="59"/>
      <c r="M44" s="57">
        <f t="shared" si="2"/>
        <v>281114.59999999998</v>
      </c>
      <c r="N44" s="58">
        <f t="shared" si="2"/>
        <v>113281.96</v>
      </c>
    </row>
    <row r="45" spans="1:14" ht="15.75">
      <c r="A45" s="55" t="s">
        <v>53</v>
      </c>
      <c r="B45" s="56">
        <v>74</v>
      </c>
      <c r="C45" s="21"/>
      <c r="D45" s="57">
        <f>+ROUND(+'[1]TRIAL-BALANCE'!O166+'[1]TRIAL-BALANCE'!O167-IF(+AND('[1]Provisions-2014'!D69=0,+'[1]Provisions-2014'!D19&gt;0),+'[1]Provisions-2014'!D19,0)+IF(+AND('[1]Provisions-2014'!D71=0,+'[1]Provisions-2014'!D27&lt;&gt;0),+'[1]Provisions-2014'!D27,0),2)</f>
        <v>0</v>
      </c>
      <c r="E45" s="58">
        <f>+ROUND(+'[1]TRIAL-BALANCE'!S166+'[1]TRIAL-BALANCE'!S167-IF(+AND('[1]Provisions-2014'!E69=0,+'[1]Provisions-2014'!E19&gt;0),+'[1]Provisions-2014'!E19,0)+IF(+AND('[1]Provisions-2014'!E71=0,+'[1]Provisions-2014'!E27&lt;&gt;0),+'[1]Provisions-2014'!E27,0),2)</f>
        <v>0</v>
      </c>
      <c r="F45" s="59"/>
      <c r="G45" s="57">
        <f>+ROUND(+'[1]TRIAL-BALANCE'!V166+'[1]TRIAL-BALANCE'!V167-IF(+AND('[1]Provisions-2014'!G69=0,+'[1]Provisions-2014'!G19&gt;0),+'[1]Provisions-2014'!G19,0)+IF(+AND('[1]Provisions-2014'!G71=0,+'[1]Provisions-2014'!G27&lt;&gt;0),+'[1]Provisions-2014'!G27,0),2)</f>
        <v>0</v>
      </c>
      <c r="H45" s="58">
        <f>+ROUND(+'[1]TRIAL-BALANCE'!Z166+'[1]TRIAL-BALANCE'!Z167-IF(+AND('[1]Provisions-2014'!H69=0,+'[1]Provisions-2014'!H19&gt;0),+'[1]Provisions-2014'!H19,0)+IF(+AND('[1]Provisions-2014'!H71=0,+'[1]Provisions-2014'!H27&lt;&gt;0),+'[1]Provisions-2014'!H27,0),2)</f>
        <v>0</v>
      </c>
      <c r="I45" s="59"/>
      <c r="J45" s="57">
        <f>+'[1]TRIAL-BALANCE'!AC166+'[1]TRIAL-BALANCE'!AC167-IF(+AND('[1]Provisions-2014'!J69=0,+'[1]Provisions-2014'!J19&gt;0),+'[1]Provisions-2014'!J19,0)+IF(+AND('[1]Provisions-2014'!J71=0,+'[1]Provisions-2014'!J27&lt;&gt;0),+'[1]Provisions-2014'!J27,0)</f>
        <v>0</v>
      </c>
      <c r="K45" s="58">
        <f>+'[1]TRIAL-BALANCE'!AG166+'[1]TRIAL-BALANCE'!AG167-IF(+AND('[1]Provisions-2014'!K69=0,+'[1]Provisions-2014'!K19&gt;0),+'[1]Provisions-2014'!K19,0)+IF(+AND('[1]Provisions-2014'!K71=0,+'[1]Provisions-2014'!K27&lt;&gt;0),+'[1]Provisions-2014'!K27,0)</f>
        <v>0</v>
      </c>
      <c r="L45" s="59"/>
      <c r="M45" s="57">
        <f t="shared" si="2"/>
        <v>0</v>
      </c>
      <c r="N45" s="58">
        <f t="shared" si="2"/>
        <v>0</v>
      </c>
    </row>
    <row r="46" spans="1:14" ht="15.75">
      <c r="A46" s="55" t="s">
        <v>54</v>
      </c>
      <c r="B46" s="56">
        <v>75</v>
      </c>
      <c r="C46" s="21"/>
      <c r="D46" s="57">
        <f>+ROUND(+SUM('[1]TRIAL-BALANCE'!O247:O256),2)</f>
        <v>0</v>
      </c>
      <c r="E46" s="58">
        <f>+ROUND(+SUM('[1]TRIAL-BALANCE'!S247:S256),2)</f>
        <v>0</v>
      </c>
      <c r="F46" s="59"/>
      <c r="G46" s="57">
        <f>+ROUND(+SUM('[1]TRIAL-BALANCE'!V247:V256),2)</f>
        <v>0</v>
      </c>
      <c r="H46" s="58">
        <f>+ROUND(+SUM('[1]TRIAL-BALANCE'!Z247:Z256),2)</f>
        <v>0</v>
      </c>
      <c r="I46" s="59"/>
      <c r="J46" s="57">
        <f>+SUM('[1]TRIAL-BALANCE'!AC247:AC256)</f>
        <v>0</v>
      </c>
      <c r="K46" s="58">
        <f>+SUM('[1]TRIAL-BALANCE'!AG247:AG256)</f>
        <v>0</v>
      </c>
      <c r="L46" s="59"/>
      <c r="M46" s="57">
        <f t="shared" si="2"/>
        <v>0</v>
      </c>
      <c r="N46" s="58">
        <f t="shared" si="2"/>
        <v>0</v>
      </c>
    </row>
    <row r="47" spans="1:14" ht="15.75">
      <c r="A47" s="64" t="s">
        <v>55</v>
      </c>
      <c r="B47" s="65">
        <v>76</v>
      </c>
      <c r="C47" s="21"/>
      <c r="D47" s="68">
        <f>+ROUND(+'[1]TRIAL-BALANCE'!O158+'[1]TRIAL-BALANCE'!O160+'[1]TRIAL-BALANCE'!O163+'[1]TRIAL-BALANCE'!O165+'[1]TRIAL-BALANCE'!O170+SUM('[1]TRIAL-BALANCE'!O173:O174)+'[1]TRIAL-BALANCE'!O176+'[1]TRIAL-BALANCE'!O185+'[1]TRIAL-BALANCE'!O186+SUM('[1]TRIAL-BALANCE'!O189:O246)-(+SUM('[1]TRIAL-BALANCE'!O208:O210)+'[1]TRIAL-BALANCE'!O214+'[1]TRIAL-BALANCE'!O221+'[1]TRIAL-BALANCE'!O223+'[1]TRIAL-BALANCE'!O228+'[1]TRIAL-BALANCE'!O235+'[1]TRIAL-BALANCE'!O238+'[1]TRIAL-BALANCE'!O245)+SUM('[1]TRIAL-BALANCE'!O257:O272)-('[1]TRIAL-BALANCE'!O269+'[1]TRIAL-BALANCE'!O271)+SUM('[1]TRIAL-BALANCE'!O274:O275)+'[1]TRIAL-BALANCE'!O278+SUM('[1]TRIAL-BALANCE'!O280:O281)+SUM('[1]TRIAL-BALANCE'!O292:O293)+SUM('[1]TRIAL-BALANCE'!O296:O297)+SUM('[1]TRIAL-BALANCE'!O302:O305)+SUM('[1]TRIAL-BALANCE'!O310:O313)+'[1]TRIAL-BALANCE'!O343+SUM('[1]TRIAL-BALANCE'!O371:O372)-IF(+'[1]Provisions-2014'!D69=0,+'[1]Provisions-2014'!D21,+SUM('[1]TRIAL-BALANCE'!P320:P323))+IF(+'[1]Provisions-2014'!D71=0,+'[1]Provisions-2014'!D29,+SUM('[1]TRIAL-BALANCE'!O329:O331)-SUM('[1]TRIAL-BALANCE'!P329:P331))+'[1]TRIAL-BALANCE'!P984,2)</f>
        <v>17183.259999999998</v>
      </c>
      <c r="E47" s="69">
        <f>+ROUND(+'[1]TRIAL-BALANCE'!S158+'[1]TRIAL-BALANCE'!S160+'[1]TRIAL-BALANCE'!S163+'[1]TRIAL-BALANCE'!S165+'[1]TRIAL-BALANCE'!S170+SUM('[1]TRIAL-BALANCE'!S173:S174)+'[1]TRIAL-BALANCE'!S176+'[1]TRIAL-BALANCE'!S185+'[1]TRIAL-BALANCE'!S186+SUM('[1]TRIAL-BALANCE'!S189:S246)-(+SUM('[1]TRIAL-BALANCE'!S208:S210)+'[1]TRIAL-BALANCE'!S214+'[1]TRIAL-BALANCE'!S221+'[1]TRIAL-BALANCE'!S223+'[1]TRIAL-BALANCE'!S228+'[1]TRIAL-BALANCE'!S235+'[1]TRIAL-BALANCE'!S238+'[1]TRIAL-BALANCE'!S245)+SUM('[1]TRIAL-BALANCE'!S257:S272)-('[1]TRIAL-BALANCE'!S269+'[1]TRIAL-BALANCE'!S271)+SUM('[1]TRIAL-BALANCE'!S274:S275)+'[1]TRIAL-BALANCE'!S278+SUM('[1]TRIAL-BALANCE'!S280:S281)+SUM('[1]TRIAL-BALANCE'!S292:S293)+SUM('[1]TRIAL-BALANCE'!S296:S297)+SUM('[1]TRIAL-BALANCE'!S302:S305)+SUM('[1]TRIAL-BALANCE'!S310:S313)+'[1]TRIAL-BALANCE'!S343+SUM('[1]TRIAL-BALANCE'!S371:S372)-IF(+'[1]Provisions-2014'!E69=0,+'[1]Provisions-2014'!E21,+SUM('[1]TRIAL-BALANCE'!T320:T323))+IF(+'[1]Provisions-2014'!E71=0,+'[1]Provisions-2014'!E29,+SUM('[1]TRIAL-BALANCE'!S329:S331)-SUM('[1]TRIAL-BALANCE'!T329:T331))+'[1]TRIAL-BALANCE'!T984,2)</f>
        <v>53454.38</v>
      </c>
      <c r="F47" s="59"/>
      <c r="G47" s="68">
        <f>+ROUND(+'[1]TRIAL-BALANCE'!V158+'[1]TRIAL-BALANCE'!V160+'[1]TRIAL-BALANCE'!V163+'[1]TRIAL-BALANCE'!V165+'[1]TRIAL-BALANCE'!V170+SUM('[1]TRIAL-BALANCE'!V173:V174)+'[1]TRIAL-BALANCE'!V176+'[1]TRIAL-BALANCE'!V185+'[1]TRIAL-BALANCE'!V186+SUM('[1]TRIAL-BALANCE'!V189:V246)-(+SUM('[1]TRIAL-BALANCE'!V208:V210)+'[1]TRIAL-BALANCE'!V213+'[1]TRIAL-BALANCE'!V221+'[1]TRIAL-BALANCE'!V223+'[1]TRIAL-BALANCE'!V228+'[1]TRIAL-BALANCE'!V235+'[1]TRIAL-BALANCE'!V238+'[1]TRIAL-BALANCE'!V245)+SUM('[1]TRIAL-BALANCE'!V257:V272)-('[1]TRIAL-BALANCE'!V269+'[1]TRIAL-BALANCE'!V271)+SUM('[1]TRIAL-BALANCE'!V274:V275)+'[1]TRIAL-BALANCE'!V278+SUM('[1]TRIAL-BALANCE'!V280:V281)+SUM('[1]TRIAL-BALANCE'!V292:V293)+SUM('[1]TRIAL-BALANCE'!V296:V297)+SUM('[1]TRIAL-BALANCE'!V302:V305)+SUM('[1]TRIAL-BALANCE'!V310:V313)+'[1]TRIAL-BALANCE'!V343+SUM('[1]TRIAL-BALANCE'!V371:V372)-IF(+'[1]Provisions-2014'!G69=0,+'[1]Provisions-2014'!G21,+SUM('[1]TRIAL-BALANCE'!W320:W323))+IF(+'[1]Provisions-2014'!G71=0,+'[1]Provisions-2014'!G29,+SUM('[1]TRIAL-BALANCE'!V329:V331)-SUM('[1]TRIAL-BALANCE'!W329:W331))+'[1]TRIAL-BALANCE'!W984,2)</f>
        <v>0</v>
      </c>
      <c r="H47" s="69">
        <f>+ROUND(+'[1]TRIAL-BALANCE'!Z158+'[1]TRIAL-BALANCE'!Z160+'[1]TRIAL-BALANCE'!Z163+'[1]TRIAL-BALANCE'!Z165+'[1]TRIAL-BALANCE'!Z170+SUM('[1]TRIAL-BALANCE'!Z173:Z174)+'[1]TRIAL-BALANCE'!Z176+'[1]TRIAL-BALANCE'!Z185+'[1]TRIAL-BALANCE'!Z186+SUM('[1]TRIAL-BALANCE'!Z189:Z246)-(+SUM('[1]TRIAL-BALANCE'!Z208:Z210)+'[1]TRIAL-BALANCE'!Z213+'[1]TRIAL-BALANCE'!Z221+'[1]TRIAL-BALANCE'!Z223+'[1]TRIAL-BALANCE'!Z228+'[1]TRIAL-BALANCE'!Z235+'[1]TRIAL-BALANCE'!Z238+'[1]TRIAL-BALANCE'!Z245)+SUM('[1]TRIAL-BALANCE'!Z257:Z272)-('[1]TRIAL-BALANCE'!Z269+'[1]TRIAL-BALANCE'!Z271)+SUM('[1]TRIAL-BALANCE'!Z274:Z275)+'[1]TRIAL-BALANCE'!Z278+SUM('[1]TRIAL-BALANCE'!Z280:Z281)+SUM('[1]TRIAL-BALANCE'!Z292:Z293)+SUM('[1]TRIAL-BALANCE'!Z296:Z297)+SUM('[1]TRIAL-BALANCE'!Z302:Z305)+SUM('[1]TRIAL-BALANCE'!Z310:Z313)+'[1]TRIAL-BALANCE'!Z343+SUM('[1]TRIAL-BALANCE'!Z371:Z372)-IF(+'[1]Provisions-2014'!H69=0,+'[1]Provisions-2014'!H21,+SUM('[1]TRIAL-BALANCE'!AA320:AA323))+IF(+'[1]Provisions-2014'!H71=0,+'[1]Provisions-2014'!H29,+SUM('[1]TRIAL-BALANCE'!Z329:Z331)-SUM('[1]TRIAL-BALANCE'!AA329:AA331))+'[1]TRIAL-BALANCE'!AA984,2)</f>
        <v>1941.81</v>
      </c>
      <c r="I47" s="59"/>
      <c r="J47" s="68">
        <f>+'[1]TRIAL-BALANCE'!AC158+'[1]TRIAL-BALANCE'!AC160+'[1]TRIAL-BALANCE'!AC163+'[1]TRIAL-BALANCE'!AC165+'[1]TRIAL-BALANCE'!AC170+SUM('[1]TRIAL-BALANCE'!AC173:AC174)+'[1]TRIAL-BALANCE'!AC176+'[1]TRIAL-BALANCE'!AC185+'[1]TRIAL-BALANCE'!AC186+SUM('[1]TRIAL-BALANCE'!AC189:AC246)-(+SUM('[1]TRIAL-BALANCE'!AC208:AC210)+'[1]TRIAL-BALANCE'!AC212+'[1]TRIAL-BALANCE'!AC221+'[1]TRIAL-BALANCE'!AC223+'[1]TRIAL-BALANCE'!AC228+'[1]TRIAL-BALANCE'!AC235+'[1]TRIAL-BALANCE'!AC238+'[1]TRIAL-BALANCE'!AC245)+SUM('[1]TRIAL-BALANCE'!AC257:AC272)-('[1]TRIAL-BALANCE'!AC269+'[1]TRIAL-BALANCE'!AC271)+SUM('[1]TRIAL-BALANCE'!AC274:AC275)+'[1]TRIAL-BALANCE'!AC278+SUM('[1]TRIAL-BALANCE'!AC280:AC281)+SUM('[1]TRIAL-BALANCE'!AC292:AC293)+SUM('[1]TRIAL-BALANCE'!AC296:AC297)+SUM('[1]TRIAL-BALANCE'!AC302:AC305)+SUM('[1]TRIAL-BALANCE'!AC310:AC313)+'[1]TRIAL-BALANCE'!AC343+SUM('[1]TRIAL-BALANCE'!AC371:AC372)-IF(+'[1]Provisions-2014'!J69=0,+'[1]Provisions-2014'!J21,+SUM('[1]TRIAL-BALANCE'!AD320:AD323))+IF(+'[1]Provisions-2014'!J71=0,+'[1]Provisions-2014'!J29,+SUM('[1]TRIAL-BALANCE'!AC329:AC331)-SUM('[1]TRIAL-BALANCE'!AD329:AD331))+'[1]TRIAL-BALANCE'!AD984</f>
        <v>0</v>
      </c>
      <c r="K47" s="69">
        <f>+'[1]TRIAL-BALANCE'!AG158+'[1]TRIAL-BALANCE'!AG160+'[1]TRIAL-BALANCE'!AG163+'[1]TRIAL-BALANCE'!AG165+'[1]TRIAL-BALANCE'!AG170+SUM('[1]TRIAL-BALANCE'!AG173:AG174)+'[1]TRIAL-BALANCE'!AG176+'[1]TRIAL-BALANCE'!AG185+'[1]TRIAL-BALANCE'!AG186+SUM('[1]TRIAL-BALANCE'!AG189:AG246)-(+SUM('[1]TRIAL-BALANCE'!AG208:AG210)+'[1]TRIAL-BALANCE'!AG212+'[1]TRIAL-BALANCE'!AG221+'[1]TRIAL-BALANCE'!AG223+'[1]TRIAL-BALANCE'!AG228+'[1]TRIAL-BALANCE'!AG235+'[1]TRIAL-BALANCE'!AG238+'[1]TRIAL-BALANCE'!AG245)+SUM('[1]TRIAL-BALANCE'!AG257:AG272)-('[1]TRIAL-BALANCE'!AG269+'[1]TRIAL-BALANCE'!AG271)+SUM('[1]TRIAL-BALANCE'!AG274:AG275)+'[1]TRIAL-BALANCE'!AG278+SUM('[1]TRIAL-BALANCE'!AG280:AG281)+SUM('[1]TRIAL-BALANCE'!AG292:AG293)+SUM('[1]TRIAL-BALANCE'!AG296:AG297)+SUM('[1]TRIAL-BALANCE'!AG302:AG305)+SUM('[1]TRIAL-BALANCE'!AG310:AG313)+'[1]TRIAL-BALANCE'!AG343+SUM('[1]TRIAL-BALANCE'!AG371:AG372)-IF(+'[1]Provisions-2014'!K69=0,+'[1]Provisions-2014'!K21,+SUM('[1]TRIAL-BALANCE'!AH320:AH323))+IF(+'[1]Provisions-2014'!J71=0,+'[1]Provisions-2014'!K29,+SUM('[1]TRIAL-BALANCE'!AG329:AG331)-SUM('[1]TRIAL-BALANCE'!AH329:AH331))+'[1]TRIAL-BALANCE'!AH984</f>
        <v>0</v>
      </c>
      <c r="L47" s="59"/>
      <c r="M47" s="68">
        <f t="shared" si="2"/>
        <v>17183.259999999998</v>
      </c>
      <c r="N47" s="69">
        <f t="shared" si="2"/>
        <v>55396.19</v>
      </c>
    </row>
    <row r="48" spans="1:14" ht="15.75">
      <c r="A48" s="70" t="s">
        <v>37</v>
      </c>
      <c r="B48" s="71">
        <v>70</v>
      </c>
      <c r="C48" s="21"/>
      <c r="D48" s="72">
        <f>+ROUND(+D42+D43+D44+D45+D46+D47,2)</f>
        <v>2951691.85</v>
      </c>
      <c r="E48" s="73">
        <f>+ROUND(+E42+E43+E44+E45+E46+E47,2)</f>
        <v>4795146.71</v>
      </c>
      <c r="F48" s="59"/>
      <c r="G48" s="72">
        <f>+ROUND(+G42+G43+G44+G45+G46+G47,2)</f>
        <v>0</v>
      </c>
      <c r="H48" s="73">
        <f>+ROUND(+H42+H43+H44+H45+H46+H47,2)</f>
        <v>1941.81</v>
      </c>
      <c r="I48" s="59"/>
      <c r="J48" s="72">
        <f>+ROUND(+J42+J43+J44+J45+J46+J47,2)</f>
        <v>0</v>
      </c>
      <c r="K48" s="73">
        <f>+ROUND(+K42+K43+K44+K45+K46+K47,2)</f>
        <v>0</v>
      </c>
      <c r="L48" s="59"/>
      <c r="M48" s="72">
        <f>+ROUND(+M42+M43+M44+M45+M46+M47,2)</f>
        <v>2951691.85</v>
      </c>
      <c r="N48" s="73">
        <f>+ROUND(+N42+N43+N44+N45+N46+N47,2)</f>
        <v>4797088.5199999996</v>
      </c>
    </row>
    <row r="49" spans="1:14" ht="15.75">
      <c r="A49" s="51" t="s">
        <v>56</v>
      </c>
      <c r="B49" s="52"/>
      <c r="C49" s="21"/>
      <c r="D49" s="53" t="str">
        <f>+IF(+OR(D50&lt;0,D51&lt;0),"НЕРАВНЕНИЕ !"," ")</f>
        <v xml:space="preserve"> </v>
      </c>
      <c r="E49" s="54" t="str">
        <f>+IF(+OR(E50&lt;0,E51&lt;0),"НЕРАВНЕНИЕ !"," ")</f>
        <v xml:space="preserve"> </v>
      </c>
      <c r="F49" s="59"/>
      <c r="G49" s="53" t="str">
        <f>+IF(+OR(G50&lt;0,G51&lt;0),"НЕРАВНЕНИЕ !"," ")</f>
        <v xml:space="preserve"> </v>
      </c>
      <c r="H49" s="54" t="str">
        <f>+IF(+OR(H50&lt;0,H51&lt;0),"НЕРАВНЕНИЕ !"," ")</f>
        <v xml:space="preserve"> </v>
      </c>
      <c r="I49" s="59"/>
      <c r="J49" s="53" t="str">
        <f>+IF(+OR(J50&lt;0,J51&lt;0),"НЕРАВНЕНИЕ !"," ")</f>
        <v xml:space="preserve"> </v>
      </c>
      <c r="K49" s="54" t="str">
        <f>+IF(+OR(K50&lt;0,K51&lt;0),"НЕРАВНЕНИЕ !"," ")</f>
        <v xml:space="preserve"> </v>
      </c>
      <c r="L49" s="59"/>
      <c r="M49" s="53" t="str">
        <f>+IF(+OR(M50&lt;0,M51&lt;0),"НЕРАВНЕНИЕ !"," ")</f>
        <v xml:space="preserve"> </v>
      </c>
      <c r="N49" s="54" t="str">
        <f>+IF(+OR(N50&lt;0,N51&lt;0),"НЕРАВНЕНИЕ !"," ")</f>
        <v xml:space="preserve"> </v>
      </c>
    </row>
    <row r="50" spans="1:14" ht="15.75">
      <c r="A50" s="55" t="s">
        <v>57</v>
      </c>
      <c r="B50" s="56">
        <v>81</v>
      </c>
      <c r="C50" s="21"/>
      <c r="D50" s="57">
        <f>+ROUND(+SUM('[1]TRIAL-BALANCE'!O356:O357)+'[1]TRIAL-BALANCE'!O364+SUM('[1]TRIAL-BALANCE'!O373:O374),2)</f>
        <v>0</v>
      </c>
      <c r="E50" s="58">
        <f>+ROUND(+SUM('[1]TRIAL-BALANCE'!S356:S357)+'[1]TRIAL-BALANCE'!S364+SUM('[1]TRIAL-BALANCE'!S373:S374),2)</f>
        <v>0</v>
      </c>
      <c r="F50" s="59"/>
      <c r="G50" s="57">
        <f>+ROUND(+SUM('[1]TRIAL-BALANCE'!V356:V357)+'[1]TRIAL-BALANCE'!V364+SUM('[1]TRIAL-BALANCE'!V373:V374),2)</f>
        <v>0</v>
      </c>
      <c r="H50" s="58">
        <f>+ROUND(+SUM('[1]TRIAL-BALANCE'!Z356:Z357)+'[1]TRIAL-BALANCE'!Z364+SUM('[1]TRIAL-BALANCE'!Z373:Z374),2)</f>
        <v>0</v>
      </c>
      <c r="I50" s="59"/>
      <c r="J50" s="57">
        <f>+ROUND(+SUM('[1]TRIAL-BALANCE'!AC356:AC357)+'[1]TRIAL-BALANCE'!AC364+SUM('[1]TRIAL-BALANCE'!AC373:AC374),2)</f>
        <v>0</v>
      </c>
      <c r="K50" s="58">
        <f>+ROUND(+SUM('[1]TRIAL-BALANCE'!AG356:AG357)+'[1]TRIAL-BALANCE'!AG364+SUM('[1]TRIAL-BALANCE'!AG373:AG374),2)</f>
        <v>0</v>
      </c>
      <c r="L50" s="59"/>
      <c r="M50" s="57">
        <f>+ROUND(+D50+G50+J50,2)</f>
        <v>0</v>
      </c>
      <c r="N50" s="58">
        <f>+ROUND(+E50+H50+K50,2)</f>
        <v>0</v>
      </c>
    </row>
    <row r="51" spans="1:14" ht="15.75">
      <c r="A51" s="64" t="s">
        <v>58</v>
      </c>
      <c r="B51" s="65">
        <v>82</v>
      </c>
      <c r="C51" s="21"/>
      <c r="D51" s="68">
        <f>+ROUND(+SUM('[1]TRIAL-BALANCE'!O348:O355)+SUM('[1]TRIAL-BALANCE'!O358:O363)+SUM('[1]TRIAL-BALANCE'!O365:O367),2)</f>
        <v>2558.15</v>
      </c>
      <c r="E51" s="69">
        <f>+ROUND(+SUM('[1]TRIAL-BALANCE'!S348:S355)+SUM('[1]TRIAL-BALANCE'!S358:S363)+SUM('[1]TRIAL-BALANCE'!S365:S367),2)</f>
        <v>2459.69</v>
      </c>
      <c r="F51" s="59"/>
      <c r="G51" s="68">
        <f>+ROUND(+SUM('[1]TRIAL-BALANCE'!V348:V355)+SUM('[1]TRIAL-BALANCE'!V358:V363)+SUM('[1]TRIAL-BALANCE'!V365:V367),2)</f>
        <v>0</v>
      </c>
      <c r="H51" s="69">
        <f>+ROUND(+SUM('[1]TRIAL-BALANCE'!Z348:Z355)+SUM('[1]TRIAL-BALANCE'!Z358:Z363)+SUM('[1]TRIAL-BALANCE'!Z365:Z367),2)</f>
        <v>0</v>
      </c>
      <c r="I51" s="59"/>
      <c r="J51" s="68">
        <f>+ROUND(+SUM('[1]TRIAL-BALANCE'!AC348:AC355)+SUM('[1]TRIAL-BALANCE'!AC358:AC363)+SUM('[1]TRIAL-BALANCE'!AC365:AC367),2)</f>
        <v>17847.71</v>
      </c>
      <c r="K51" s="69">
        <f>+ROUND(+SUM('[1]TRIAL-BALANCE'!AG348:AG355)+SUM('[1]TRIAL-BALANCE'!AG358:AG363)+SUM('[1]TRIAL-BALANCE'!AG365:AG367),2)</f>
        <v>22881.56</v>
      </c>
      <c r="L51" s="59"/>
      <c r="M51" s="68">
        <f>+ROUND(+D51+G51+J51,2)</f>
        <v>20405.86</v>
      </c>
      <c r="N51" s="69">
        <f>+ROUND(+E51+H51+K51,2)</f>
        <v>25341.25</v>
      </c>
    </row>
    <row r="52" spans="1:14" ht="15.75">
      <c r="A52" s="70" t="s">
        <v>59</v>
      </c>
      <c r="B52" s="71">
        <v>80</v>
      </c>
      <c r="C52" s="21"/>
      <c r="D52" s="72">
        <f>+ROUND(+D50+D51,2)</f>
        <v>2558.15</v>
      </c>
      <c r="E52" s="73">
        <f>+ROUND(+E50+E51,2)</f>
        <v>2459.69</v>
      </c>
      <c r="F52" s="59"/>
      <c r="G52" s="72">
        <f>+ROUND(+G50+G51,2)</f>
        <v>0</v>
      </c>
      <c r="H52" s="73">
        <f>+ROUND(+H50+H51,2)</f>
        <v>0</v>
      </c>
      <c r="I52" s="59"/>
      <c r="J52" s="72">
        <f>+ROUND(+J50+J51,2)</f>
        <v>17847.71</v>
      </c>
      <c r="K52" s="73">
        <f>+ROUND(+K50+K51,2)</f>
        <v>22881.56</v>
      </c>
      <c r="L52" s="59"/>
      <c r="M52" s="72">
        <f>+ROUND(+M50+M51,2)</f>
        <v>20405.86</v>
      </c>
      <c r="N52" s="73">
        <f>+ROUND(+N50+N51,2)</f>
        <v>25341.25</v>
      </c>
    </row>
    <row r="53" spans="1:14" ht="3" customHeight="1">
      <c r="A53" s="51"/>
      <c r="B53" s="52"/>
      <c r="C53" s="21"/>
      <c r="D53" s="74"/>
      <c r="E53" s="75"/>
      <c r="F53" s="59"/>
      <c r="G53" s="74"/>
      <c r="H53" s="75"/>
      <c r="I53" s="59"/>
      <c r="J53" s="74"/>
      <c r="K53" s="75"/>
      <c r="L53" s="59"/>
      <c r="M53" s="74"/>
      <c r="N53" s="75"/>
    </row>
    <row r="54" spans="1:14" ht="19.5" thickBot="1">
      <c r="A54" s="77" t="s">
        <v>60</v>
      </c>
      <c r="B54" s="83">
        <v>200</v>
      </c>
      <c r="C54" s="21"/>
      <c r="D54" s="79">
        <f>+ROUND(+D36+D40+D48+D52,2)</f>
        <v>2954250</v>
      </c>
      <c r="E54" s="80">
        <f>+ROUND(+E36+E40+E48+E52,2)</f>
        <v>4797606.4000000004</v>
      </c>
      <c r="F54" s="59"/>
      <c r="G54" s="79">
        <f>+ROUND(+G36+G40+G48+G52,2)</f>
        <v>0</v>
      </c>
      <c r="H54" s="80">
        <f>+ROUND(+H36+H40+H48+H52,2)</f>
        <v>1941.81</v>
      </c>
      <c r="I54" s="59"/>
      <c r="J54" s="79">
        <f>+ROUND(+J36+J40+J48+J52,2)</f>
        <v>17847.71</v>
      </c>
      <c r="K54" s="80">
        <f>+ROUND(+K36+K40+K48+K52,2)</f>
        <v>22881.56</v>
      </c>
      <c r="L54" s="59"/>
      <c r="M54" s="79">
        <f>+ROUND(+M36+M40+M48+M52,2)</f>
        <v>2972097.71</v>
      </c>
      <c r="N54" s="80">
        <f>+ROUND(+N36+N40+N48+N52,2)</f>
        <v>4822429.7699999996</v>
      </c>
    </row>
    <row r="55" spans="1:14" ht="6" customHeight="1" thickBot="1">
      <c r="A55" s="51"/>
      <c r="B55" s="52"/>
      <c r="C55" s="21"/>
      <c r="D55" s="74"/>
      <c r="E55" s="84"/>
      <c r="F55" s="59"/>
      <c r="G55" s="74"/>
      <c r="H55" s="84"/>
      <c r="I55" s="59"/>
      <c r="J55" s="74"/>
      <c r="K55" s="84"/>
      <c r="L55" s="59"/>
      <c r="M55" s="74"/>
      <c r="N55" s="84"/>
    </row>
    <row r="56" spans="1:14" ht="19.5" customHeight="1" thickBot="1">
      <c r="A56" s="85" t="s">
        <v>61</v>
      </c>
      <c r="B56" s="86">
        <v>300</v>
      </c>
      <c r="C56" s="21"/>
      <c r="D56" s="87">
        <f>+ROUND(+D30+D54,2)</f>
        <v>4614857.29</v>
      </c>
      <c r="E56" s="88">
        <f>+ROUND(+E30+E54,2)</f>
        <v>6703987.9000000004</v>
      </c>
      <c r="F56" s="59"/>
      <c r="G56" s="87">
        <f>+ROUND(+G30+G54,2)</f>
        <v>0</v>
      </c>
      <c r="H56" s="88">
        <f>+ROUND(+H30+H54,2)</f>
        <v>1941.81</v>
      </c>
      <c r="I56" s="59"/>
      <c r="J56" s="87">
        <f>+ROUND(+J30+J54,2)</f>
        <v>17847.71</v>
      </c>
      <c r="K56" s="88">
        <f>+ROUND(+K30+K54,2)</f>
        <v>57734.66</v>
      </c>
      <c r="L56" s="59"/>
      <c r="M56" s="87">
        <f>+ROUND(+M30+M54,2)</f>
        <v>4632705</v>
      </c>
      <c r="N56" s="88">
        <f>+ROUND(+N30+N54,2)</f>
        <v>6763664.3700000001</v>
      </c>
    </row>
    <row r="57" spans="1:14" ht="19.5" thickBot="1">
      <c r="A57" s="89" t="s">
        <v>62</v>
      </c>
      <c r="B57" s="90">
        <v>350</v>
      </c>
      <c r="C57" s="21"/>
      <c r="D57" s="91">
        <f>+ROUND(+SUM('[1]TRIAL-BALANCE'!O900:O902)+SUM('[1]TRIAL-BALANCE'!O907:O911)+'[1]TRIAL-BALANCE'!O916+SUM('[1]TRIAL-BALANCE'!O928:O932)+'[1]TRIAL-BALANCE'!O958+'[1]TRIAL-BALANCE'!O961-'[1]TRIAL-BALANCE'!O961,2)</f>
        <v>723219.3</v>
      </c>
      <c r="E57" s="92">
        <f>+ROUND(+SUM('[1]TRIAL-BALANCE'!S900:S902)+SUM('[1]TRIAL-BALANCE'!S907:S911)+'[1]TRIAL-BALANCE'!S916+SUM('[1]TRIAL-BALANCE'!S928:S932)+'[1]TRIAL-BALANCE'!S958+'[1]TRIAL-BALANCE'!S961-'[1]TRIAL-BALANCE'!S961,2)</f>
        <v>489847.26</v>
      </c>
      <c r="F57" s="59"/>
      <c r="G57" s="91">
        <f>+ROUND(+SUM('[1]TRIAL-BALANCE'!V900:V902)+SUM('[1]TRIAL-BALANCE'!V907:V911)+'[1]TRIAL-BALANCE'!V916+SUM('[1]TRIAL-BALANCE'!V928:V932)+'[1]TRIAL-BALANCE'!V958+'[1]TRIAL-BALANCE'!V961-'[1]TRIAL-BALANCE'!V961,2)</f>
        <v>0</v>
      </c>
      <c r="H57" s="92">
        <f>+ROUND(+SUM('[1]TRIAL-BALANCE'!Z900:Z902)+SUM('[1]TRIAL-BALANCE'!Z907:Z911)+'[1]TRIAL-BALANCE'!Z916+SUM('[1]TRIAL-BALANCE'!Z928:Z932)+'[1]TRIAL-BALANCE'!Z958+'[1]TRIAL-BALANCE'!Z961-'[1]TRIAL-BALANCE'!Z961,2)</f>
        <v>0</v>
      </c>
      <c r="I57" s="59"/>
      <c r="J57" s="91">
        <f>+ROUND(+SUM('[1]TRIAL-BALANCE'!AC900:AC902)+SUM('[1]TRIAL-BALANCE'!AC907:AC911)+'[1]TRIAL-BALANCE'!AC916+SUM('[1]TRIAL-BALANCE'!AC928:AC932)+'[1]TRIAL-BALANCE'!AC958+'[1]TRIAL-BALANCE'!AC961-'[1]TRIAL-BALANCE'!AC961,2)</f>
        <v>0</v>
      </c>
      <c r="K57" s="92">
        <f>+ROUND(+SUM('[1]TRIAL-BALANCE'!AG900:AG902)+SUM('[1]TRIAL-BALANCE'!AG907:AG911)+'[1]TRIAL-BALANCE'!AG916+SUM('[1]TRIAL-BALANCE'!AG928:AG932)+'[1]TRIAL-BALANCE'!AG958+'[1]TRIAL-BALANCE'!AG961-'[1]TRIAL-BALANCE'!AG961,2)</f>
        <v>0</v>
      </c>
      <c r="L57" s="59"/>
      <c r="M57" s="91">
        <f>+ROUND(+D57+G57+J57,2)</f>
        <v>723219.3</v>
      </c>
      <c r="N57" s="93">
        <f>+ROUND(+E57+H57+K57,2)</f>
        <v>489847.26</v>
      </c>
    </row>
    <row r="58" spans="1:14" ht="19.5" thickTop="1">
      <c r="A58" s="94"/>
      <c r="B58" s="95"/>
      <c r="C58" s="21"/>
      <c r="D58" s="96" t="str">
        <f>+IF(+OR(D57&lt;0),"НЕРАВНЕНИЕ !"," ")</f>
        <v xml:space="preserve"> </v>
      </c>
      <c r="E58" s="96" t="str">
        <f>+IF(+OR(E57&lt;0),"НЕРАВНЕНИЕ !"," ")</f>
        <v xml:space="preserve"> </v>
      </c>
      <c r="F58" s="21"/>
      <c r="G58" s="96" t="str">
        <f>+IF(+OR(G57&lt;0),"НЕРАВНЕНИЕ !"," ")</f>
        <v xml:space="preserve"> </v>
      </c>
      <c r="H58" s="96" t="str">
        <f>+IF(+OR(H57&lt;0),"НЕРАВНЕНИЕ !"," ")</f>
        <v xml:space="preserve"> </v>
      </c>
      <c r="I58" s="21"/>
      <c r="J58" s="96" t="str">
        <f>+IF(+OR(J57&lt;0),"НЕРАВНЕНИЕ !"," ")</f>
        <v xml:space="preserve"> </v>
      </c>
      <c r="K58" s="96" t="str">
        <f>+IF(+OR(K57&lt;0),"НЕРАВНЕНИЕ !"," ")</f>
        <v xml:space="preserve"> </v>
      </c>
      <c r="L58" s="21"/>
      <c r="M58" s="96" t="str">
        <f>+IF(+OR(M57&lt;0),"НЕРАВНЕНИЕ !"," ")</f>
        <v xml:space="preserve"> </v>
      </c>
      <c r="N58" s="96" t="str">
        <f>+IF(+OR(N57&lt;0),"НЕРАВНЕНИЕ !"," ")</f>
        <v xml:space="preserve"> </v>
      </c>
    </row>
    <row r="59" spans="1:14" ht="18.75" customHeight="1" thickBot="1">
      <c r="A59" s="97" t="s">
        <v>63</v>
      </c>
      <c r="B59" s="20"/>
      <c r="C59" s="21"/>
      <c r="D59" s="22"/>
      <c r="E59" s="23"/>
      <c r="F59" s="21"/>
      <c r="G59" s="23"/>
      <c r="H59" s="98"/>
      <c r="I59" s="21"/>
      <c r="J59" s="98"/>
      <c r="K59" s="98"/>
      <c r="L59" s="21"/>
      <c r="M59" s="19" t="s">
        <v>64</v>
      </c>
      <c r="N59" s="99"/>
    </row>
    <row r="60" spans="1:14" ht="13.5" customHeight="1" thickTop="1">
      <c r="A60" s="100"/>
      <c r="B60" s="187" t="s">
        <v>10</v>
      </c>
      <c r="C60" s="25"/>
      <c r="D60" s="28" t="s">
        <v>11</v>
      </c>
      <c r="E60" s="29"/>
      <c r="F60" s="25"/>
      <c r="G60" s="30" t="s">
        <v>65</v>
      </c>
      <c r="H60" s="31"/>
      <c r="I60" s="25"/>
      <c r="J60" s="28" t="s">
        <v>13</v>
      </c>
      <c r="K60" s="32"/>
      <c r="L60" s="25"/>
      <c r="M60" s="183" t="s">
        <v>14</v>
      </c>
      <c r="N60" s="184"/>
    </row>
    <row r="61" spans="1:14" ht="13.5" customHeight="1" thickBot="1">
      <c r="A61" s="101" t="s">
        <v>15</v>
      </c>
      <c r="B61" s="188"/>
      <c r="C61" s="25"/>
      <c r="D61" s="34" t="s">
        <v>16</v>
      </c>
      <c r="E61" s="35"/>
      <c r="F61" s="25"/>
      <c r="G61" s="102" t="s">
        <v>17</v>
      </c>
      <c r="H61" s="37"/>
      <c r="I61" s="25"/>
      <c r="J61" s="103" t="s">
        <v>18</v>
      </c>
      <c r="K61" s="39"/>
      <c r="L61" s="25"/>
      <c r="M61" s="185"/>
      <c r="N61" s="186"/>
    </row>
    <row r="62" spans="1:14" ht="30.75" customHeight="1" thickBot="1">
      <c r="A62" s="104"/>
      <c r="B62" s="189"/>
      <c r="C62" s="21"/>
      <c r="D62" s="105" t="s">
        <v>19</v>
      </c>
      <c r="E62" s="106" t="s">
        <v>20</v>
      </c>
      <c r="F62" s="21"/>
      <c r="G62" s="105" t="s">
        <v>19</v>
      </c>
      <c r="H62" s="107" t="s">
        <v>20</v>
      </c>
      <c r="I62" s="21"/>
      <c r="J62" s="108" t="s">
        <v>19</v>
      </c>
      <c r="K62" s="107" t="s">
        <v>20</v>
      </c>
      <c r="L62" s="21"/>
      <c r="M62" s="108" t="s">
        <v>19</v>
      </c>
      <c r="N62" s="107" t="s">
        <v>20</v>
      </c>
    </row>
    <row r="63" spans="1:14" ht="16.5" thickBot="1">
      <c r="A63" s="109" t="s">
        <v>21</v>
      </c>
      <c r="B63" s="110" t="s">
        <v>22</v>
      </c>
      <c r="C63" s="21"/>
      <c r="D63" s="111">
        <v>1</v>
      </c>
      <c r="E63" s="112">
        <v>2</v>
      </c>
      <c r="F63" s="21"/>
      <c r="G63" s="111">
        <v>3</v>
      </c>
      <c r="H63" s="112">
        <v>4</v>
      </c>
      <c r="I63" s="21"/>
      <c r="J63" s="111">
        <v>5</v>
      </c>
      <c r="K63" s="112">
        <v>6</v>
      </c>
      <c r="L63" s="21"/>
      <c r="M63" s="111">
        <v>7</v>
      </c>
      <c r="N63" s="112">
        <v>8</v>
      </c>
    </row>
    <row r="64" spans="1:14" ht="15.75">
      <c r="A64" s="113" t="s">
        <v>66</v>
      </c>
      <c r="B64" s="114"/>
      <c r="C64" s="21"/>
      <c r="D64" s="53" t="str">
        <f>+IF(+ROUND(D68,2)=+ROUND(+SUM(SUM('[1]TRIAL-BALANCE'!P14:P20)-SUM('[1]TRIAL-BALANCE'!O14:O20)),2)," ","НЕРАВНЕНИЕ !")</f>
        <v xml:space="preserve"> </v>
      </c>
      <c r="E64" s="115"/>
      <c r="F64" s="21"/>
      <c r="G64" s="53" t="str">
        <f>+IF(+ROUND(G68,2)=+ROUND(+SUM(SUM('[1]TRIAL-BALANCE'!W14:W20)-SUM('[1]TRIAL-BALANCE'!V14:V20)),2)," ","НЕРАВНЕНИЕ !")</f>
        <v xml:space="preserve"> </v>
      </c>
      <c r="H64" s="115"/>
      <c r="I64" s="21"/>
      <c r="J64" s="53" t="str">
        <f>+IF(+ROUND(+J68,2)=+ROUND(+SUM(SUM('[1]TRIAL-BALANCE'!AD14:AD20)-SUM('[1]TRIAL-BALANCE'!AC14:AC20)),2)," ","НЕРАВНЕНИЕ !")</f>
        <v xml:space="preserve"> </v>
      </c>
      <c r="K64" s="115"/>
      <c r="L64" s="21"/>
      <c r="M64" s="53" t="str">
        <f>+IF(+ROUND(+M68,2)=+ROUND(+SUM(SUM('[1]TRIAL-BALANCE'!AL14:AL20)-SUM('[1]TRIAL-BALANCE'!AK14:AK20)),2)," ","НЕРАВНЕНИЕ !")</f>
        <v xml:space="preserve"> </v>
      </c>
      <c r="N64" s="115"/>
    </row>
    <row r="65" spans="1:14" ht="15.75">
      <c r="A65" s="116" t="s">
        <v>67</v>
      </c>
      <c r="B65" s="117">
        <v>401</v>
      </c>
      <c r="C65" s="21"/>
      <c r="D65" s="118">
        <f>+ROUND(+'[1]Retain-earnings-2013'!P14-'[1]Retain-earnings-2013'!O14,2)</f>
        <v>0</v>
      </c>
      <c r="E65" s="119">
        <f>+ROUND(+'[1]TRIAL-BALANCE'!T14-'[1]TRIAL-BALANCE'!S14,2)</f>
        <v>3676622.92</v>
      </c>
      <c r="F65" s="59"/>
      <c r="G65" s="62">
        <f>+ROUND(+'[1]Retain-earnings-2013'!S15-'[1]Retain-earnings-2013'!R15,2)</f>
        <v>0</v>
      </c>
      <c r="H65" s="120">
        <f>+ROUND(+'[1]TRIAL-BALANCE'!AA14-'[1]TRIAL-BALANCE'!Z14+'[1]TRIAL-BALANCE'!AA15-'[1]TRIAL-BALANCE'!Z15,2)</f>
        <v>0</v>
      </c>
      <c r="I65" s="59"/>
      <c r="J65" s="62">
        <f>+ROUND(+'[1]Retain-earnings-2013'!V16-'[1]Retain-earnings-2013'!U16,2)</f>
        <v>0</v>
      </c>
      <c r="K65" s="120">
        <f>+ROUND(+'[1]TRIAL-BALANCE'!AH14-'[1]TRIAL-BALANCE'!AG14+'[1]TRIAL-BALANCE'!AH16-'[1]TRIAL-BALANCE'!AG16,2)</f>
        <v>0</v>
      </c>
      <c r="L65" s="59"/>
      <c r="M65" s="62">
        <f t="shared" ref="M65:N67" si="3">+ROUND(+D65+G65+J65,2)</f>
        <v>0</v>
      </c>
      <c r="N65" s="120">
        <f t="shared" si="3"/>
        <v>3676622.92</v>
      </c>
    </row>
    <row r="66" spans="1:14" ht="15.75">
      <c r="A66" s="55" t="s">
        <v>68</v>
      </c>
      <c r="B66" s="121">
        <v>402</v>
      </c>
      <c r="C66" s="21"/>
      <c r="D66" s="62">
        <f>+ROUND(+'[1]Retain-earnings-2013'!P17-'[1]Retain-earnings-2013'!O17+'[1]Retain-earnings-2013'!P20-'[1]Retain-earnings-2013'!O20+IF(SUM('[1]Retain-earnings-2013'!P30)=SUM('[1]Retain-earnings-2013'!P28),0,SUM('[1]Retain-earnings-2013'!P30)-SUM('[1]Retain-earnings-2013'!P28))-IF(SUM('[1]Retain-earnings-2013'!O30)=SUM('[1]Retain-earnings-2013'!O28),0,SUM('[1]Retain-earnings-2013'!O30)-SUM('[1]Retain-earnings-2013'!O28))-IF(SUM('[1]Retain-earnings-2013'!P30)=SUM('[1]Retain-earnings-2013'!P28),0,SUM('[1]Retain-earnings-2013'!P30)-SUM('[1]Retain-earnings-2013'!P28))+IF(SUM('[1]Retain-earnings-2013'!O30)=SUM('[1]Retain-earnings-2013'!O28),0,SUM('[1]Retain-earnings-2013'!O30)-SUM('[1]Retain-earnings-2013'!O28)),2)</f>
        <v>4589940.24</v>
      </c>
      <c r="E66" s="120">
        <f>+ROUND(+'[1]TRIAL-BALANCE'!T17+'[1]TRIAL-BALANCE'!T20-'[1]TRIAL-BALANCE'!S17-'[1]TRIAL-BALANCE'!S20,2)</f>
        <v>0</v>
      </c>
      <c r="F66" s="59"/>
      <c r="G66" s="62">
        <f>+ROUND(+'[1]Retain-earnings-2013'!S18-'[1]Retain-earnings-2013'!R18+'[1]Retain-earnings-2013'!S20-'[1]Retain-earnings-2013'!R20+IF(SUM('[1]Retain-earnings-2013'!S30)=SUM('[1]Retain-earnings-2013'!S28),0,SUM('[1]Retain-earnings-2013'!S30)-SUM('[1]Retain-earnings-2013'!S28))-IF(SUM('[1]Retain-earnings-2013'!R30)=SUM('[1]Retain-earnings-2013'!R28),0,SUM('[1]Retain-earnings-2013'!R30)-SUM('[1]Retain-earnings-2013'!R28))-IF(SUM('[1]Retain-earnings-2013'!S30)=SUM('[1]Retain-earnings-2013'!S28),0,SUM('[1]Retain-earnings-2013'!S30)-SUM('[1]Retain-earnings-2013'!S28))+IF(SUM('[1]Retain-earnings-2013'!R30)=SUM('[1]Retain-earnings-2013'!R28),0,SUM('[1]Retain-earnings-2013'!R30)-SUM('[1]Retain-earnings-2013'!R28)),2)</f>
        <v>0</v>
      </c>
      <c r="H66" s="120">
        <f>+ROUND(+'[1]TRIAL-BALANCE'!AA17-'[1]TRIAL-BALANCE'!Z17+'[1]TRIAL-BALANCE'!AA18+'[1]TRIAL-BALANCE'!AA20-'[1]TRIAL-BALANCE'!Z18-'[1]TRIAL-BALANCE'!Z20,2)</f>
        <v>0</v>
      </c>
      <c r="I66" s="59"/>
      <c r="J66" s="62">
        <f>+ROUND(+'[1]Retain-earnings-2013'!V19-'[1]Retain-earnings-2013'!U19+'[1]Retain-earnings-2013'!V20-'[1]Retain-earnings-2013'!U20+IF(SUM('[1]Retain-earnings-2013'!V30)=SUM('[1]Retain-earnings-2013'!V28),0,SUM('[1]Retain-earnings-2013'!V30)-SUM('[1]Retain-earnings-2013'!V28))-IF(SUM('[1]Retain-earnings-2013'!U30)=SUM('[1]Retain-earnings-2013'!U28),0,SUM('[1]Retain-earnings-2013'!U30)-SUM('[1]Retain-earnings-2013'!U28))-IF(SUM('[1]Retain-earnings-2013'!V30)=SUM('[1]Retain-earnings-2013'!V28),0,SUM('[1]Retain-earnings-2013'!V30)-SUM('[1]Retain-earnings-2013'!V28))+IF(SUM('[1]Retain-earnings-2013'!U30)=SUM('[1]Retain-earnings-2013'!U28),0,SUM('[1]Retain-earnings-2013'!U30)-SUM('[1]Retain-earnings-2013'!U28)),2)</f>
        <v>0</v>
      </c>
      <c r="K66" s="120">
        <f>+ROUND(+'[1]TRIAL-BALANCE'!AH17-'[1]TRIAL-BALANCE'!AG17+'[1]TRIAL-BALANCE'!AH19+'[1]TRIAL-BALANCE'!AH20-'[1]TRIAL-BALANCE'!AG19-'[1]TRIAL-BALANCE'!AG20,2)</f>
        <v>0</v>
      </c>
      <c r="L66" s="59"/>
      <c r="M66" s="62">
        <f t="shared" si="3"/>
        <v>4589940.24</v>
      </c>
      <c r="N66" s="120">
        <f t="shared" si="3"/>
        <v>0</v>
      </c>
    </row>
    <row r="67" spans="1:14" ht="15.75">
      <c r="A67" s="64" t="s">
        <v>69</v>
      </c>
      <c r="B67" s="122">
        <v>403</v>
      </c>
      <c r="C67" s="21"/>
      <c r="D67" s="66">
        <f>+ROUND(+'[1]Retain-earnings-2013'!P21-'[1]Retain-earnings-2013'!O21+'[1]Retain-earnings-2013'!P24-'[1]Retain-earnings-2013'!O24+'[1]Retain-earnings-2013'!P25-'[1]Retain-earnings-2013'!O25,2)</f>
        <v>-913317.32</v>
      </c>
      <c r="E67" s="123">
        <f>+ROUND(+SUM('[1]TRIAL-BALANCE'!T452:T896)-SUM('[1]TRIAL-BALANCE'!S452:S896),2)</f>
        <v>2740843.5</v>
      </c>
      <c r="F67" s="59"/>
      <c r="G67" s="66">
        <f>+ROUND(+'[1]Retain-earnings-2013'!S22-'[1]Retain-earnings-2013'!R22+'[1]Retain-earnings-2013'!S24-'[1]Retain-earnings-2013'!R24+'[1]Retain-earnings-2013'!S25-'[1]Retain-earnings-2013'!R25,2)</f>
        <v>0</v>
      </c>
      <c r="H67" s="123">
        <f>+ROUND(+SUM('[1]TRIAL-BALANCE'!AA452:AA896)-SUM('[1]TRIAL-BALANCE'!Z452:Z896),2)</f>
        <v>147.16999999999999</v>
      </c>
      <c r="I67" s="59"/>
      <c r="J67" s="66">
        <f>+ROUND(+'[1]Retain-earnings-2013'!V23-'[1]Retain-earnings-2013'!U23+'[1]Retain-earnings-2013'!V24-'[1]Retain-earnings-2013'!U24+'[1]Retain-earnings-2013'!V25-'[1]Retain-earnings-2013'!U25,2)</f>
        <v>0</v>
      </c>
      <c r="K67" s="123">
        <f>+ROUND(+SUM('[1]TRIAL-BALANCE'!AH452:AH896)-SUM('[1]TRIAL-BALANCE'!AG452:AG896),2)</f>
        <v>34853.1</v>
      </c>
      <c r="L67" s="59"/>
      <c r="M67" s="66">
        <f t="shared" si="3"/>
        <v>-913317.32</v>
      </c>
      <c r="N67" s="123">
        <f t="shared" si="3"/>
        <v>2775843.77</v>
      </c>
    </row>
    <row r="68" spans="1:14" ht="19.5" thickBot="1">
      <c r="A68" s="124" t="s">
        <v>70</v>
      </c>
      <c r="B68" s="125">
        <v>400</v>
      </c>
      <c r="C68" s="21"/>
      <c r="D68" s="79">
        <f>+ROUND(+D65+D66+D67,2)</f>
        <v>3676622.92</v>
      </c>
      <c r="E68" s="126">
        <f>+ROUND(+E65+E66+E67,2)</f>
        <v>6417466.4199999999</v>
      </c>
      <c r="F68" s="59"/>
      <c r="G68" s="79">
        <f>+ROUND(+G65+G66+G67,2)</f>
        <v>0</v>
      </c>
      <c r="H68" s="126">
        <f>+ROUND(+H65+H66+H67,2)</f>
        <v>147.16999999999999</v>
      </c>
      <c r="I68" s="59"/>
      <c r="J68" s="79">
        <f>+ROUND(+J65+J66+J67,2)</f>
        <v>0</v>
      </c>
      <c r="K68" s="126">
        <f>+ROUND(+K65+K66+K67,2)</f>
        <v>34853.1</v>
      </c>
      <c r="L68" s="59"/>
      <c r="M68" s="79">
        <f>+ROUND(+M65+M66+M67,2)</f>
        <v>3676622.92</v>
      </c>
      <c r="N68" s="126">
        <f>+ROUND(+N65+N66+N67,2)</f>
        <v>6452466.6900000004</v>
      </c>
    </row>
    <row r="69" spans="1:14" ht="15.75">
      <c r="A69" s="127" t="s">
        <v>71</v>
      </c>
      <c r="B69" s="128"/>
      <c r="C69" s="21"/>
      <c r="D69" s="49"/>
      <c r="E69" s="129"/>
      <c r="F69" s="21"/>
      <c r="G69" s="49"/>
      <c r="H69" s="129"/>
      <c r="I69" s="21"/>
      <c r="J69" s="49"/>
      <c r="K69" s="129"/>
      <c r="L69" s="21"/>
      <c r="M69" s="49"/>
      <c r="N69" s="129"/>
    </row>
    <row r="70" spans="1:14" ht="15.75">
      <c r="A70" s="130" t="s">
        <v>72</v>
      </c>
      <c r="B70" s="114"/>
      <c r="C70" s="21"/>
      <c r="D70" s="53" t="str">
        <f>+IF(+OR(D71&lt;0,D72&lt;0,D73&lt;0),"НЕРАВНЕНИЕ !"," ")</f>
        <v xml:space="preserve"> </v>
      </c>
      <c r="E70" s="131" t="str">
        <f>+IF(+OR(E71&lt;0,E72&lt;0,E73&lt;0),"НЕРАВНЕНИЕ !"," ")</f>
        <v xml:space="preserve"> </v>
      </c>
      <c r="F70" s="59"/>
      <c r="G70" s="53" t="str">
        <f>+IF(+OR(G71&lt;0,G72&lt;0,G73&lt;0),"НЕРАВНЕНИЕ !"," ")</f>
        <v xml:space="preserve"> </v>
      </c>
      <c r="H70" s="131" t="str">
        <f>+IF(+OR(H71&lt;0,H72&lt;0,H73&lt;0),"НЕРАВНЕНИЕ !"," ")</f>
        <v xml:space="preserve"> </v>
      </c>
      <c r="I70" s="59"/>
      <c r="J70" s="53" t="str">
        <f>+IF(+OR(J71&lt;0,J72&lt;0,J73&lt;0),"НЕРАВНЕНИЕ !"," ")</f>
        <v xml:space="preserve"> </v>
      </c>
      <c r="K70" s="131" t="str">
        <f>+IF(+OR(K71&lt;0,K72&lt;0,K73&lt;0),"НЕРАВНЕНИЕ !"," ")</f>
        <v xml:space="preserve"> </v>
      </c>
      <c r="L70" s="59"/>
      <c r="M70" s="53" t="str">
        <f>+IF(+OR(M71&lt;0,M72&lt;0,M73&lt;0),"НЕРАВНЕНИЕ !"," ")</f>
        <v xml:space="preserve"> </v>
      </c>
      <c r="N70" s="131" t="str">
        <f>+IF(+OR(N71&lt;0,N72&lt;0,N73&lt;0),"НЕРАВНЕНИЕ !"," ")</f>
        <v xml:space="preserve"> </v>
      </c>
    </row>
    <row r="71" spans="1:14" ht="15.75">
      <c r="A71" s="55" t="s">
        <v>73</v>
      </c>
      <c r="B71" s="121">
        <v>511</v>
      </c>
      <c r="C71" s="21"/>
      <c r="D71" s="57">
        <f>+ROUND(+SUM('[1]TRIAL-BALANCE'!P30:P31)-IF(+'[1]Provisions-2014'!D73=0,+'[1]Provisions-2014'!D41,+ROUND((+SUM('[1]TRIAL-BALANCE'!O40:O41)-SUM('[1]TRIAL-BALANCE'!P40:P41))*'[1]TRIAL-BALANCE'!P975,2))-IF(+'[1]Provisions-2014'!D75=0,+'[1]Provisions-2014'!D45,+ROUND((+'[1]TRIAL-BALANCE'!O34+'[1]TRIAL-BALANCE'!O35)*'[1]TRIAL-BALANCE'!P975,2)),2)</f>
        <v>0</v>
      </c>
      <c r="E71" s="132">
        <f>+ROUND(+SUM('[1]TRIAL-BALANCE'!T30:T31)-IF(+'[1]Provisions-2014'!E73=0,+'[1]Provisions-2014'!E41,+ROUND((+SUM('[1]TRIAL-BALANCE'!S40:S41)-SUM('[1]TRIAL-BALANCE'!T40:T41))*'[1]TRIAL-BALANCE'!T975,2))-IF(+'[1]Provisions-2014'!E75=0,+'[1]Provisions-2014'!E45,+ROUND((+'[1]TRIAL-BALANCE'!S34+'[1]TRIAL-BALANCE'!S35)*'[1]TRIAL-BALANCE'!T975,2)),2)</f>
        <v>0</v>
      </c>
      <c r="F71" s="59"/>
      <c r="G71" s="57">
        <f>+ROUND(+SUM('[1]TRIAL-BALANCE'!W30:W31)-IF(+'[1]Provisions-2014'!G73=0,+'[1]Provisions-2014'!G41,+ROUND((+SUM('[1]TRIAL-BALANCE'!V40:V41)-SUM('[1]TRIAL-BALANCE'!W40:W41))*'[1]TRIAL-BALANCE'!W975,2))-IF(+'[1]Provisions-2014'!G75=0,+'[1]Provisions-2014'!G45,+ROUND((+'[1]TRIAL-BALANCE'!V34+'[1]TRIAL-BALANCE'!V35)*'[1]TRIAL-BALANCE'!W975,2)),2)</f>
        <v>0</v>
      </c>
      <c r="H71" s="132">
        <f>+ROUND(+SUM('[1]TRIAL-BALANCE'!AA30:AA31)-IF(+'[1]Provisions-2014'!H73=0,+'[1]Provisions-2014'!H41,+ROUND((+SUM('[1]TRIAL-BALANCE'!Z40:Z41)-SUM('[1]TRIAL-BALANCE'!AA40:AA41))*'[1]TRIAL-BALANCE'!AA975,2))-IF(+'[1]Provisions-2014'!H75=0,+'[1]Provisions-2014'!H45,+ROUND((+'[1]TRIAL-BALANCE'!Z34+'[1]TRIAL-BALANCE'!Z35)*'[1]TRIAL-BALANCE'!AA975,2)),2)</f>
        <v>0</v>
      </c>
      <c r="I71" s="59"/>
      <c r="J71" s="57">
        <f>+ROUND(+SUM('[1]TRIAL-BALANCE'!AD30:AD31)-IF(+'[1]Provisions-2014'!J73=0,+'[1]Provisions-2014'!J41,+ROUND((+SUM('[1]TRIAL-BALANCE'!AC40:AC41)-SUM('[1]TRIAL-BALANCE'!AD40:AD41))*'[1]TRIAL-BALANCE'!AD975,2))-IF(+'[1]Provisions-2014'!J75=0,+'[1]Provisions-2014'!J45,+ROUND((+'[1]TRIAL-BALANCE'!AC34+'[1]TRIAL-BALANCE'!AC35)*'[1]TRIAL-BALANCE'!AD975,2)),2)</f>
        <v>0</v>
      </c>
      <c r="K71" s="132">
        <f>+ROUND(+SUM('[1]TRIAL-BALANCE'!AH30:AH31)-IF(+'[1]Provisions-2014'!K73=0,+'[1]Provisions-2014'!K41,+ROUND((+SUM('[1]TRIAL-BALANCE'!AG40:AG41)-SUM('[1]TRIAL-BALANCE'!AH40:AH41))*'[1]TRIAL-BALANCE'!AH975,2))-IF(+'[1]Provisions-2014'!K75=0,+'[1]Provisions-2014'!K45,+ROUND((+'[1]TRIAL-BALANCE'!AG34+'[1]TRIAL-BALANCE'!AG35)*'[1]TRIAL-BALANCE'!AH975,2)),2)</f>
        <v>0</v>
      </c>
      <c r="L71" s="59"/>
      <c r="M71" s="62">
        <f t="shared" ref="M71:N73" si="4">+ROUND(+D71+G71+J71,2)</f>
        <v>0</v>
      </c>
      <c r="N71" s="132">
        <f t="shared" si="4"/>
        <v>0</v>
      </c>
    </row>
    <row r="72" spans="1:14" ht="15.75">
      <c r="A72" s="55" t="s">
        <v>74</v>
      </c>
      <c r="B72" s="121">
        <v>512</v>
      </c>
      <c r="C72" s="21"/>
      <c r="D72" s="57">
        <f>+ROUND(+'[1]TRIAL-BALANCE'!P43+'[1]TRIAL-BALANCE'!P46+'[1]TRIAL-BALANCE'!P50+'[1]TRIAL-BALANCE'!P51+'[1]TRIAL-BALANCE'!P56+'[1]TRIAL-BALANCE'!P57+'[1]TRIAL-BALANCE'!P83+'[1]TRIAL-BALANCE'!P87,2)</f>
        <v>0</v>
      </c>
      <c r="E72" s="132">
        <f>+ROUND(+'[1]TRIAL-BALANCE'!T43+'[1]TRIAL-BALANCE'!T46+'[1]TRIAL-BALANCE'!T50+'[1]TRIAL-BALANCE'!T51+'[1]TRIAL-BALANCE'!T56+'[1]TRIAL-BALANCE'!T57+'[1]TRIAL-BALANCE'!T83+'[1]TRIAL-BALANCE'!T87,2)</f>
        <v>0</v>
      </c>
      <c r="F72" s="59"/>
      <c r="G72" s="57">
        <f>+ROUND(+'[1]TRIAL-BALANCE'!W43+'[1]TRIAL-BALANCE'!W46+'[1]TRIAL-BALANCE'!W50+'[1]TRIAL-BALANCE'!W51+'[1]TRIAL-BALANCE'!W56+'[1]TRIAL-BALANCE'!W57+'[1]TRIAL-BALANCE'!W83+'[1]TRIAL-BALANCE'!W87,2)</f>
        <v>0</v>
      </c>
      <c r="H72" s="132">
        <f>+ROUND(+'[1]TRIAL-BALANCE'!AA43+'[1]TRIAL-BALANCE'!AA46+'[1]TRIAL-BALANCE'!AA50+'[1]TRIAL-BALANCE'!AA51+'[1]TRIAL-BALANCE'!AA56+'[1]TRIAL-BALANCE'!AA57+'[1]TRIAL-BALANCE'!AA83+'[1]TRIAL-BALANCE'!AA87,2)</f>
        <v>0</v>
      </c>
      <c r="I72" s="59"/>
      <c r="J72" s="57">
        <f>+ROUND(+'[1]TRIAL-BALANCE'!AD43+'[1]TRIAL-BALANCE'!AD46+'[1]TRIAL-BALANCE'!AD50+'[1]TRIAL-BALANCE'!AD51+'[1]TRIAL-BALANCE'!AD56+'[1]TRIAL-BALANCE'!AD57+'[1]TRIAL-BALANCE'!AD83+'[1]TRIAL-BALANCE'!AD87,2)</f>
        <v>0</v>
      </c>
      <c r="K72" s="132">
        <f>+ROUND(+'[1]TRIAL-BALANCE'!AH43+'[1]TRIAL-BALANCE'!AH46+'[1]TRIAL-BALANCE'!AH50+'[1]TRIAL-BALANCE'!AH51+'[1]TRIAL-BALANCE'!AH56+'[1]TRIAL-BALANCE'!AH57+'[1]TRIAL-BALANCE'!AH83+'[1]TRIAL-BALANCE'!AH87,2)</f>
        <v>0</v>
      </c>
      <c r="L72" s="59"/>
      <c r="M72" s="57">
        <f t="shared" si="4"/>
        <v>0</v>
      </c>
      <c r="N72" s="132">
        <f t="shared" si="4"/>
        <v>0</v>
      </c>
    </row>
    <row r="73" spans="1:14" ht="15.75">
      <c r="A73" s="64" t="s">
        <v>75</v>
      </c>
      <c r="B73" s="122">
        <v>513</v>
      </c>
      <c r="C73" s="21"/>
      <c r="D73" s="68">
        <f>+ROUND(+SUM('[1]TRIAL-BALANCE'!P70:P71)+SUM('[1]TRIAL-BALANCE'!P76:P77)-IF(+'[1]Provisions-2014'!D77=0,+'[1]Provisions-2014'!D49,+ROUND(+('[1]TRIAL-BALANCE'!O74+'[1]TRIAL-BALANCE'!O75)*'[1]TRIAL-BALANCE'!P978,2))-IF(+'[1]Provisions-2014'!D79=0,+'[1]Provisions-2014'!D53,+ROUND(+('[1]TRIAL-BALANCE'!O80+'[1]TRIAL-BALANCE'!O81)*'[1]TRIAL-BALANCE'!P981,2)-ROUND(+('[1]TRIAL-BALANCE'!P80+'[1]TRIAL-BALANCE'!P81)*'[1]TRIAL-BALANCE'!P981,2)),2)</f>
        <v>0</v>
      </c>
      <c r="E73" s="133">
        <f>+ROUND(+SUM('[1]TRIAL-BALANCE'!T70:T71)+SUM('[1]TRIAL-BALANCE'!T76:T77)-IF(+'[1]Provisions-2014'!E77=0,+'[1]Provisions-2014'!E49,+ROUND(+('[1]TRIAL-BALANCE'!S74+'[1]TRIAL-BALANCE'!S75)*'[1]TRIAL-BALANCE'!T978,2))-IF(+'[1]Provisions-2014'!E79=0,+'[1]Provisions-2014'!E53,+ROUND(+('[1]TRIAL-BALANCE'!S80+'[1]TRIAL-BALANCE'!S81)*'[1]TRIAL-BALANCE'!T981,2)-ROUND(+('[1]TRIAL-BALANCE'!T80+'[1]TRIAL-BALANCE'!T81)*'[1]TRIAL-BALANCE'!T981,2)),2)</f>
        <v>0</v>
      </c>
      <c r="F73" s="59"/>
      <c r="G73" s="68">
        <f>+ROUND(+SUM('[1]TRIAL-BALANCE'!W70:W71)+SUM('[1]TRIAL-BALANCE'!W76:W77)-IF(+'[1]Provisions-2014'!G77=0,+'[1]Provisions-2014'!G49,+ROUND(+('[1]TRIAL-BALANCE'!V74+'[1]TRIAL-BALANCE'!V75)*'[1]TRIAL-BALANCE'!W978,2))-IF(+'[1]Provisions-2014'!G79=0,+'[1]Provisions-2014'!G53,+ROUND(+('[1]TRIAL-BALANCE'!V80+'[1]TRIAL-BALANCE'!V81)*'[1]TRIAL-BALANCE'!W981,2)-ROUND(+('[1]TRIAL-BALANCE'!W80+'[1]TRIAL-BALANCE'!W81)*'[1]TRIAL-BALANCE'!W981,2)),2)</f>
        <v>0</v>
      </c>
      <c r="H73" s="133">
        <f>+ROUND(+SUM('[1]TRIAL-BALANCE'!AA70:AA71)+SUM('[1]TRIAL-BALANCE'!AA76:AA77)-IF(+'[1]Provisions-2014'!H77=0,+'[1]Provisions-2014'!H49,+ROUND(+('[1]TRIAL-BALANCE'!Z74+'[1]TRIAL-BALANCE'!Z75)*'[1]TRIAL-BALANCE'!AA978,2))-IF(+'[1]Provisions-2014'!H79=0,+'[1]Provisions-2014'!H53,+ROUND(+('[1]TRIAL-BALANCE'!Z80+'[1]TRIAL-BALANCE'!Z81)*'[1]TRIAL-BALANCE'!AA981,2)-ROUND(+('[1]TRIAL-BALANCE'!AA80+'[1]TRIAL-BALANCE'!AA81)*'[1]TRIAL-BALANCE'!AA981,2)),2)</f>
        <v>0</v>
      </c>
      <c r="I73" s="59"/>
      <c r="J73" s="68">
        <f>+ROUND(+SUM('[1]TRIAL-BALANCE'!AD70:AD71)+SUM('[1]TRIAL-BALANCE'!AD76:AD77)-IF(+'[1]Provisions-2014'!J77=0,+'[1]Provisions-2014'!J49,+ROUND(+('[1]TRIAL-BALANCE'!AC74+'[1]TRIAL-BALANCE'!AC75)*'[1]TRIAL-BALANCE'!AD978,2))-IF(+'[1]Provisions-2014'!J79=0,+'[1]Provisions-2014'!J53,+ROUND(+('[1]TRIAL-BALANCE'!AC80+'[1]TRIAL-BALANCE'!AC81)*'[1]TRIAL-BALANCE'!AD981,2)-ROUND(+('[1]TRIAL-BALANCE'!AD80+'[1]TRIAL-BALANCE'!AD81)*'[1]TRIAL-BALANCE'!AD981,2)),2)</f>
        <v>0</v>
      </c>
      <c r="K73" s="133">
        <f>+ROUND(+SUM('[1]TRIAL-BALANCE'!AH70:AH71)+SUM('[1]TRIAL-BALANCE'!AH76:AH77)+'[1]TRIAL-BALANCE'!AH83+'[1]TRIAL-BALANCE'!AH85-IF(+'[1]Provisions-2014'!K77=0,+'[1]Provisions-2014'!K49,+ROUND(+('[1]TRIAL-BALANCE'!AG74+'[1]TRIAL-BALANCE'!AG75)*'[1]TRIAL-BALANCE'!AH978,2))-IF(+'[1]Provisions-2014'!K79=0,+'[1]Provisions-2014'!K53,+ROUND(+('[1]TRIAL-BALANCE'!AG80+'[1]TRIAL-BALANCE'!AG81)*'[1]TRIAL-BALANCE'!AH981,2)-ROUND(+('[1]TRIAL-BALANCE'!AH80+'[1]TRIAL-BALANCE'!AH81)*'[1]TRIAL-BALANCE'!AH981,2)),2)</f>
        <v>0</v>
      </c>
      <c r="L73" s="59"/>
      <c r="M73" s="68">
        <f t="shared" si="4"/>
        <v>0</v>
      </c>
      <c r="N73" s="133">
        <f t="shared" si="4"/>
        <v>0</v>
      </c>
    </row>
    <row r="74" spans="1:14" ht="15.75">
      <c r="A74" s="70" t="s">
        <v>32</v>
      </c>
      <c r="B74" s="134">
        <v>510</v>
      </c>
      <c r="C74" s="21"/>
      <c r="D74" s="72">
        <f>+ROUND(+D71+D72+D73,2)</f>
        <v>0</v>
      </c>
      <c r="E74" s="135">
        <f>+ROUND(+E71+E72+E73,2)</f>
        <v>0</v>
      </c>
      <c r="F74" s="59"/>
      <c r="G74" s="72">
        <f>+ROUND(+G71+G72+G73,2)</f>
        <v>0</v>
      </c>
      <c r="H74" s="135">
        <f>+ROUND(+H71+H72+H73,2)</f>
        <v>0</v>
      </c>
      <c r="I74" s="59"/>
      <c r="J74" s="72">
        <f>+ROUND(+J71+J72+J73,2)</f>
        <v>0</v>
      </c>
      <c r="K74" s="135">
        <f>+ROUND(+K71+K72+K73,2)</f>
        <v>0</v>
      </c>
      <c r="L74" s="59"/>
      <c r="M74" s="136">
        <f>+ROUND(+M71+M72+M73,2)</f>
        <v>0</v>
      </c>
      <c r="N74" s="135">
        <f>+ROUND(+N71+N72+N73,2)</f>
        <v>0</v>
      </c>
    </row>
    <row r="75" spans="1:14" ht="15.75">
      <c r="A75" s="51" t="s">
        <v>76</v>
      </c>
      <c r="B75" s="137"/>
      <c r="C75" s="21"/>
      <c r="D75" s="53" t="str">
        <f>+IF(+OR(D76&lt;0,D77&lt;0,D78&lt;0,D79&lt;0,D80&lt;0,D81&lt;0,D82&lt;0,D83&lt;0,D84&lt;0),"НЕРАВНЕНИЕ !"," ")</f>
        <v xml:space="preserve"> </v>
      </c>
      <c r="E75" s="131" t="str">
        <f>+IF(+OR(E76&lt;0,E77&lt;0,E78&lt;0,E79&lt;0,E80&lt;0,E81&lt;0,E82&lt;0,E83&lt;0,E84&lt;0),"НЕРАВНЕНИЕ !"," ")</f>
        <v xml:space="preserve"> </v>
      </c>
      <c r="F75" s="59"/>
      <c r="G75" s="53" t="str">
        <f>+IF(+OR(G76&lt;0,G77&lt;0,G78&lt;0,G79&lt;0,G80&lt;0,G81&lt;0,G82&lt;0,G83&lt;0,G84&lt;0),"НЕРАВНЕНИЕ !"," ")</f>
        <v xml:space="preserve"> </v>
      </c>
      <c r="H75" s="131" t="str">
        <f>+IF(+OR(H76&lt;0,H77&lt;0,H78&lt;0,H79&lt;0,H80&lt;0,H81&lt;0,H82&lt;0,H83&lt;0,H84&lt;0),"НЕРАВНЕНИЕ !"," ")</f>
        <v xml:space="preserve"> </v>
      </c>
      <c r="I75" s="59"/>
      <c r="J75" s="53" t="str">
        <f>+IF(+OR(J76&lt;0,J77&lt;0,J78&lt;0,J79&lt;0,J80&lt;0,J81&lt;0,J82&lt;0,J83&lt;0,J84&lt;0),"НЕРАВНЕНИЕ !"," ")</f>
        <v xml:space="preserve"> </v>
      </c>
      <c r="K75" s="131" t="str">
        <f>+IF(+OR(K76&lt;0,K77&lt;0,K78&lt;0,K79&lt;0,K80&lt;0,K81&lt;0,K82&lt;0,K83&lt;0,K84&lt;0),"НЕРАВНЕНИЕ !"," ")</f>
        <v xml:space="preserve"> </v>
      </c>
      <c r="L75" s="59"/>
      <c r="M75" s="53" t="str">
        <f>+IF(+OR(M76&lt;0,M77&lt;0,M78&lt;0,M79&lt;0,M80&lt;0,M81&lt;0,M82&lt;0,M83&lt;0,M84&lt;0),"НЕРАВНЕНИЕ !"," ")</f>
        <v xml:space="preserve"> </v>
      </c>
      <c r="N75" s="131" t="str">
        <f>+IF(+OR(N76&lt;0,N77&lt;0,N78&lt;0,N79&lt;0,N80&lt;0,N81&lt;0,N82&lt;0,N83&lt;0,N84&lt;0),"НЕРАВНЕНИЕ !"," ")</f>
        <v xml:space="preserve"> </v>
      </c>
    </row>
    <row r="76" spans="1:14" ht="15.75">
      <c r="A76" s="55" t="s">
        <v>77</v>
      </c>
      <c r="B76" s="121">
        <v>521</v>
      </c>
      <c r="C76" s="21"/>
      <c r="D76" s="57">
        <f>+ROUND(+SUM('[1]TRIAL-BALANCE'!P26:P27)-SUM('[1]TRIAL-BALANCE'!O28:O29)+SUM('[1]TRIAL-BALANCE'!P32:P33)-SUM('[1]TRIAL-BALANCE'!O38:O39)+SUM('[1]TRIAL-BALANCE'!P38:P39)+'[1]TRIAL-BALANCE'!P45+SUM('[1]TRIAL-BALANCE'!P47:P49)+SUM('[1]TRIAL-BALANCE'!P52:P53)+SUM('[1]TRIAL-BALANCE'!P54:P55)+SUM('[1]TRIAL-BALANCE'!P58:P59)+SUM('[1]TRIAL-BALANCE'!P65:P67)+SUM('[1]TRIAL-BALANCE'!P72:P73)+SUM('[1]TRIAL-BALANCE'!P78:P79)+'[1]TRIAL-BALANCE'!P82+'[1]TRIAL-BALANCE'!P84+'[1]TRIAL-BALANCE'!P86+'[1]TRIAL-BALANCE'!P88-IF('[1]Provisions-2014'!D73=0,+'[1]Provisions-2014'!D42,+ROUND((+SUM('[1]TRIAL-BALANCE'!O40:O41)-SUM('[1]TRIAL-BALANCE'!P40:P41))*'[1]TRIAL-BALANCE'!P976,2))-IF('[1]Provisions-2014'!D75=0,+'[1]Provisions-2014'!D46,+ROUND((+'[1]TRIAL-BALANCE'!O34+'[1]TRIAL-BALANCE'!O35)*('[1]TRIAL-BALANCE'!P976),2))-IF('[1]Provisions-2014'!D77=0,+'[1]Provisions-2014'!D50,+ROUND(+('[1]TRIAL-BALANCE'!O74+'[1]TRIAL-BALANCE'!O75)*'[1]TRIAL-BALANCE'!P979,2))-IF('[1]Provisions-2014'!D79=0,+'[1]Provisions-2014'!D54,+ROUND(+('[1]TRIAL-BALANCE'!O80+'[1]TRIAL-BALANCE'!O81)*'[1]TRIAL-BALANCE'!P982,2)-ROUND(+('[1]TRIAL-BALANCE'!P80+'[1]TRIAL-BALANCE'!P81)*'[1]TRIAL-BALANCE'!P982,2)),2)</f>
        <v>0</v>
      </c>
      <c r="E76" s="132">
        <f>+ROUND(+SUM('[1]TRIAL-BALANCE'!T26:T27)-SUM('[1]TRIAL-BALANCE'!S28:S29)+SUM('[1]TRIAL-BALANCE'!T32:T33)-SUM('[1]TRIAL-BALANCE'!S38:S39)+SUM('[1]TRIAL-BALANCE'!T38:T39)+'[1]TRIAL-BALANCE'!T45+SUM('[1]TRIAL-BALANCE'!T47:T49)+SUM('[1]TRIAL-BALANCE'!T52:T53)+SUM('[1]TRIAL-BALANCE'!T54:T55)+SUM('[1]TRIAL-BALANCE'!T58:T59)+SUM('[1]TRIAL-BALANCE'!T65:T67)+SUM('[1]TRIAL-BALANCE'!T72:T73)+SUM('[1]TRIAL-BALANCE'!T78:T79)+'[1]TRIAL-BALANCE'!T82+'[1]TRIAL-BALANCE'!T84+'[1]TRIAL-BALANCE'!T86+'[1]TRIAL-BALANCE'!T88-IF('[1]Provisions-2014'!E73=0,+'[1]Provisions-2014'!E42,+ROUND((+SUM('[1]TRIAL-BALANCE'!S40:S41)-SUM('[1]TRIAL-BALANCE'!T40:T41))*'[1]TRIAL-BALANCE'!T976,2))-IF('[1]Provisions-2014'!E75=0,+'[1]Provisions-2014'!E46,+ROUND((+'[1]TRIAL-BALANCE'!S34+'[1]TRIAL-BALANCE'!S35)*('[1]TRIAL-BALANCE'!T976),2))-IF('[1]Provisions-2014'!E77=0,+'[1]Provisions-2014'!E50,+ROUND(+('[1]TRIAL-BALANCE'!S74+'[1]TRIAL-BALANCE'!S75)*'[1]TRIAL-BALANCE'!T979,2))-IF('[1]Provisions-2014'!E79=0,+'[1]Provisions-2014'!E54,+ROUND(+('[1]TRIAL-BALANCE'!S80+'[1]TRIAL-BALANCE'!S81)*'[1]TRIAL-BALANCE'!T982,2)-ROUND(+('[1]TRIAL-BALANCE'!T80+'[1]TRIAL-BALANCE'!T81)*'[1]TRIAL-BALANCE'!T982,2)),2)</f>
        <v>0</v>
      </c>
      <c r="F76" s="59"/>
      <c r="G76" s="57">
        <f>+ROUND(+SUM('[1]TRIAL-BALANCE'!W26:W27)-SUM('[1]TRIAL-BALANCE'!V28:V29)+SUM('[1]TRIAL-BALANCE'!W32:W33)-SUM('[1]TRIAL-BALANCE'!V38:V39)+SUM('[1]TRIAL-BALANCE'!W38:W39)+'[1]TRIAL-BALANCE'!W45+SUM('[1]TRIAL-BALANCE'!W47:W49)+SUM('[1]TRIAL-BALANCE'!W52:W53)+SUM('[1]TRIAL-BALANCE'!W54:W55)+SUM('[1]TRIAL-BALANCE'!W58:W59)+SUM('[1]TRIAL-BALANCE'!W65:W67)+SUM('[1]TRIAL-BALANCE'!W72:W73)+SUM('[1]TRIAL-BALANCE'!W78:W79)+'[1]TRIAL-BALANCE'!W82+'[1]TRIAL-BALANCE'!W84+'[1]TRIAL-BALANCE'!W86+'[1]TRIAL-BALANCE'!W88-IF('[1]Provisions-2014'!G73=0,+'[1]Provisions-2014'!G42,+ROUND((+SUM('[1]TRIAL-BALANCE'!V40:V41)-SUM('[1]TRIAL-BALANCE'!W40:W41))*'[1]TRIAL-BALANCE'!W976,2))-IF('[1]Provisions-2014'!G75=0,+'[1]Provisions-2014'!G46,+ROUND((+'[1]TRIAL-BALANCE'!V34+'[1]TRIAL-BALANCE'!V35)*('[1]TRIAL-BALANCE'!W976),2))-IF('[1]Provisions-2014'!G77=0,+'[1]Provisions-2014'!G50,+ROUND(+('[1]TRIAL-BALANCE'!V74+'[1]TRIAL-BALANCE'!V75)*'[1]TRIAL-BALANCE'!W979,2))-IF('[1]Provisions-2014'!G79=0,+'[1]Provisions-2014'!G54,+ROUND(+('[1]TRIAL-BALANCE'!V80+'[1]TRIAL-BALANCE'!V81)*'[1]TRIAL-BALANCE'!W982,2)-ROUND(+('[1]TRIAL-BALANCE'!W80+'[1]TRIAL-BALANCE'!W81)*'[1]TRIAL-BALANCE'!W982,2)),2)</f>
        <v>0</v>
      </c>
      <c r="H76" s="132">
        <f>+ROUND(+SUM('[1]TRIAL-BALANCE'!AA26:AA27)-SUM('[1]TRIAL-BALANCE'!Z28:Z29)+SUM('[1]TRIAL-BALANCE'!AA32:AA33)-SUM('[1]TRIAL-BALANCE'!Z38:Z39)+SUM('[1]TRIAL-BALANCE'!AA38:AA39)+'[1]TRIAL-BALANCE'!AA45+SUM('[1]TRIAL-BALANCE'!AA47:AA49)+SUM('[1]TRIAL-BALANCE'!AA52:AA53)+SUM('[1]TRIAL-BALANCE'!AA54:AA55)+SUM('[1]TRIAL-BALANCE'!AA58:AA59)+SUM('[1]TRIAL-BALANCE'!AA65:AA67)+SUM('[1]TRIAL-BALANCE'!AA72:AA73)+SUM('[1]TRIAL-BALANCE'!AA78:AA79)+'[1]TRIAL-BALANCE'!AA82+'[1]TRIAL-BALANCE'!AA84+'[1]TRIAL-BALANCE'!AA86+'[1]TRIAL-BALANCE'!AA88-IF('[1]Provisions-2014'!H73=0,+'[1]Provisions-2014'!H42,+ROUND((+SUM('[1]TRIAL-BALANCE'!Z40:Z41)-SUM('[1]TRIAL-BALANCE'!AA40:AA41))*'[1]TRIAL-BALANCE'!AA976,2))-IF('[1]Provisions-2014'!H75=0,+'[1]Provisions-2014'!H46,+ROUND((+'[1]TRIAL-BALANCE'!Z34+'[1]TRIAL-BALANCE'!Z35)*('[1]TRIAL-BALANCE'!AA976),2))-IF('[1]Provisions-2014'!H77=0,+'[1]Provisions-2014'!H50,+ROUND(+('[1]TRIAL-BALANCE'!Z74+'[1]TRIAL-BALANCE'!Z75)*'[1]TRIAL-BALANCE'!AA979,2))-IF('[1]Provisions-2014'!H79=0,+'[1]Provisions-2014'!H54,+ROUND(+('[1]TRIAL-BALANCE'!Z80+'[1]TRIAL-BALANCE'!Z81)*'[1]TRIAL-BALANCE'!AA982,2)-ROUND(+('[1]TRIAL-BALANCE'!AA80+'[1]TRIAL-BALANCE'!AA81)*'[1]TRIAL-BALANCE'!AA982,2)),2)</f>
        <v>0</v>
      </c>
      <c r="I76" s="59"/>
      <c r="J76" s="57">
        <f>+ROUND(+SUM('[1]TRIAL-BALANCE'!AD26:AD27)-SUM('[1]TRIAL-BALANCE'!AC28:AC29)+SUM('[1]TRIAL-BALANCE'!AD32:AD33)-SUM('[1]TRIAL-BALANCE'!AC38:AC39)+SUM('[1]TRIAL-BALANCE'!AD38:AD39)+'[1]TRIAL-BALANCE'!AD45+SUM('[1]TRIAL-BALANCE'!AD47:AD49)+SUM('[1]TRIAL-BALANCE'!AD52:AD53)+SUM('[1]TRIAL-BALANCE'!AD54:AD55)+SUM('[1]TRIAL-BALANCE'!AD58:AD59)+SUM('[1]TRIAL-BALANCE'!AD65:AD67)+SUM('[1]TRIAL-BALANCE'!AD72:AD73)+SUM('[1]TRIAL-BALANCE'!AD78:AD79)+'[1]TRIAL-BALANCE'!AD82+'[1]TRIAL-BALANCE'!AD84+'[1]TRIAL-BALANCE'!AD86+'[1]TRIAL-BALANCE'!AD88-IF('[1]Provisions-2014'!J73=0,+'[1]Provisions-2014'!J42,+ROUND((+SUM('[1]TRIAL-BALANCE'!AC40:AC41)-SUM('[1]TRIAL-BALANCE'!AD40:AD41))*'[1]TRIAL-BALANCE'!AD976,2))-IF('[1]Provisions-2014'!J75=0,+'[1]Provisions-2014'!J46,+ROUND((+'[1]TRIAL-BALANCE'!AC34+'[1]TRIAL-BALANCE'!AC35)*('[1]TRIAL-BALANCE'!AD976),2))-IF('[1]Provisions-2014'!J77=0,+'[1]Provisions-2014'!J50,+ROUND(+('[1]TRIAL-BALANCE'!AC74+'[1]TRIAL-BALANCE'!AC75)*'[1]TRIAL-BALANCE'!AD979,2))-IF('[1]Provisions-2014'!J79=0,+'[1]Provisions-2014'!J54,+ROUND(+('[1]TRIAL-BALANCE'!AC80+'[1]TRIAL-BALANCE'!AC81)*'[1]TRIAL-BALANCE'!AD982,2)-ROUND(+('[1]TRIAL-BALANCE'!AD80+'[1]TRIAL-BALANCE'!AD81)*'[1]TRIAL-BALANCE'!AD982,2)),2)</f>
        <v>0</v>
      </c>
      <c r="K76" s="132">
        <f>+SUM('[1]TRIAL-BALANCE'!AH26:AH27)-SUM('[1]TRIAL-BALANCE'!AG28:AG29)+SUM('[1]TRIAL-BALANCE'!AH32:AH33)-SUM('[1]TRIAL-BALANCE'!AG38:AG39)+SUM('[1]TRIAL-BALANCE'!AH38:AH39)+'[1]TRIAL-BALANCE'!AH45+SUM('[1]TRIAL-BALANCE'!AH47:AH49)+SUM('[1]TRIAL-BALANCE'!AH52:AH53)+SUM('[1]TRIAL-BALANCE'!AH54:AH55)+SUM('[1]TRIAL-BALANCE'!AH58:AH59)+SUM('[1]TRIAL-BALANCE'!AH65:AH67)+SUM('[1]TRIAL-BALANCE'!AH72:AH73)+SUM('[1]TRIAL-BALANCE'!AH78:AH79)+'[1]TRIAL-BALANCE'!AH82+'[1]TRIAL-BALANCE'!AH84+'[1]TRIAL-BALANCE'!AH86+'[1]TRIAL-BALANCE'!AH88-IF('[1]Provisions-2014'!K73=0,+'[1]Provisions-2014'!K42,+ROUND((+SUM('[1]TRIAL-BALANCE'!AG40:AG41)-SUM('[1]TRIAL-BALANCE'!AH40:AH41))*'[1]TRIAL-BALANCE'!AH976,2))-IF('[1]Provisions-2014'!K75=0,+'[1]Provisions-2014'!K46,+ROUND((+'[1]TRIAL-BALANCE'!AG34+'[1]TRIAL-BALANCE'!AG35)*('[1]TRIAL-BALANCE'!AH976),2))-IF('[1]Provisions-2014'!K77=0,+'[1]Provisions-2014'!K50,+ROUND(+('[1]TRIAL-BALANCE'!AG74+'[1]TRIAL-BALANCE'!AG75)*'[1]TRIAL-BALANCE'!AH979,2))</f>
        <v>0</v>
      </c>
      <c r="L76" s="59"/>
      <c r="M76" s="62">
        <f t="shared" ref="M76:N84" si="5">+ROUND(+D76+G76+J76,2)</f>
        <v>0</v>
      </c>
      <c r="N76" s="132">
        <f t="shared" si="5"/>
        <v>0</v>
      </c>
    </row>
    <row r="77" spans="1:14" ht="15.75">
      <c r="A77" s="55" t="s">
        <v>78</v>
      </c>
      <c r="B77" s="121">
        <f t="shared" ref="B77:B84" si="6">1+B76</f>
        <v>522</v>
      </c>
      <c r="C77" s="21"/>
      <c r="D77" s="57">
        <f>+ROUND(+'[1]TRIAL-BALANCE'!P143+'[1]TRIAL-BALANCE'!P145+'[1]TRIAL-BALANCE'!P147+'[1]TRIAL-BALANCE'!P149+'[1]TRIAL-BALANCE'!P151-SUM('[1]TRIAL-BALANCE'!O335:O336)+SUM('[1]TRIAL-BALANCE'!P335:P336),2)</f>
        <v>4014.06</v>
      </c>
      <c r="E77" s="132">
        <f>+ROUND(+'[1]TRIAL-BALANCE'!T143+'[1]TRIAL-BALANCE'!T145+'[1]TRIAL-BALANCE'!T147+'[1]TRIAL-BALANCE'!T149+'[1]TRIAL-BALANCE'!T151-SUM('[1]TRIAL-BALANCE'!S335:S336)+SUM('[1]TRIAL-BALANCE'!T335:T336),2)</f>
        <v>24195.24</v>
      </c>
      <c r="F77" s="59"/>
      <c r="G77" s="57">
        <f>+ROUND(+'[1]TRIAL-BALANCE'!W143+'[1]TRIAL-BALANCE'!W145+'[1]TRIAL-BALANCE'!W147+'[1]TRIAL-BALANCE'!W149+'[1]TRIAL-BALANCE'!W151-SUM('[1]TRIAL-BALANCE'!V335:V336)+SUM('[1]TRIAL-BALANCE'!W335:W336),2)</f>
        <v>0</v>
      </c>
      <c r="H77" s="132">
        <f>+ROUND(+'[1]TRIAL-BALANCE'!AA143+'[1]TRIAL-BALANCE'!AA145+'[1]TRIAL-BALANCE'!AA147+'[1]TRIAL-BALANCE'!AA149+'[1]TRIAL-BALANCE'!AA151-SUM('[1]TRIAL-BALANCE'!Z335:Z336)+SUM('[1]TRIAL-BALANCE'!AA335:AA336),2)</f>
        <v>0</v>
      </c>
      <c r="I77" s="59"/>
      <c r="J77" s="57">
        <f>+ROUND(+'[1]TRIAL-BALANCE'!AD143+'[1]TRIAL-BALANCE'!AD145+'[1]TRIAL-BALANCE'!AD147+'[1]TRIAL-BALANCE'!AD149+'[1]TRIAL-BALANCE'!AD151-SUM('[1]TRIAL-BALANCE'!AC335:AC336)+SUM('[1]TRIAL-BALANCE'!AD335:AD336),2)</f>
        <v>0</v>
      </c>
      <c r="K77" s="132">
        <f>+ROUND(+'[1]TRIAL-BALANCE'!AH143+'[1]TRIAL-BALANCE'!AH145+'[1]TRIAL-BALANCE'!AH147+'[1]TRIAL-BALANCE'!AH149+'[1]TRIAL-BALANCE'!AH151-SUM('[1]TRIAL-BALANCE'!AG335:AG336)+SUM('[1]TRIAL-BALANCE'!AH335:AH336),2)</f>
        <v>0</v>
      </c>
      <c r="L77" s="59"/>
      <c r="M77" s="57">
        <f t="shared" si="5"/>
        <v>4014.06</v>
      </c>
      <c r="N77" s="132">
        <f t="shared" si="5"/>
        <v>24195.24</v>
      </c>
    </row>
    <row r="78" spans="1:14" ht="15.75">
      <c r="A78" s="55" t="s">
        <v>79</v>
      </c>
      <c r="B78" s="121">
        <f t="shared" si="6"/>
        <v>523</v>
      </c>
      <c r="C78" s="21"/>
      <c r="D78" s="57">
        <f>+ROUND(+'[1]TRIAL-BALANCE'!P150+'[1]TRIAL-BALANCE'!P154+'[1]TRIAL-BALANCE'!P156,2)</f>
        <v>0</v>
      </c>
      <c r="E78" s="132">
        <f>+ROUND(+'[1]TRIAL-BALANCE'!T150+'[1]TRIAL-BALANCE'!T154+'[1]TRIAL-BALANCE'!T156,2)</f>
        <v>0</v>
      </c>
      <c r="F78" s="59"/>
      <c r="G78" s="57">
        <f>+ROUND(+'[1]TRIAL-BALANCE'!W150+'[1]TRIAL-BALANCE'!W154+'[1]TRIAL-BALANCE'!W156,2)</f>
        <v>0</v>
      </c>
      <c r="H78" s="132">
        <f>+ROUND(+'[1]TRIAL-BALANCE'!AA150+'[1]TRIAL-BALANCE'!AA154+'[1]TRIAL-BALANCE'!AA156,2)</f>
        <v>0</v>
      </c>
      <c r="I78" s="59"/>
      <c r="J78" s="57">
        <f>+ROUND(+'[1]TRIAL-BALANCE'!AD150+'[1]TRIAL-BALANCE'!AD154+'[1]TRIAL-BALANCE'!AD156,2)</f>
        <v>0</v>
      </c>
      <c r="K78" s="132">
        <f>+ROUND(+'[1]TRIAL-BALANCE'!AH150+'[1]TRIAL-BALANCE'!AH154+'[1]TRIAL-BALANCE'!AH156,2)</f>
        <v>0</v>
      </c>
      <c r="L78" s="59"/>
      <c r="M78" s="57">
        <f t="shared" si="5"/>
        <v>0</v>
      </c>
      <c r="N78" s="132">
        <f t="shared" si="5"/>
        <v>0</v>
      </c>
    </row>
    <row r="79" spans="1:14" ht="15.75">
      <c r="A79" s="55" t="s">
        <v>80</v>
      </c>
      <c r="B79" s="121">
        <f t="shared" si="6"/>
        <v>524</v>
      </c>
      <c r="C79" s="21"/>
      <c r="D79" s="57">
        <f>+ROUND(+'[1]TRIAL-BALANCE'!P162+'[1]TRIAL-BALANCE'!P164+'[1]TRIAL-BALANCE'!P168+'[1]TRIAL-BALANCE'!P169+'[1]TRIAL-BALANCE'!P171+'[1]TRIAL-BALANCE'!P172+'[1]TRIAL-BALANCE'!P175-SUM('[1]TRIAL-BALANCE'!O339:O340)+SUM('[1]TRIAL-BALANCE'!P339:P340),2)</f>
        <v>0</v>
      </c>
      <c r="E79" s="132">
        <f>+ROUND(+'[1]TRIAL-BALANCE'!T162+'[1]TRIAL-BALANCE'!T164+'[1]TRIAL-BALANCE'!T168+'[1]TRIAL-BALANCE'!T169+'[1]TRIAL-BALANCE'!T171+'[1]TRIAL-BALANCE'!T172+'[1]TRIAL-BALANCE'!T175-SUM('[1]TRIAL-BALANCE'!S339:S340)+SUM('[1]TRIAL-BALANCE'!T339:T340),2)</f>
        <v>0</v>
      </c>
      <c r="F79" s="59"/>
      <c r="G79" s="57">
        <f>+ROUND(+'[1]TRIAL-BALANCE'!W162+'[1]TRIAL-BALANCE'!W164+'[1]TRIAL-BALANCE'!W168+'[1]TRIAL-BALANCE'!W169+'[1]TRIAL-BALANCE'!W171+'[1]TRIAL-BALANCE'!W172+'[1]TRIAL-BALANCE'!W175-SUM('[1]TRIAL-BALANCE'!V339:V340)+SUM('[1]TRIAL-BALANCE'!W339:W340),2)</f>
        <v>0</v>
      </c>
      <c r="H79" s="132">
        <f>+ROUND(+'[1]TRIAL-BALANCE'!AA162+'[1]TRIAL-BALANCE'!AA164+'[1]TRIAL-BALANCE'!AA168+'[1]TRIAL-BALANCE'!AA169+'[1]TRIAL-BALANCE'!AA171+'[1]TRIAL-BALANCE'!AA172+'[1]TRIAL-BALANCE'!AA175-SUM('[1]TRIAL-BALANCE'!Z339:Z340)+SUM('[1]TRIAL-BALANCE'!AA339:AA340),2)</f>
        <v>0</v>
      </c>
      <c r="I79" s="59"/>
      <c r="J79" s="57">
        <f>+ROUND(+'[1]TRIAL-BALANCE'!AD162+'[1]TRIAL-BALANCE'!AD164+'[1]TRIAL-BALANCE'!AD168+'[1]TRIAL-BALANCE'!AD169+'[1]TRIAL-BALANCE'!AD171+'[1]TRIAL-BALANCE'!AD172+'[1]TRIAL-BALANCE'!AD175-SUM('[1]TRIAL-BALANCE'!AC339:AC340)+SUM('[1]TRIAL-BALANCE'!AD339:AD340),2)</f>
        <v>0</v>
      </c>
      <c r="K79" s="132">
        <f>+ROUND(+'[1]TRIAL-BALANCE'!AH162+'[1]TRIAL-BALANCE'!AH164+'[1]TRIAL-BALANCE'!AH168+'[1]TRIAL-BALANCE'!AH169+'[1]TRIAL-BALANCE'!AH171+'[1]TRIAL-BALANCE'!AH172+'[1]TRIAL-BALANCE'!AH175-SUM('[1]TRIAL-BALANCE'!AG339:AG340)+SUM('[1]TRIAL-BALANCE'!AH339:AH340),2)</f>
        <v>0</v>
      </c>
      <c r="L79" s="59"/>
      <c r="M79" s="57">
        <f t="shared" si="5"/>
        <v>0</v>
      </c>
      <c r="N79" s="132">
        <f t="shared" si="5"/>
        <v>0</v>
      </c>
    </row>
    <row r="80" spans="1:14" ht="15.75">
      <c r="A80" s="55" t="s">
        <v>81</v>
      </c>
      <c r="B80" s="121">
        <f t="shared" si="6"/>
        <v>525</v>
      </c>
      <c r="C80" s="21"/>
      <c r="D80" s="62">
        <f>+ROUND(+'[1]TRIAL-BALANCE'!P215+'[1]TRIAL-BALANCE'!P216+'[1]TRIAL-BALANCE'!P217+'[1]TRIAL-BALANCE'!P218+'[1]TRIAL-BALANCE'!P219+'[1]TRIAL-BALANCE'!P225+'[1]TRIAL-BALANCE'!P244,2)</f>
        <v>6.99</v>
      </c>
      <c r="E80" s="120">
        <f>+ROUND(+'[1]TRIAL-BALANCE'!T215+'[1]TRIAL-BALANCE'!T216+'[1]TRIAL-BALANCE'!T217+'[1]TRIAL-BALANCE'!T218+'[1]TRIAL-BALANCE'!T219+'[1]TRIAL-BALANCE'!T225+'[1]TRIAL-BALANCE'!T244,2)</f>
        <v>3.76</v>
      </c>
      <c r="F80" s="59"/>
      <c r="G80" s="62">
        <f>+ROUND(+'[1]TRIAL-BALANCE'!W215+'[1]TRIAL-BALANCE'!W216+'[1]TRIAL-BALANCE'!W217+'[1]TRIAL-BALANCE'!W218+'[1]TRIAL-BALANCE'!W219+'[1]TRIAL-BALANCE'!W225+'[1]TRIAL-BALANCE'!W244,2)</f>
        <v>0</v>
      </c>
      <c r="H80" s="120">
        <f>+ROUND(+'[1]TRIAL-BALANCE'!AA215+'[1]TRIAL-BALANCE'!AA216+'[1]TRIAL-BALANCE'!AA217+'[1]TRIAL-BALANCE'!AA218+'[1]TRIAL-BALANCE'!AA219+'[1]TRIAL-BALANCE'!AA225+'[1]TRIAL-BALANCE'!AA244,2)</f>
        <v>0</v>
      </c>
      <c r="I80" s="59"/>
      <c r="J80" s="62">
        <f>+ROUND(+'[1]TRIAL-BALANCE'!AD215+'[1]TRIAL-BALANCE'!AD216+'[1]TRIAL-BALANCE'!AD217+'[1]TRIAL-BALANCE'!AD218+'[1]TRIAL-BALANCE'!AD219+'[1]TRIAL-BALANCE'!AD225+'[1]TRIAL-BALANCE'!AD244,2)</f>
        <v>0</v>
      </c>
      <c r="K80" s="120">
        <f>+ROUND(+'[1]TRIAL-BALANCE'!AH215+'[1]TRIAL-BALANCE'!AH216+'[1]TRIAL-BALANCE'!AH217+'[1]TRIAL-BALANCE'!AH218+'[1]TRIAL-BALANCE'!AH219+'[1]TRIAL-BALANCE'!AH225+'[1]TRIAL-BALANCE'!AH244,2)</f>
        <v>0</v>
      </c>
      <c r="L80" s="59"/>
      <c r="M80" s="62">
        <f t="shared" si="5"/>
        <v>6.99</v>
      </c>
      <c r="N80" s="120">
        <f t="shared" si="5"/>
        <v>3.76</v>
      </c>
    </row>
    <row r="81" spans="1:14" ht="15.75">
      <c r="A81" s="55" t="s">
        <v>82</v>
      </c>
      <c r="B81" s="121">
        <f t="shared" si="6"/>
        <v>526</v>
      </c>
      <c r="C81" s="21"/>
      <c r="D81" s="57">
        <f>+ROUND(+'[1]TRIAL-BALANCE'!P230+'[1]TRIAL-BALANCE'!P231+'[1]TRIAL-BALANCE'!P232+'[1]TRIAL-BALANCE'!P233+'[1]TRIAL-BALANCE'!P236,2)</f>
        <v>0</v>
      </c>
      <c r="E81" s="132">
        <f>+ROUND(+'[1]TRIAL-BALANCE'!T230+'[1]TRIAL-BALANCE'!T231+'[1]TRIAL-BALANCE'!T232+'[1]TRIAL-BALANCE'!T233+'[1]TRIAL-BALANCE'!T236,2)</f>
        <v>0</v>
      </c>
      <c r="F81" s="59"/>
      <c r="G81" s="57">
        <f>+ROUND(+'[1]TRIAL-BALANCE'!W230+'[1]TRIAL-BALANCE'!W231+'[1]TRIAL-BALANCE'!W232+'[1]TRIAL-BALANCE'!W233+'[1]TRIAL-BALANCE'!W236,2)</f>
        <v>0</v>
      </c>
      <c r="H81" s="132">
        <f>+ROUND(+'[1]TRIAL-BALANCE'!AA230+'[1]TRIAL-BALANCE'!AA231+'[1]TRIAL-BALANCE'!AA232+'[1]TRIAL-BALANCE'!AA233+'[1]TRIAL-BALANCE'!AA236,2)</f>
        <v>0</v>
      </c>
      <c r="I81" s="59"/>
      <c r="J81" s="57">
        <f>+ROUND(+'[1]TRIAL-BALANCE'!AD230+'[1]TRIAL-BALANCE'!AD231+'[1]TRIAL-BALANCE'!AD232+'[1]TRIAL-BALANCE'!AD233+'[1]TRIAL-BALANCE'!AD236,2)</f>
        <v>0</v>
      </c>
      <c r="K81" s="132">
        <f>+ROUND(+'[1]TRIAL-BALANCE'!AH230+'[1]TRIAL-BALANCE'!AH231+'[1]TRIAL-BALANCE'!AH232+'[1]TRIAL-BALANCE'!AH233+'[1]TRIAL-BALANCE'!AH236,2)</f>
        <v>0</v>
      </c>
      <c r="L81" s="59"/>
      <c r="M81" s="57">
        <f t="shared" si="5"/>
        <v>0</v>
      </c>
      <c r="N81" s="132">
        <f t="shared" si="5"/>
        <v>0</v>
      </c>
    </row>
    <row r="82" spans="1:14" ht="15.75">
      <c r="A82" s="55" t="s">
        <v>83</v>
      </c>
      <c r="B82" s="121">
        <f t="shared" si="6"/>
        <v>527</v>
      </c>
      <c r="C82" s="21"/>
      <c r="D82" s="57">
        <f>+ROUND(+'[1]TRIAL-BALANCE'!P157+'[1]TRIAL-BALANCE'!P159-SUM('[1]TRIAL-BALANCE'!O337:O338)+SUM('[1]TRIAL-BALANCE'!P337:P338),2)</f>
        <v>0</v>
      </c>
      <c r="E82" s="132">
        <f>+ROUND(+'[1]TRIAL-BALANCE'!T157+'[1]TRIAL-BALANCE'!T159-SUM('[1]TRIAL-BALANCE'!S337:S338)+SUM('[1]TRIAL-BALANCE'!T337:T338),2)</f>
        <v>0</v>
      </c>
      <c r="F82" s="59"/>
      <c r="G82" s="57">
        <f>+ROUND(+'[1]TRIAL-BALANCE'!W157+'[1]TRIAL-BALANCE'!W159-SUM('[1]TRIAL-BALANCE'!V337:V338)+SUM('[1]TRIAL-BALANCE'!W337:W338),2)</f>
        <v>0</v>
      </c>
      <c r="H82" s="132">
        <f>+ROUND(+'[1]TRIAL-BALANCE'!AA157+'[1]TRIAL-BALANCE'!AA159-SUM('[1]TRIAL-BALANCE'!Z337:Z338)+SUM('[1]TRIAL-BALANCE'!AA337:AA338),2)</f>
        <v>0</v>
      </c>
      <c r="I82" s="59"/>
      <c r="J82" s="57">
        <f>+ROUND(+'[1]TRIAL-BALANCE'!AD157+'[1]TRIAL-BALANCE'!AD159-SUM('[1]TRIAL-BALANCE'!AC337:AC338)+SUM('[1]TRIAL-BALANCE'!AD337:AD338),2)</f>
        <v>0</v>
      </c>
      <c r="K82" s="132">
        <f>+ROUND(+'[1]TRIAL-BALANCE'!AH157+'[1]TRIAL-BALANCE'!AH159-SUM('[1]TRIAL-BALANCE'!AG337:AG338)+SUM('[1]TRIAL-BALANCE'!AH337:AH338),2)</f>
        <v>0</v>
      </c>
      <c r="L82" s="59"/>
      <c r="M82" s="57">
        <f t="shared" si="5"/>
        <v>0</v>
      </c>
      <c r="N82" s="132">
        <f t="shared" si="5"/>
        <v>0</v>
      </c>
    </row>
    <row r="83" spans="1:14" ht="15.75">
      <c r="A83" s="55" t="s">
        <v>84</v>
      </c>
      <c r="B83" s="121">
        <f t="shared" si="6"/>
        <v>528</v>
      </c>
      <c r="C83" s="21"/>
      <c r="D83" s="57">
        <f>+ROUND(+SUM('[1]TRIAL-BALANCE'!P247:P256),2)</f>
        <v>0</v>
      </c>
      <c r="E83" s="132">
        <f>+ROUND(+SUM('[1]TRIAL-BALANCE'!T247:T256),2)</f>
        <v>0</v>
      </c>
      <c r="F83" s="59"/>
      <c r="G83" s="57">
        <f>+ROUND(+SUM('[1]TRIAL-BALANCE'!W247:W256),2)</f>
        <v>0</v>
      </c>
      <c r="H83" s="132">
        <f>+ROUND(+SUM('[1]TRIAL-BALANCE'!AA247:AA256),2)</f>
        <v>0</v>
      </c>
      <c r="I83" s="59"/>
      <c r="J83" s="57">
        <f>+ROUND(+SUM('[1]TRIAL-BALANCE'!AD247:AD256),2)</f>
        <v>0</v>
      </c>
      <c r="K83" s="132">
        <f>+ROUND(+SUM('[1]TRIAL-BALANCE'!AH247:AH256),2)</f>
        <v>0</v>
      </c>
      <c r="L83" s="59"/>
      <c r="M83" s="57">
        <f t="shared" si="5"/>
        <v>0</v>
      </c>
      <c r="N83" s="132">
        <f t="shared" si="5"/>
        <v>0</v>
      </c>
    </row>
    <row r="84" spans="1:14" ht="15.75">
      <c r="A84" s="64" t="s">
        <v>85</v>
      </c>
      <c r="B84" s="122">
        <f t="shared" si="6"/>
        <v>529</v>
      </c>
      <c r="C84" s="21"/>
      <c r="D84" s="68">
        <f>+ROUND(+SUM('[1]TRIAL-BALANCE'!P182:P183)+'[1]TRIAL-BALANCE'!P193+SUM('[1]TRIAL-BALANCE'!P208:P214)+SUM('[1]TRIAL-BALANCE'!P220:P224)+SUM('[1]TRIAL-BALANCE'!P228:P229)+SUM('[1]TRIAL-BALANCE'!P234:P235)+SUM('[1]TRIAL-BALANCE'!P238:P246)-'[1]TRIAL-BALANCE'!P244+SUM('[1]TRIAL-BALANCE'!P257:P267)+'[1]TRIAL-BALANCE'!P269+'[1]TRIAL-BALANCE'!P271+'[1]TRIAL-BALANCE'!P273+SUM('[1]TRIAL-BALANCE'!P276:P277)+SUM('[1]TRIAL-BALANCE'!P279:P285)+'[1]TRIAL-BALANCE'!P292+SUM('[1]TRIAL-BALANCE'!P294:P295)+SUM('[1]TRIAL-BALANCE'!P298:P301)+SUM('[1]TRIAL-BALANCE'!P314:P317)-SUM('[1]TRIAL-BALANCE'!O332:O334)+SUM('[1]TRIAL-BALANCE'!P332:P334)-SUM('[1]TRIAL-BALANCE'!O341:O342)+SUM('[1]TRIAL-BALANCE'!P341:P342)+SUM('[1]TRIAL-BALANCE'!P398:P399)+'[1]TRIAL-BALANCE'!P985-IF('[1]Provisions-2014'!D79=0,+'[1]Provisions-2014'!D55,0),2)</f>
        <v>552122.74</v>
      </c>
      <c r="E84" s="133">
        <f>+ROUND(+SUM('[1]TRIAL-BALANCE'!T182:T183)+'[1]TRIAL-BALANCE'!T193+SUM('[1]TRIAL-BALANCE'!T208:T214)+SUM('[1]TRIAL-BALANCE'!T220:T224)+SUM('[1]TRIAL-BALANCE'!T228:T229)+SUM('[1]TRIAL-BALANCE'!T234:T235)+SUM('[1]TRIAL-BALANCE'!T238:T246)-'[1]TRIAL-BALANCE'!T244+SUM('[1]TRIAL-BALANCE'!T257:T267)+'[1]TRIAL-BALANCE'!T269+'[1]TRIAL-BALANCE'!T271+'[1]TRIAL-BALANCE'!T273+SUM('[1]TRIAL-BALANCE'!T276:T277)+SUM('[1]TRIAL-BALANCE'!T279:T285)+'[1]TRIAL-BALANCE'!T292+SUM('[1]TRIAL-BALANCE'!T294:T295)+SUM('[1]TRIAL-BALANCE'!T298:T301)+SUM('[1]TRIAL-BALANCE'!T314:T317)-SUM('[1]TRIAL-BALANCE'!S332:S334)+SUM('[1]TRIAL-BALANCE'!T332:T334)-SUM('[1]TRIAL-BALANCE'!S341:S342)+SUM('[1]TRIAL-BALANCE'!T341:T342)+SUM('[1]TRIAL-BALANCE'!T398:T399)+'[1]TRIAL-BALANCE'!T985-IF('[1]Provisions-2014'!E79=0,+'[1]Provisions-2014'!E55,0),2)</f>
        <v>70303.48</v>
      </c>
      <c r="F84" s="59"/>
      <c r="G84" s="68">
        <f>+ROUND(+SUM('[1]TRIAL-BALANCE'!W182:W183)+'[1]TRIAL-BALANCE'!W193+SUM('[1]TRIAL-BALANCE'!W208:W214)+SUM('[1]TRIAL-BALANCE'!W220:W224)+SUM('[1]TRIAL-BALANCE'!W228:W229)+SUM('[1]TRIAL-BALANCE'!W234:W235)+SUM('[1]TRIAL-BALANCE'!W238:W246)-'[1]TRIAL-BALANCE'!W244+SUM('[1]TRIAL-BALANCE'!W257:W267)+'[1]TRIAL-BALANCE'!W269+'[1]TRIAL-BALANCE'!W271+'[1]TRIAL-BALANCE'!W273+SUM('[1]TRIAL-BALANCE'!W276:W277)+SUM('[1]TRIAL-BALANCE'!W279:W285)+'[1]TRIAL-BALANCE'!W292+SUM('[1]TRIAL-BALANCE'!W294:W295)+SUM('[1]TRIAL-BALANCE'!W298:W301)+SUM('[1]TRIAL-BALANCE'!W314:W317)-SUM('[1]TRIAL-BALANCE'!V332:V334)+SUM('[1]TRIAL-BALANCE'!W332:W334)-SUM('[1]TRIAL-BALANCE'!V341:V342)+SUM('[1]TRIAL-BALANCE'!W341:W342)+SUM('[1]TRIAL-BALANCE'!W398:W399)+'[1]TRIAL-BALANCE'!W985-IF('[1]Provisions-2014'!G79=0,+'[1]Provisions-2014'!G55,0),2)</f>
        <v>0</v>
      </c>
      <c r="H84" s="133">
        <f>+ROUND(+SUM('[1]TRIAL-BALANCE'!AA182:AA183)+'[1]TRIAL-BALANCE'!AA193+SUM('[1]TRIAL-BALANCE'!AA208:AA214)+SUM('[1]TRIAL-BALANCE'!AA220:AA224)+SUM('[1]TRIAL-BALANCE'!AA228:AA229)+SUM('[1]TRIAL-BALANCE'!AA234:AA235)+SUM('[1]TRIAL-BALANCE'!AA238:AA246)-'[1]TRIAL-BALANCE'!AA244+SUM('[1]TRIAL-BALANCE'!AA257:AA267)+'[1]TRIAL-BALANCE'!AA269+'[1]TRIAL-BALANCE'!AA271+'[1]TRIAL-BALANCE'!AA273+SUM('[1]TRIAL-BALANCE'!AA276:AA277)+SUM('[1]TRIAL-BALANCE'!AA279:AA285)+'[1]TRIAL-BALANCE'!AA292+SUM('[1]TRIAL-BALANCE'!AA294:AA295)+SUM('[1]TRIAL-BALANCE'!AA298:AA301)+SUM('[1]TRIAL-BALANCE'!AA314:AA317)-SUM('[1]TRIAL-BALANCE'!Z332:Z334)+SUM('[1]TRIAL-BALANCE'!AA332:AA334)-SUM('[1]TRIAL-BALANCE'!Z341:Z342)+SUM('[1]TRIAL-BALANCE'!AA341:AA342)+SUM('[1]TRIAL-BALANCE'!AA398:AA399)+'[1]TRIAL-BALANCE'!AA985-IF('[1]Provisions-2014'!H79=0,+'[1]Provisions-2014'!H55,0),2)</f>
        <v>0</v>
      </c>
      <c r="I84" s="59"/>
      <c r="J84" s="68">
        <f>+ROUND(+SUM('[1]TRIAL-BALANCE'!AD182:AD183)+'[1]TRIAL-BALANCE'!AD193+SUM('[1]TRIAL-BALANCE'!AD208:AD214)+SUM('[1]TRIAL-BALANCE'!AD220:AD224)+SUM('[1]TRIAL-BALANCE'!AD228:AD229)+SUM('[1]TRIAL-BALANCE'!AD234:AD235)+SUM('[1]TRIAL-BALANCE'!AD238:AD246)-'[1]TRIAL-BALANCE'!AD244+SUM('[1]TRIAL-BALANCE'!AD257:AD267)+'[1]TRIAL-BALANCE'!AD269+'[1]TRIAL-BALANCE'!AD271+'[1]TRIAL-BALANCE'!AD273+SUM('[1]TRIAL-BALANCE'!AD276:AD277)+SUM('[1]TRIAL-BALANCE'!AD279:AD285)+'[1]TRIAL-BALANCE'!AD292+SUM('[1]TRIAL-BALANCE'!AD294:AD295)+SUM('[1]TRIAL-BALANCE'!AD298:AD301)+SUM('[1]TRIAL-BALANCE'!AD314:AD317)-SUM('[1]TRIAL-BALANCE'!AC332:AC334)+SUM('[1]TRIAL-BALANCE'!AD332:AD334)-SUM('[1]TRIAL-BALANCE'!AC341:AC342)+SUM('[1]TRIAL-BALANCE'!AD341:AD342)+SUM('[1]TRIAL-BALANCE'!AD398:AD399)+'[1]TRIAL-BALANCE'!AD985-IF('[1]Provisions-2014'!J79=0,+'[1]Provisions-2014'!J55,0),2)</f>
        <v>17847.71</v>
      </c>
      <c r="K84" s="133">
        <f>+ROUND(+SUM('[1]TRIAL-BALANCE'!AH182:AH183)+'[1]TRIAL-BALANCE'!AH193+SUM('[1]TRIAL-BALANCE'!AH208:AH214)+SUM('[1]TRIAL-BALANCE'!AH220:AH224)+SUM('[1]TRIAL-BALANCE'!AH228:AH229)+SUM('[1]TRIAL-BALANCE'!AH234:AH235)+SUM('[1]TRIAL-BALANCE'!AH238:AH246)-'[1]TRIAL-BALANCE'!AH244+SUM('[1]TRIAL-BALANCE'!AH257:AH267)+'[1]TRIAL-BALANCE'!AH269+'[1]TRIAL-BALANCE'!AH271+'[1]TRIAL-BALANCE'!AH273+SUM('[1]TRIAL-BALANCE'!AH276:AH277)+SUM('[1]TRIAL-BALANCE'!AH279:AH285)+'[1]TRIAL-BALANCE'!AH292+SUM('[1]TRIAL-BALANCE'!AH294:AH295)+SUM('[1]TRIAL-BALANCE'!AH298:AH301)+SUM('[1]TRIAL-BALANCE'!AH314:AH317)-SUM('[1]TRIAL-BALANCE'!AG332:AG334)+SUM('[1]TRIAL-BALANCE'!AH332:AH334)-SUM('[1]TRIAL-BALANCE'!AG341:AG342)+SUM('[1]TRIAL-BALANCE'!AH341:AH342)+SUM('[1]TRIAL-BALANCE'!AH398:AH399)+'[1]TRIAL-BALANCE'!AH985-IF('[1]Provisions-2014'!K79=0,+'[1]Provisions-2014'!K55,0),2)</f>
        <v>22881.56</v>
      </c>
      <c r="L84" s="59"/>
      <c r="M84" s="68">
        <f t="shared" si="5"/>
        <v>569970.44999999995</v>
      </c>
      <c r="N84" s="133">
        <f t="shared" si="5"/>
        <v>93185.04</v>
      </c>
    </row>
    <row r="85" spans="1:14" ht="15.75">
      <c r="A85" s="70" t="s">
        <v>48</v>
      </c>
      <c r="B85" s="138">
        <v>520</v>
      </c>
      <c r="C85" s="21"/>
      <c r="D85" s="139">
        <f>+ROUND(SUM(D76:D84),2)</f>
        <v>556143.79</v>
      </c>
      <c r="E85" s="140">
        <f>+ROUND(SUM(E76:E84),2)</f>
        <v>94502.48</v>
      </c>
      <c r="F85" s="59"/>
      <c r="G85" s="139">
        <f>+ROUND(SUM(G76:G84),2)</f>
        <v>0</v>
      </c>
      <c r="H85" s="140">
        <f>+ROUND(SUM(H76:H84),2)</f>
        <v>0</v>
      </c>
      <c r="I85" s="59"/>
      <c r="J85" s="139">
        <f>+ROUND(SUM(J76:J84),2)</f>
        <v>17847.71</v>
      </c>
      <c r="K85" s="140">
        <f>+ROUND(SUM(K76:K84),2)</f>
        <v>22881.56</v>
      </c>
      <c r="L85" s="59"/>
      <c r="M85" s="139">
        <f>+ROUND(SUM(M76:M84),2)</f>
        <v>573991.5</v>
      </c>
      <c r="N85" s="140">
        <f>+ROUND(SUM(N76:N84),2)</f>
        <v>117384.04</v>
      </c>
    </row>
    <row r="86" spans="1:14" ht="15.75">
      <c r="A86" s="51" t="s">
        <v>86</v>
      </c>
      <c r="B86" s="137"/>
      <c r="C86" s="21"/>
      <c r="D86" s="53" t="str">
        <f>+IF(+OR(D87&lt;0,D88&lt;0),"НЕРАВНЕНИЕ !"," ")</f>
        <v xml:space="preserve"> </v>
      </c>
      <c r="E86" s="131" t="str">
        <f>+IF(+OR(E87&lt;0,E88&lt;0),"НЕРАВНЕНИЕ !"," ")</f>
        <v xml:space="preserve"> </v>
      </c>
      <c r="F86" s="59"/>
      <c r="G86" s="53" t="str">
        <f>+IF(+OR(G87&lt;0,G88&lt;0),"НЕРАВНЕНИЕ !"," ")</f>
        <v xml:space="preserve"> </v>
      </c>
      <c r="H86" s="131" t="str">
        <f>+IF(+OR(H87&lt;0,H88&lt;0),"НЕРАВНЕНИЕ !"," ")</f>
        <v xml:space="preserve"> </v>
      </c>
      <c r="I86" s="59"/>
      <c r="J86" s="53" t="str">
        <f>+IF(+OR(J87&lt;0,J88&lt;0),"НЕРАВНЕНИЕ !"," ")</f>
        <v xml:space="preserve"> </v>
      </c>
      <c r="K86" s="131" t="str">
        <f>+IF(+OR(K87&lt;0,K88&lt;0),"НЕРАВНЕНИЕ !"," ")</f>
        <v xml:space="preserve"> </v>
      </c>
      <c r="L86" s="59"/>
      <c r="M86" s="53" t="str">
        <f>+IF(+OR(M87&lt;0,M88&lt;0),"НЕРАВНЕНИЕ !"," ")</f>
        <v xml:space="preserve"> </v>
      </c>
      <c r="N86" s="131" t="str">
        <f>+IF(+OR(N87&lt;0,N88&lt;0),"НЕРАВНЕНИЕ !"," ")</f>
        <v xml:space="preserve"> </v>
      </c>
    </row>
    <row r="87" spans="1:14" ht="15.75">
      <c r="A87" s="55" t="s">
        <v>87</v>
      </c>
      <c r="B87" s="121">
        <v>531</v>
      </c>
      <c r="C87" s="21"/>
      <c r="D87" s="57">
        <f>+ROUND(+'[1]TRIAL-BALANCE'!P161+'[1]TRIAL-BALANCE'!P324,2)</f>
        <v>382090.58</v>
      </c>
      <c r="E87" s="132">
        <f>+ROUND(+'[1]TRIAL-BALANCE'!T161+'[1]TRIAL-BALANCE'!T324,2)</f>
        <v>192019</v>
      </c>
      <c r="F87" s="59"/>
      <c r="G87" s="57">
        <f>+ROUND(+'[1]TRIAL-BALANCE'!W161+'[1]TRIAL-BALANCE'!W324,2)</f>
        <v>0</v>
      </c>
      <c r="H87" s="132">
        <f>+ROUND(+'[1]TRIAL-BALANCE'!AA161+'[1]TRIAL-BALANCE'!AA324,2)</f>
        <v>1794.64</v>
      </c>
      <c r="I87" s="59"/>
      <c r="J87" s="57">
        <f>+ROUND(+'[1]TRIAL-BALANCE'!AD161+'[1]TRIAL-BALANCE'!AD324,2)</f>
        <v>0</v>
      </c>
      <c r="K87" s="132">
        <f>+ROUND(+'[1]TRIAL-BALANCE'!AH161+'[1]TRIAL-BALANCE'!AH324,2)</f>
        <v>0</v>
      </c>
      <c r="L87" s="59"/>
      <c r="M87" s="57">
        <f>+ROUND(+D87+G87+J87,2)</f>
        <v>382090.58</v>
      </c>
      <c r="N87" s="132">
        <f>+ROUND(+E87+H87+K87,2)</f>
        <v>193813.64</v>
      </c>
    </row>
    <row r="88" spans="1:14" ht="15.75">
      <c r="A88" s="64" t="s">
        <v>88</v>
      </c>
      <c r="B88" s="122">
        <v>532</v>
      </c>
      <c r="C88" s="21"/>
      <c r="D88" s="68">
        <f>+ROUND(+SUM('[1]TRIAL-BALANCE'!P325:P328)+'[1]TRIAL-BALANCE'!P344+'[1]TRIAL-BALANCE'!P346,2)</f>
        <v>0</v>
      </c>
      <c r="E88" s="133">
        <f>+ROUND(+SUM('[1]TRIAL-BALANCE'!T325:T328)+'[1]TRIAL-BALANCE'!T344+'[1]TRIAL-BALANCE'!T346,2)</f>
        <v>0</v>
      </c>
      <c r="F88" s="59"/>
      <c r="G88" s="68">
        <f>+ROUND(+SUM('[1]TRIAL-BALANCE'!W325:W328)+'[1]TRIAL-BALANCE'!W344+'[1]TRIAL-BALANCE'!W346,2)</f>
        <v>0</v>
      </c>
      <c r="H88" s="133">
        <f>+ROUND(+SUM('[1]TRIAL-BALANCE'!AA325:AA328)+'[1]TRIAL-BALANCE'!AA344+'[1]TRIAL-BALANCE'!AA346,2)</f>
        <v>0</v>
      </c>
      <c r="I88" s="59"/>
      <c r="J88" s="68">
        <f>+ROUND(+SUM('[1]TRIAL-BALANCE'!AD325:AD328)+'[1]TRIAL-BALANCE'!AD344+'[1]TRIAL-BALANCE'!AD346,2)</f>
        <v>0</v>
      </c>
      <c r="K88" s="133">
        <f>+ROUND(+SUM('[1]TRIAL-BALANCE'!AH325:AH328)+'[1]TRIAL-BALANCE'!AH344+'[1]TRIAL-BALANCE'!AH346,2)</f>
        <v>0</v>
      </c>
      <c r="L88" s="59"/>
      <c r="M88" s="68">
        <f>+ROUND(+D88+G88+J88,2)</f>
        <v>0</v>
      </c>
      <c r="N88" s="133">
        <f>+ROUND(+E88+H88+K88,2)</f>
        <v>0</v>
      </c>
    </row>
    <row r="89" spans="1:14" ht="15.75">
      <c r="A89" s="70" t="s">
        <v>37</v>
      </c>
      <c r="B89" s="134">
        <v>530</v>
      </c>
      <c r="C89" s="21"/>
      <c r="D89" s="72">
        <f>+ROUND(+D87+D88,2)</f>
        <v>382090.58</v>
      </c>
      <c r="E89" s="73">
        <f>+ROUND(+E87+E88,2)</f>
        <v>192019</v>
      </c>
      <c r="F89" s="59"/>
      <c r="G89" s="72">
        <f>+ROUND(+G87+G88,2)</f>
        <v>0</v>
      </c>
      <c r="H89" s="73">
        <f>+ROUND(+H87+H88,2)</f>
        <v>1794.64</v>
      </c>
      <c r="I89" s="59"/>
      <c r="J89" s="72">
        <f>+ROUND(+J87+J88,2)</f>
        <v>0</v>
      </c>
      <c r="K89" s="73">
        <f>+ROUND(+K87+K88,2)</f>
        <v>0</v>
      </c>
      <c r="L89" s="59"/>
      <c r="M89" s="72">
        <f>+ROUND(+M87+M88,2)</f>
        <v>382090.58</v>
      </c>
      <c r="N89" s="73">
        <f>+ROUND(+N87+N88,2)</f>
        <v>193813.64</v>
      </c>
    </row>
    <row r="90" spans="1:14" ht="5.25" customHeight="1">
      <c r="A90" s="51"/>
      <c r="B90" s="137"/>
      <c r="C90" s="21"/>
      <c r="D90" s="74"/>
      <c r="E90" s="141"/>
      <c r="F90" s="59"/>
      <c r="G90" s="74"/>
      <c r="H90" s="141"/>
      <c r="I90" s="59"/>
      <c r="J90" s="74"/>
      <c r="K90" s="141"/>
      <c r="L90" s="59"/>
      <c r="M90" s="74"/>
      <c r="N90" s="141"/>
    </row>
    <row r="91" spans="1:14" ht="19.5" thickBot="1">
      <c r="A91" s="124" t="s">
        <v>89</v>
      </c>
      <c r="B91" s="125">
        <v>500</v>
      </c>
      <c r="C91" s="21"/>
      <c r="D91" s="79">
        <f>+ROUND(+D74+D85+D89,2)</f>
        <v>938234.37</v>
      </c>
      <c r="E91" s="126">
        <f>+ROUND(+E74+E85+E89,2)</f>
        <v>286521.48</v>
      </c>
      <c r="F91" s="59"/>
      <c r="G91" s="142">
        <f>+ROUND(+G74+G85+G89,2)</f>
        <v>0</v>
      </c>
      <c r="H91" s="143">
        <f>+ROUND(+H74+H85+H89,2)</f>
        <v>1794.64</v>
      </c>
      <c r="I91" s="59"/>
      <c r="J91" s="79">
        <f>+ROUND(+J74+J85+J89,2)</f>
        <v>17847.71</v>
      </c>
      <c r="K91" s="126">
        <f>+ROUND(+K74+K85+K89,2)</f>
        <v>22881.56</v>
      </c>
      <c r="L91" s="59"/>
      <c r="M91" s="142">
        <f>+ROUND(+M74+M85+M89,2)</f>
        <v>956082.08</v>
      </c>
      <c r="N91" s="126">
        <f>+ROUND(+N74+N85+N89,2)</f>
        <v>311197.68</v>
      </c>
    </row>
    <row r="92" spans="1:14" ht="6" customHeight="1" thickBot="1">
      <c r="A92" s="51"/>
      <c r="B92" s="137"/>
      <c r="C92" s="21"/>
      <c r="D92" s="74"/>
      <c r="E92" s="141"/>
      <c r="F92" s="59"/>
      <c r="G92" s="74"/>
      <c r="H92" s="141"/>
      <c r="I92" s="59"/>
      <c r="J92" s="74"/>
      <c r="K92" s="141"/>
      <c r="L92" s="59"/>
      <c r="M92" s="74"/>
      <c r="N92" s="141"/>
    </row>
    <row r="93" spans="1:14" ht="21" thickBot="1">
      <c r="A93" s="144" t="s">
        <v>90</v>
      </c>
      <c r="B93" s="145">
        <v>600</v>
      </c>
      <c r="C93" s="21"/>
      <c r="D93" s="146">
        <f>ROUND(+D68+D91,2)</f>
        <v>4614857.29</v>
      </c>
      <c r="E93" s="147">
        <f>ROUND(+E68+E91,2)</f>
        <v>6703987.9000000004</v>
      </c>
      <c r="F93" s="59"/>
      <c r="G93" s="146">
        <f>ROUND(+G68+G91,2)</f>
        <v>0</v>
      </c>
      <c r="H93" s="147">
        <f>ROUND(+H68+H91,2)</f>
        <v>1941.81</v>
      </c>
      <c r="I93" s="59"/>
      <c r="J93" s="146">
        <f>ROUND(+J68+J91,2)</f>
        <v>17847.71</v>
      </c>
      <c r="K93" s="147">
        <f>ROUND(+K68+K91,2)</f>
        <v>57734.66</v>
      </c>
      <c r="L93" s="59"/>
      <c r="M93" s="146">
        <f>ROUND(+M68+M91,2)</f>
        <v>4632705</v>
      </c>
      <c r="N93" s="147">
        <f>ROUND(+N68+N91,2)</f>
        <v>6763664.3700000001</v>
      </c>
    </row>
    <row r="94" spans="1:14" ht="21" customHeight="1" thickBot="1">
      <c r="A94" s="148" t="s">
        <v>91</v>
      </c>
      <c r="B94" s="149">
        <v>650</v>
      </c>
      <c r="C94" s="21"/>
      <c r="D94" s="91">
        <f>+ROUND(+SUM('[1]TRIAL-BALANCE'!P903:P906)+'[1]TRIAL-BALANCE'!P912+'[1]TRIAL-BALANCE'!P913+'[1]TRIAL-BALANCE'!P914+'[1]TRIAL-BALANCE'!P915+'[1]TRIAL-BALANCE'!P917+'[1]TRIAL-BALANCE'!P918+'[1]TRIAL-BALANCE'!P959+'[1]TRIAL-BALANCE'!P960-'[1]TRIAL-BALANCE'!P960,2)</f>
        <v>3541577.26</v>
      </c>
      <c r="E94" s="93">
        <f>+ROUND(+SUM('[1]TRIAL-BALANCE'!T903:T906)+'[1]TRIAL-BALANCE'!T912+'[1]TRIAL-BALANCE'!T913+'[1]TRIAL-BALANCE'!T914+'[1]TRIAL-BALANCE'!T915+'[1]TRIAL-BALANCE'!T917+'[1]TRIAL-BALANCE'!T918+'[1]TRIAL-BALANCE'!T959+'[1]TRIAL-BALANCE'!T960-'[1]TRIAL-BALANCE'!T960,2)</f>
        <v>3067577.24</v>
      </c>
      <c r="F94" s="59"/>
      <c r="G94" s="91">
        <f>+ROUND(+SUM('[1]TRIAL-BALANCE'!W903:W906)+'[1]TRIAL-BALANCE'!W912+'[1]TRIAL-BALANCE'!W913+'[1]TRIAL-BALANCE'!W914+'[1]TRIAL-BALANCE'!W915+'[1]TRIAL-BALANCE'!W917+'[1]TRIAL-BALANCE'!W918+'[1]TRIAL-BALANCE'!W959+'[1]TRIAL-BALANCE'!W960-'[1]TRIAL-BALANCE'!W960,2)</f>
        <v>0</v>
      </c>
      <c r="H94" s="93">
        <f>+ROUND(+SUM('[1]TRIAL-BALANCE'!AA903:AA906)+'[1]TRIAL-BALANCE'!AA912+'[1]TRIAL-BALANCE'!AA913+'[1]TRIAL-BALANCE'!AA914+'[1]TRIAL-BALANCE'!AA915+'[1]TRIAL-BALANCE'!AA917+'[1]TRIAL-BALANCE'!AA918+'[1]TRIAL-BALANCE'!AA959+'[1]TRIAL-BALANCE'!AA960-'[1]TRIAL-BALANCE'!AA960,2)</f>
        <v>11952</v>
      </c>
      <c r="I94" s="59"/>
      <c r="J94" s="91">
        <f>+ROUND(+SUM('[1]TRIAL-BALANCE'!AD903:AD906)+'[1]TRIAL-BALANCE'!AD912+'[1]TRIAL-BALANCE'!AD913+'[1]TRIAL-BALANCE'!AD914+'[1]TRIAL-BALANCE'!AD915+'[1]TRIAL-BALANCE'!AD917+'[1]TRIAL-BALANCE'!AD918+'[1]TRIAL-BALANCE'!AD959+'[1]TRIAL-BALANCE'!AD960-'[1]TRIAL-BALANCE'!AD960,2)</f>
        <v>0</v>
      </c>
      <c r="K94" s="93">
        <f>+ROUND(+SUM('[1]TRIAL-BALANCE'!AH903:AH906)+'[1]TRIAL-BALANCE'!AH912+'[1]TRIAL-BALANCE'!AH913+'[1]TRIAL-BALANCE'!AH914+'[1]TRIAL-BALANCE'!AH915+'[1]TRIAL-BALANCE'!AH917+'[1]TRIAL-BALANCE'!AH918+'[1]TRIAL-BALANCE'!AH959+'[1]TRIAL-BALANCE'!AH960-'[1]TRIAL-BALANCE'!AH960,2)</f>
        <v>0</v>
      </c>
      <c r="L94" s="59"/>
      <c r="M94" s="91">
        <f>+ROUND(+D94+G94+J94,2)</f>
        <v>3541577.26</v>
      </c>
      <c r="N94" s="93">
        <f>+ROUND(+E94+H94+K94,2)</f>
        <v>3079529.24</v>
      </c>
    </row>
    <row r="95" spans="1:14" ht="16.5" thickTop="1">
      <c r="A95" s="94"/>
      <c r="B95" s="25"/>
      <c r="C95" s="21"/>
      <c r="D95" s="96" t="str">
        <f>+IF(+OR(D94&lt;0),"НЕРАВНЕНИЕ !"," ")</f>
        <v xml:space="preserve"> </v>
      </c>
      <c r="E95" s="96" t="str">
        <f>+IF(+OR(E94&lt;0),"НЕРАВНЕНИЕ !"," ")</f>
        <v xml:space="preserve"> </v>
      </c>
      <c r="F95" s="21"/>
      <c r="G95" s="96" t="str">
        <f>+IF(+OR(G94&lt;0),"НЕРАВНЕНИЕ !"," ")</f>
        <v xml:space="preserve"> </v>
      </c>
      <c r="H95" s="96" t="str">
        <f>+IF(+OR(H94&lt;0),"НЕРАВНЕНИЕ !"," ")</f>
        <v xml:space="preserve"> </v>
      </c>
      <c r="I95" s="21"/>
      <c r="J95" s="96" t="str">
        <f>+IF(+OR(J94&lt;0),"НЕРАВНЕНИЕ !"," ")</f>
        <v xml:space="preserve"> </v>
      </c>
      <c r="K95" s="96" t="str">
        <f>+IF(+OR(K94&lt;0),"НЕРАВНЕНИЕ !"," ")</f>
        <v xml:space="preserve"> </v>
      </c>
      <c r="L95" s="21"/>
      <c r="M95" s="96" t="str">
        <f>+IF(+OR(M94&lt;0),"НЕРАВНЕНИЕ !"," ")</f>
        <v xml:space="preserve"> </v>
      </c>
      <c r="N95" s="96" t="str">
        <f>+IF(+OR(N94&lt;0),"НЕРАВНЕНИЕ !"," ")</f>
        <v xml:space="preserve"> </v>
      </c>
    </row>
    <row r="96" spans="1:14" ht="18.75">
      <c r="A96" s="150" t="s">
        <v>92</v>
      </c>
      <c r="B96" s="151"/>
      <c r="C96" s="21"/>
      <c r="D96" s="190"/>
      <c r="E96" s="190"/>
      <c r="F96" s="21"/>
      <c r="G96" s="152"/>
      <c r="H96" s="153"/>
      <c r="I96" s="21"/>
      <c r="J96" s="153"/>
      <c r="K96" s="98"/>
      <c r="L96" s="21"/>
      <c r="M96" s="153"/>
      <c r="N96" s="98"/>
    </row>
    <row r="97" spans="1:14" ht="4.5" customHeight="1">
      <c r="A97" s="98"/>
      <c r="B97" s="98"/>
      <c r="C97" s="98"/>
      <c r="D97" s="98"/>
      <c r="E97" s="98"/>
      <c r="F97" s="21"/>
      <c r="G97" s="154"/>
      <c r="H97" s="155"/>
      <c r="I97" s="21"/>
      <c r="J97" s="153"/>
      <c r="K97" s="156"/>
      <c r="L97" s="21"/>
      <c r="M97" s="153"/>
      <c r="N97" s="156"/>
    </row>
    <row r="98" spans="1:14" ht="18.75">
      <c r="A98" s="150" t="s">
        <v>93</v>
      </c>
      <c r="B98" s="151"/>
      <c r="C98" s="21"/>
      <c r="D98" s="157"/>
      <c r="E98" s="158"/>
      <c r="F98" s="21"/>
      <c r="G98" s="98"/>
      <c r="H98" s="150" t="s">
        <v>94</v>
      </c>
      <c r="I98" s="21"/>
      <c r="J98" s="150"/>
      <c r="K98" s="159"/>
      <c r="L98" s="160"/>
      <c r="M98" s="161"/>
      <c r="N98" s="159"/>
    </row>
    <row r="99" spans="1:14" ht="6.75" customHeight="1">
      <c r="A99" s="153"/>
      <c r="B99" s="98"/>
      <c r="C99" s="21"/>
      <c r="D99" s="98"/>
      <c r="E99" s="152"/>
      <c r="F99" s="21"/>
      <c r="G99" s="98"/>
      <c r="H99" s="98"/>
      <c r="I99" s="21"/>
      <c r="J99" s="98"/>
      <c r="K99" s="98"/>
      <c r="L99" s="21"/>
      <c r="M99" s="98"/>
      <c r="N99" s="98"/>
    </row>
    <row r="100" spans="1:14" ht="16.5" thickBot="1">
      <c r="C100" s="162"/>
      <c r="F100" s="162"/>
      <c r="I100" s="162"/>
      <c r="L100" s="162"/>
    </row>
    <row r="101" spans="1:14" ht="16.5" thickBot="1">
      <c r="A101" s="163" t="s">
        <v>95</v>
      </c>
      <c r="B101" s="164"/>
      <c r="C101" s="162"/>
      <c r="D101" s="165" t="str">
        <f>+IF(D56=+D93,"O K","НЕРАВНЕНИЕ !")</f>
        <v>O K</v>
      </c>
      <c r="E101" s="166" t="str">
        <f>+IF(E56=+E93,"O K","НЕРАВНЕНИЕ !")</f>
        <v>O K</v>
      </c>
      <c r="F101" s="162"/>
      <c r="G101" s="167" t="str">
        <f>+IF(G56=+G93,"O K","НЕРАВНЕНИЕ !")</f>
        <v>O K</v>
      </c>
      <c r="H101" s="168" t="str">
        <f>+IF(H56=+H93,"O K","НЕРАВНЕНИЕ !")</f>
        <v>O K</v>
      </c>
      <c r="I101" s="162"/>
      <c r="J101" s="169" t="str">
        <f>+IF(J56=+J93,"O K","НЕРАВНЕНИЕ !")</f>
        <v>O K</v>
      </c>
      <c r="K101" s="170" t="str">
        <f>+IF(K56=+K93,"O K","НЕРАВНЕНИЕ !")</f>
        <v>O K</v>
      </c>
      <c r="L101" s="162"/>
      <c r="M101" s="171" t="str">
        <f>+IF(M56=+M93,"O K","НЕРАВНЕНИЕ !")</f>
        <v>O K</v>
      </c>
      <c r="N101" s="172" t="str">
        <f>+IF(N56=+N93,"O K","НЕРАВНЕНИЕ !")</f>
        <v>O K</v>
      </c>
    </row>
    <row r="102" spans="1:14" ht="16.5" thickBot="1">
      <c r="A102" s="173" t="s">
        <v>96</v>
      </c>
      <c r="B102" s="164"/>
      <c r="C102" s="162"/>
      <c r="D102" s="165" t="str">
        <f>+IF(+SUM(+D57+'[1]TRIAL-BALANCE'!O961+SUM('[1]TRIAL-BALANCE'!O933:O941)+SUM('[1]TRIAL-BALANCE'!O919:O927)+SUM('[1]TRIAL-BALANCE'!O950:O957))=+SUM(+D94+'[1]TRIAL-BALANCE'!P960+SUM('[1]TRIAL-BALANCE'!P942:P949)+SUM('[1]TRIAL-BALANCE'!P919:P927)+SUM('[1]TRIAL-BALANCE'!P950:P957)),"O K","НЕРАВНЕНИЕ !")</f>
        <v>O K</v>
      </c>
      <c r="E102" s="166" t="str">
        <f>+IF(+SUM(+E57+'[1]TRIAL-BALANCE'!S961+SUM('[1]TRIAL-BALANCE'!S933:S941)+SUM('[1]TRIAL-BALANCE'!S919:S927)+SUM('[1]TRIAL-BALANCE'!S950:S957))=+SUM(+E94+'[1]TRIAL-BALANCE'!T960+SUM('[1]TRIAL-BALANCE'!T942:T949)+SUM('[1]TRIAL-BALANCE'!T919:T927)+SUM('[1]TRIAL-BALANCE'!T950:T957)),"O K","НЕРАВНЕНИЕ !")</f>
        <v>O K</v>
      </c>
      <c r="F102" s="162"/>
      <c r="G102" s="167" t="str">
        <f>+IF(+SUM(+G57+'[1]TRIAL-BALANCE'!V961+SUM('[1]TRIAL-BALANCE'!V933:V941)+SUM('[1]TRIAL-BALANCE'!V919:V927)+SUM('[1]TRIAL-BALANCE'!V950:V957))=+SUM(+G94+'[1]TRIAL-BALANCE'!W960+SUM('[1]TRIAL-BALANCE'!W942:W949)+SUM('[1]TRIAL-BALANCE'!W919:W927)+SUM('[1]TRIAL-BALANCE'!W950:W957)),"O K","НЕРАВНЕНИЕ !")</f>
        <v>O K</v>
      </c>
      <c r="H102" s="168" t="str">
        <f>+IF(+SUM(+H57+'[1]TRIAL-BALANCE'!Z961+SUM('[1]TRIAL-BALANCE'!Z933:Z941)+SUM('[1]TRIAL-BALANCE'!Z919:Z927)+SUM('[1]TRIAL-BALANCE'!Z950:Z957))=+SUM(+H94+'[1]TRIAL-BALANCE'!AA960+SUM('[1]TRIAL-BALANCE'!AA942:AA949)+SUM('[1]TRIAL-BALANCE'!AA919:AA927)+SUM('[1]TRIAL-BALANCE'!AA950:AA957)),"O K","НЕРАВНЕНИЕ !")</f>
        <v>O K</v>
      </c>
      <c r="I102" s="162"/>
      <c r="J102" s="169" t="str">
        <f>+IF(+SUM(J57+'[1]TRIAL-BALANCE'!AC961+SUM('[1]TRIAL-BALANCE'!AC933:AC941)+SUM('[1]TRIAL-BALANCE'!AC919:AC927)+SUM('[1]TRIAL-BALANCE'!AC950:AC957))=+SUM(+J94+'[1]TRIAL-BALANCE'!AD960+SUM('[1]TRIAL-BALANCE'!AD942:AD949)+SUM('[1]TRIAL-BALANCE'!AD919:AD927)+SUM('[1]TRIAL-BALANCE'!AD950:AD957)),"O K","НЕРАВНЕНИЕ !")</f>
        <v>O K</v>
      </c>
      <c r="K102" s="170" t="str">
        <f>+IF(+SUM(+K57+'[1]TRIAL-BALANCE'!AG961+SUM('[1]TRIAL-BALANCE'!AG933:AG941)+SUM('[1]TRIAL-BALANCE'!AG919:AG927)+SUM('[1]TRIAL-BALANCE'!AG950:AG957))=+SUM(+K94+'[1]TRIAL-BALANCE'!AH960+SUM('[1]TRIAL-BALANCE'!AH942:AH949)+SUM('[1]TRIAL-BALANCE'!AH919:AH927)+SUM('[1]TRIAL-BALANCE'!AH950:AH957)),"O K","НЕРАВНЕНИЕ !")</f>
        <v>O K</v>
      </c>
      <c r="L102" s="162"/>
      <c r="M102" s="174" t="str">
        <f>+IF(+SUM(M57+'[1]TRIAL-BALANCE'!AK961+SUM('[1]TRIAL-BALANCE'!AK933:AK941)+SUM('[1]TRIAL-BALANCE'!AK919:AK927)+SUM('[1]TRIAL-BALANCE'!AK950:AK957))=+SUM(+M94+'[1]TRIAL-BALANCE'!AL960+SUM('[1]TRIAL-BALANCE'!AL942:AL949)+SUM('[1]TRIAL-BALANCE'!AL919:AL927)+SUM('[1]TRIAL-BALANCE'!AL950:AL957)),"O K","НЕРАВНЕНИЕ !")</f>
        <v>O K</v>
      </c>
      <c r="N102" s="175" t="str">
        <f>+IF(+SUM(+N57+'[1]TRIAL-BALANCE'!AO961+SUM('[1]TRIAL-BALANCE'!AO933:AO941)+SUM('[1]TRIAL-BALANCE'!AO919:AO927)+SUM('[1]TRIAL-BALANCE'!AO950:AO957))=+SUM(+N94+'[1]TRIAL-BALANCE'!AP960+SUM('[1]TRIAL-BALANCE'!AP942:AP949)+SUM('[1]TRIAL-BALANCE'!AP919:AP927)+SUM('[1]TRIAL-BALANCE'!AP950:AP957)),"O K","НЕРАВНЕНИЕ !")</f>
        <v>O K</v>
      </c>
    </row>
    <row r="103" spans="1:14" ht="16.5" thickBot="1">
      <c r="C103" s="162"/>
      <c r="F103" s="162"/>
      <c r="I103" s="162"/>
      <c r="L103" s="162"/>
    </row>
    <row r="104" spans="1:14" ht="16.5" thickBot="1">
      <c r="A104" s="163" t="s">
        <v>97</v>
      </c>
      <c r="B104" s="164"/>
      <c r="C104" s="162"/>
      <c r="D104" s="165">
        <f>+ROUND(+D56-D93,2)</f>
        <v>0</v>
      </c>
      <c r="E104" s="166">
        <f>+ROUND(+E56-E93,2)</f>
        <v>0</v>
      </c>
      <c r="F104" s="162"/>
      <c r="G104" s="167">
        <f>+ROUND(+G56-G93,2)</f>
        <v>0</v>
      </c>
      <c r="H104" s="168">
        <f>+ROUND(+H56-H93,2)</f>
        <v>0</v>
      </c>
      <c r="I104" s="162"/>
      <c r="J104" s="169">
        <f>+ROUND(+J56-J93,2)</f>
        <v>0</v>
      </c>
      <c r="K104" s="170">
        <f>+ROUND(+K56-K93,2)</f>
        <v>0</v>
      </c>
      <c r="L104" s="162"/>
      <c r="M104" s="171">
        <f>+ROUND(+M56-M93,2)</f>
        <v>0</v>
      </c>
      <c r="N104" s="172">
        <f>+ROUND(+N56-N93,2)</f>
        <v>0</v>
      </c>
    </row>
    <row r="105" spans="1:14" ht="16.5" thickBot="1">
      <c r="A105" s="176" t="s">
        <v>98</v>
      </c>
      <c r="B105" s="164"/>
      <c r="C105" s="162"/>
      <c r="D105" s="165">
        <f>+ROUND(+D57+'[1]TRIAL-BALANCE'!O961+SUM('[1]TRIAL-BALANCE'!O933:O941)+SUM('[1]TRIAL-BALANCE'!O919:O927)+SUM('[1]TRIAL-BALANCE'!O950:O957)-D94-'[1]TRIAL-BALANCE'!P960-SUM('[1]TRIAL-BALANCE'!P942:P949)-SUM('[1]TRIAL-BALANCE'!P919:P927)-SUM('[1]TRIAL-BALANCE'!P950:P957),2)</f>
        <v>0</v>
      </c>
      <c r="E105" s="166">
        <f>+ROUND(+E57+'[1]TRIAL-BALANCE'!S961+SUM('[1]TRIAL-BALANCE'!S933:S941)+SUM('[1]TRIAL-BALANCE'!S919:S927)++SUM('[1]TRIAL-BALANCE'!S950:S957)-E94-'[1]TRIAL-BALANCE'!T960-SUM('[1]TRIAL-BALANCE'!T942:T949)-SUM('[1]TRIAL-BALANCE'!T919:T927)-+SUM('[1]TRIAL-BALANCE'!T950:T957),2)</f>
        <v>0</v>
      </c>
      <c r="F105" s="162"/>
      <c r="G105" s="167">
        <f>+ROUND(+G57+'[1]TRIAL-BALANCE'!V961+SUM('[1]TRIAL-BALANCE'!V933:V941)+SUM('[1]TRIAL-BALANCE'!V919:V927)+SUM('[1]TRIAL-BALANCE'!V950:V957)-G94-'[1]TRIAL-BALANCE'!W960-SUM('[1]TRIAL-BALANCE'!W942:W949)-SUM('[1]TRIAL-BALANCE'!W919:W927)-SUM('[1]TRIAL-BALANCE'!W950:W957),2)</f>
        <v>0</v>
      </c>
      <c r="H105" s="168">
        <f>+ROUND(+H57+'[1]TRIAL-BALANCE'!Z961+SUM('[1]TRIAL-BALANCE'!Z933:Z941)+SUM('[1]TRIAL-BALANCE'!Z919:Z927)+SUM('[1]TRIAL-BALANCE'!Z950:Z957)-H94-'[1]TRIAL-BALANCE'!AA960-SUM('[1]TRIAL-BALANCE'!AA942:AA949)-SUM('[1]TRIAL-BALANCE'!AA919:AA927)-SUM('[1]TRIAL-BALANCE'!AA950:AA957),2)</f>
        <v>0</v>
      </c>
      <c r="I105" s="162"/>
      <c r="J105" s="169">
        <f>+ROUND(+J57+'[1]TRIAL-BALANCE'!AC961+SUM('[1]TRIAL-BALANCE'!AC933:AC941)+SUM('[1]TRIAL-BALANCE'!AC919:AC927)+SUM('[1]TRIAL-BALANCE'!AC950:AC957)-J94-'[1]TRIAL-BALANCE'!AD960-SUM('[1]TRIAL-BALANCE'!AD942:AD949)-SUM('[1]TRIAL-BALANCE'!AD919:AD927)-SUM('[1]TRIAL-BALANCE'!AD950:AD957),2)</f>
        <v>0</v>
      </c>
      <c r="K105" s="170">
        <f>+ROUND(+K57+'[1]TRIAL-BALANCE'!AG961+SUM('[1]TRIAL-BALANCE'!AG933:AG941)+SUM('[1]TRIAL-BALANCE'!AG919:AG927)+SUM('[1]TRIAL-BALANCE'!AG950:AG957)-K94-'[1]TRIAL-BALANCE'!AH960-SUM('[1]TRIAL-BALANCE'!AH942:AH949)-SUM('[1]TRIAL-BALANCE'!AH919:AH927)-SUM('[1]TRIAL-BALANCE'!AH950:AH957),2)</f>
        <v>0</v>
      </c>
      <c r="L105" s="162"/>
      <c r="M105" s="171">
        <f>+ROUND(+D105+G105+J105,2)</f>
        <v>0</v>
      </c>
      <c r="N105" s="172">
        <f>+ROUND(+E105+H105+K105,2)</f>
        <v>0</v>
      </c>
    </row>
    <row r="106" spans="1:14" ht="15.75">
      <c r="C106" s="162"/>
      <c r="F106" s="162"/>
      <c r="I106" s="162"/>
      <c r="L106" s="162"/>
    </row>
    <row r="107" spans="1:14" ht="15.75">
      <c r="C107" s="162"/>
      <c r="F107" s="162"/>
      <c r="I107" s="162"/>
      <c r="L107" s="162"/>
    </row>
    <row r="110" spans="1:14">
      <c r="H110" s="177"/>
    </row>
    <row r="111" spans="1:14">
      <c r="H111" s="177"/>
    </row>
    <row r="112" spans="1:14">
      <c r="H112" s="178"/>
    </row>
  </sheetData>
  <mergeCells count="12">
    <mergeCell ref="D96:E96"/>
    <mergeCell ref="A1:D1"/>
    <mergeCell ref="G1:H1"/>
    <mergeCell ref="A2:D2"/>
    <mergeCell ref="A3:D3"/>
    <mergeCell ref="G3:H3"/>
    <mergeCell ref="B5:G5"/>
    <mergeCell ref="J5:K5"/>
    <mergeCell ref="B7:B9"/>
    <mergeCell ref="M7:N8"/>
    <mergeCell ref="B60:B62"/>
    <mergeCell ref="M60:N61"/>
  </mergeCells>
  <conditionalFormatting sqref="D28:D31 D24:D26 D50:E57 D87:E94 F20:F57 E24:E31 D33:E36 D38:E40 D42:E48 G50:H57 D71:E74 D76:E85 G20:H22 M87:N94 I20:I57 G24:H31 G33:H36 G38:H40 G42:H48 F71:F94 G87:H94 G71:H74 G76:H85 I71:I94 M50:N57 J76:K85 J87:K94 J50:K57 J24:K31 J42:K48 J33:K36 J38:K40 J71:K74 M24:N31 M33:N36 M38:N40 M42:N48 L71:L94 M71:N74 M76:N85 J13:K22 D13:I19 D20:E22 L13:L57 M13:N22">
    <cfRule type="cellIs" dxfId="4" priority="5" stopIfTrue="1" operator="lessThan">
      <formula>0</formula>
    </cfRule>
  </conditionalFormatting>
  <conditionalFormatting sqref="D27 M101:N102 D101:E102 G101:H102 J101:K102 M86:N86 D12:E12 D23:E23 D32:E32 D37:E37 D41:E41 D49:E49 D58:E58 D70:E70 D75:E75 D86:E86 D95:E95 G12:H12 G23:H23 G32:H32 G37:H37 G41:H41 G49:H49 G58:H58 J58:K58 G70:H70 G75:H75 G86:H86 G95:H95 J70:K70 J75:K75 J86:K86 J41:K41 J23:K23 J32:K32 J37:K37 J12:K12 J49:K49 M58:N58 J95:K95 M95:N95 M12:N12 M23:N23 M32:N32 M37:N37 M41:N41 M49:N49 M70:N70 M75:N75 D64 G64 J64 M64">
    <cfRule type="cellIs" dxfId="3" priority="4" stopIfTrue="1" operator="equal">
      <formula>"НЕРАВНЕНИЕ !"</formula>
    </cfRule>
  </conditionalFormatting>
  <conditionalFormatting sqref="D104:E105 G104:H105 J104:K105 M104:N105">
    <cfRule type="cellIs" dxfId="2" priority="3" stopIfTrue="1" operator="notEqual">
      <formula>0</formula>
    </cfRule>
  </conditionalFormatting>
  <conditionalFormatting sqref="D96:E96 M5">
    <cfRule type="cellIs" dxfId="1" priority="2" stopIfTrue="1" operator="equal">
      <formula>0</formula>
    </cfRule>
  </conditionalFormatting>
  <conditionalFormatting sqref="A1:D1 A3:D3 G1:H1 G3:H3 K1 K3 M3">
    <cfRule type="cellIs" dxfId="0" priority="1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2015-12-30T12:47:44Z</dcterms:modified>
</cp:coreProperties>
</file>