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externalReferences>
    <externalReference r:id="rId4"/>
  </externalReferences>
  <calcPr calcId="125725"/>
</workbook>
</file>

<file path=xl/calcChain.xml><?xml version="1.0" encoding="utf-8"?>
<calcChain xmlns="http://schemas.openxmlformats.org/spreadsheetml/2006/main">
  <c r="K94" i="1"/>
  <c r="K95" s="1"/>
  <c r="J94"/>
  <c r="J95" s="1"/>
  <c r="H94"/>
  <c r="H95" s="1"/>
  <c r="G94"/>
  <c r="G95" s="1"/>
  <c r="E94"/>
  <c r="E95" s="1"/>
  <c r="D94"/>
  <c r="D95" s="1"/>
  <c r="K88"/>
  <c r="J88"/>
  <c r="H88"/>
  <c r="G88"/>
  <c r="E88"/>
  <c r="N88" s="1"/>
  <c r="D88"/>
  <c r="M88" s="1"/>
  <c r="K87"/>
  <c r="K89" s="1"/>
  <c r="J87"/>
  <c r="J89" s="1"/>
  <c r="H87"/>
  <c r="H89" s="1"/>
  <c r="G87"/>
  <c r="G89" s="1"/>
  <c r="E87"/>
  <c r="E89" s="1"/>
  <c r="N89" s="1"/>
  <c r="D87"/>
  <c r="D89" s="1"/>
  <c r="M89" s="1"/>
  <c r="K86"/>
  <c r="J86"/>
  <c r="H86"/>
  <c r="G86"/>
  <c r="E86"/>
  <c r="D86"/>
  <c r="K84"/>
  <c r="J84"/>
  <c r="H84"/>
  <c r="G84"/>
  <c r="E84"/>
  <c r="N84" s="1"/>
  <c r="D84"/>
  <c r="M84" s="1"/>
  <c r="K83"/>
  <c r="J83"/>
  <c r="H83"/>
  <c r="G83"/>
  <c r="E83"/>
  <c r="N83" s="1"/>
  <c r="D83"/>
  <c r="M83" s="1"/>
  <c r="K82"/>
  <c r="J82"/>
  <c r="H82"/>
  <c r="G82"/>
  <c r="E82"/>
  <c r="N82" s="1"/>
  <c r="D82"/>
  <c r="M82" s="1"/>
  <c r="K81"/>
  <c r="J81"/>
  <c r="H81"/>
  <c r="G81"/>
  <c r="E81"/>
  <c r="N81" s="1"/>
  <c r="D81"/>
  <c r="M81" s="1"/>
  <c r="K80"/>
  <c r="J80"/>
  <c r="H80"/>
  <c r="G80"/>
  <c r="E80"/>
  <c r="N80" s="1"/>
  <c r="D80"/>
  <c r="M80" s="1"/>
  <c r="K79"/>
  <c r="J79"/>
  <c r="H79"/>
  <c r="G79"/>
  <c r="E79"/>
  <c r="N79" s="1"/>
  <c r="D79"/>
  <c r="M79" s="1"/>
  <c r="K78"/>
  <c r="J78"/>
  <c r="H78"/>
  <c r="G78"/>
  <c r="E78"/>
  <c r="N78" s="1"/>
  <c r="D78"/>
  <c r="M78" s="1"/>
  <c r="B78"/>
  <c r="B79" s="1"/>
  <c r="B80" s="1"/>
  <c r="B81" s="1"/>
  <c r="B82" s="1"/>
  <c r="B83" s="1"/>
  <c r="B84" s="1"/>
  <c r="K77"/>
  <c r="J77"/>
  <c r="J75" s="1"/>
  <c r="H77"/>
  <c r="G77"/>
  <c r="G75" s="1"/>
  <c r="E77"/>
  <c r="N77" s="1"/>
  <c r="D77"/>
  <c r="M77" s="1"/>
  <c r="B77"/>
  <c r="K76"/>
  <c r="K85" s="1"/>
  <c r="J76"/>
  <c r="J85" s="1"/>
  <c r="H76"/>
  <c r="H85" s="1"/>
  <c r="G76"/>
  <c r="G85" s="1"/>
  <c r="E76"/>
  <c r="E85" s="1"/>
  <c r="N85" s="1"/>
  <c r="D76"/>
  <c r="D85" s="1"/>
  <c r="M85" s="1"/>
  <c r="K75"/>
  <c r="H75"/>
  <c r="E75"/>
  <c r="K73"/>
  <c r="J73"/>
  <c r="H73"/>
  <c r="G73"/>
  <c r="E73"/>
  <c r="N73" s="1"/>
  <c r="D73"/>
  <c r="M73" s="1"/>
  <c r="K72"/>
  <c r="J72"/>
  <c r="H72"/>
  <c r="G72"/>
  <c r="E72"/>
  <c r="N72" s="1"/>
  <c r="D72"/>
  <c r="M72" s="1"/>
  <c r="K71"/>
  <c r="K74" s="1"/>
  <c r="K91" s="1"/>
  <c r="J71"/>
  <c r="J74" s="1"/>
  <c r="J91" s="1"/>
  <c r="H71"/>
  <c r="H74" s="1"/>
  <c r="H91" s="1"/>
  <c r="G71"/>
  <c r="G74" s="1"/>
  <c r="G91" s="1"/>
  <c r="E71"/>
  <c r="E74" s="1"/>
  <c r="D71"/>
  <c r="D74" s="1"/>
  <c r="K70"/>
  <c r="J70"/>
  <c r="H70"/>
  <c r="G70"/>
  <c r="E70"/>
  <c r="D70"/>
  <c r="K67"/>
  <c r="J67"/>
  <c r="H67"/>
  <c r="G67"/>
  <c r="E67"/>
  <c r="N67" s="1"/>
  <c r="D67"/>
  <c r="M67" s="1"/>
  <c r="K66"/>
  <c r="J66"/>
  <c r="H66"/>
  <c r="G66"/>
  <c r="E66"/>
  <c r="N66" s="1"/>
  <c r="D66"/>
  <c r="M66" s="1"/>
  <c r="K65"/>
  <c r="K68" s="1"/>
  <c r="K93" s="1"/>
  <c r="J65"/>
  <c r="J68" s="1"/>
  <c r="J93" s="1"/>
  <c r="H65"/>
  <c r="H68" s="1"/>
  <c r="H93" s="1"/>
  <c r="G65"/>
  <c r="G68" s="1"/>
  <c r="G93" s="1"/>
  <c r="E65"/>
  <c r="E68" s="1"/>
  <c r="D65"/>
  <c r="D68" s="1"/>
  <c r="K57"/>
  <c r="K58" s="1"/>
  <c r="J57"/>
  <c r="J58" s="1"/>
  <c r="H57"/>
  <c r="H58" s="1"/>
  <c r="G57"/>
  <c r="G58" s="1"/>
  <c r="E57"/>
  <c r="E58" s="1"/>
  <c r="D57"/>
  <c r="D58" s="1"/>
  <c r="K51"/>
  <c r="J51"/>
  <c r="H51"/>
  <c r="G51"/>
  <c r="E51"/>
  <c r="N51" s="1"/>
  <c r="D51"/>
  <c r="M51" s="1"/>
  <c r="K50"/>
  <c r="K52" s="1"/>
  <c r="J50"/>
  <c r="J52" s="1"/>
  <c r="H50"/>
  <c r="H52" s="1"/>
  <c r="G50"/>
  <c r="G52" s="1"/>
  <c r="E50"/>
  <c r="E52" s="1"/>
  <c r="N52" s="1"/>
  <c r="D50"/>
  <c r="D52" s="1"/>
  <c r="M52" s="1"/>
  <c r="K49"/>
  <c r="J49"/>
  <c r="H49"/>
  <c r="G49"/>
  <c r="E49"/>
  <c r="D49"/>
  <c r="K47"/>
  <c r="J47"/>
  <c r="H47"/>
  <c r="G47"/>
  <c r="E47"/>
  <c r="N47" s="1"/>
  <c r="D47"/>
  <c r="M47" s="1"/>
  <c r="K46"/>
  <c r="J46"/>
  <c r="H46"/>
  <c r="G46"/>
  <c r="E46"/>
  <c r="N46" s="1"/>
  <c r="D46"/>
  <c r="M46" s="1"/>
  <c r="K45"/>
  <c r="J45"/>
  <c r="H45"/>
  <c r="G45"/>
  <c r="E45"/>
  <c r="N45" s="1"/>
  <c r="D45"/>
  <c r="M45" s="1"/>
  <c r="K44"/>
  <c r="J44"/>
  <c r="H44"/>
  <c r="G44"/>
  <c r="E44"/>
  <c r="N44" s="1"/>
  <c r="D44"/>
  <c r="M44" s="1"/>
  <c r="K43"/>
  <c r="J43"/>
  <c r="H43"/>
  <c r="G43"/>
  <c r="E43"/>
  <c r="N43" s="1"/>
  <c r="D43"/>
  <c r="M43" s="1"/>
  <c r="K42"/>
  <c r="K48" s="1"/>
  <c r="J42"/>
  <c r="J48" s="1"/>
  <c r="H42"/>
  <c r="H48" s="1"/>
  <c r="G42"/>
  <c r="G48" s="1"/>
  <c r="E42"/>
  <c r="E48" s="1"/>
  <c r="N48" s="1"/>
  <c r="D42"/>
  <c r="D48" s="1"/>
  <c r="M48" s="1"/>
  <c r="K41"/>
  <c r="J41"/>
  <c r="H41"/>
  <c r="G41"/>
  <c r="E41"/>
  <c r="D41"/>
  <c r="K39"/>
  <c r="J39"/>
  <c r="H39"/>
  <c r="G39"/>
  <c r="E39"/>
  <c r="N39" s="1"/>
  <c r="D39"/>
  <c r="M39" s="1"/>
  <c r="K38"/>
  <c r="K40" s="1"/>
  <c r="J38"/>
  <c r="J40" s="1"/>
  <c r="H38"/>
  <c r="H40" s="1"/>
  <c r="G38"/>
  <c r="G40" s="1"/>
  <c r="E38"/>
  <c r="E40" s="1"/>
  <c r="N40" s="1"/>
  <c r="D38"/>
  <c r="D40" s="1"/>
  <c r="M40" s="1"/>
  <c r="K37"/>
  <c r="J37"/>
  <c r="H37"/>
  <c r="G37"/>
  <c r="E37"/>
  <c r="D37"/>
  <c r="K35"/>
  <c r="J35"/>
  <c r="H35"/>
  <c r="G35"/>
  <c r="E35"/>
  <c r="N35" s="1"/>
  <c r="D35"/>
  <c r="M35" s="1"/>
  <c r="K34"/>
  <c r="J34"/>
  <c r="H34"/>
  <c r="G34"/>
  <c r="E34"/>
  <c r="N34" s="1"/>
  <c r="D34"/>
  <c r="M34" s="1"/>
  <c r="K33"/>
  <c r="K36" s="1"/>
  <c r="K54" s="1"/>
  <c r="J33"/>
  <c r="J36" s="1"/>
  <c r="J54" s="1"/>
  <c r="H33"/>
  <c r="H36" s="1"/>
  <c r="H54" s="1"/>
  <c r="G33"/>
  <c r="G36" s="1"/>
  <c r="G54" s="1"/>
  <c r="E33"/>
  <c r="E36" s="1"/>
  <c r="D33"/>
  <c r="D36" s="1"/>
  <c r="K32"/>
  <c r="J32"/>
  <c r="H32"/>
  <c r="G32"/>
  <c r="E32"/>
  <c r="D32"/>
  <c r="K28"/>
  <c r="J28"/>
  <c r="H28"/>
  <c r="G28"/>
  <c r="E28"/>
  <c r="N28" s="1"/>
  <c r="D28"/>
  <c r="M28" s="1"/>
  <c r="K25"/>
  <c r="J25"/>
  <c r="H25"/>
  <c r="G25"/>
  <c r="E25"/>
  <c r="N25" s="1"/>
  <c r="D25"/>
  <c r="M25" s="1"/>
  <c r="K24"/>
  <c r="K26" s="1"/>
  <c r="J24"/>
  <c r="J26" s="1"/>
  <c r="H24"/>
  <c r="H26" s="1"/>
  <c r="G24"/>
  <c r="G26" s="1"/>
  <c r="E24"/>
  <c r="E26" s="1"/>
  <c r="N26" s="1"/>
  <c r="D24"/>
  <c r="D26" s="1"/>
  <c r="M26" s="1"/>
  <c r="K23"/>
  <c r="J23"/>
  <c r="H23"/>
  <c r="G23"/>
  <c r="E23"/>
  <c r="D23"/>
  <c r="K22"/>
  <c r="J22"/>
  <c r="H22"/>
  <c r="G22"/>
  <c r="E22"/>
  <c r="N22" s="1"/>
  <c r="D22"/>
  <c r="M22" s="1"/>
  <c r="K19"/>
  <c r="J19"/>
  <c r="H19"/>
  <c r="G19"/>
  <c r="E19"/>
  <c r="N19" s="1"/>
  <c r="D19"/>
  <c r="M19" s="1"/>
  <c r="K18"/>
  <c r="J18"/>
  <c r="H18"/>
  <c r="G18"/>
  <c r="E18"/>
  <c r="N18" s="1"/>
  <c r="D18"/>
  <c r="M18" s="1"/>
  <c r="K17"/>
  <c r="J17"/>
  <c r="H17"/>
  <c r="G17"/>
  <c r="E17"/>
  <c r="N17" s="1"/>
  <c r="D17"/>
  <c r="M17" s="1"/>
  <c r="K16"/>
  <c r="J16"/>
  <c r="H16"/>
  <c r="G16"/>
  <c r="E16"/>
  <c r="N16" s="1"/>
  <c r="D16"/>
  <c r="M16" s="1"/>
  <c r="K15"/>
  <c r="J15"/>
  <c r="H15"/>
  <c r="G15"/>
  <c r="E15"/>
  <c r="N15" s="1"/>
  <c r="D15"/>
  <c r="M15" s="1"/>
  <c r="K14"/>
  <c r="J14"/>
  <c r="H14"/>
  <c r="G14"/>
  <c r="E14"/>
  <c r="N14" s="1"/>
  <c r="D14"/>
  <c r="M14" s="1"/>
  <c r="K13"/>
  <c r="K20" s="1"/>
  <c r="K30" s="1"/>
  <c r="K56" s="1"/>
  <c r="J13"/>
  <c r="J20" s="1"/>
  <c r="J30" s="1"/>
  <c r="J56" s="1"/>
  <c r="H13"/>
  <c r="H20" s="1"/>
  <c r="H30" s="1"/>
  <c r="H56" s="1"/>
  <c r="G13"/>
  <c r="G20" s="1"/>
  <c r="G30" s="1"/>
  <c r="G56" s="1"/>
  <c r="E13"/>
  <c r="E20" s="1"/>
  <c r="E30" s="1"/>
  <c r="D13"/>
  <c r="D20" s="1"/>
  <c r="D30" s="1"/>
  <c r="K12"/>
  <c r="J12"/>
  <c r="H12"/>
  <c r="G12"/>
  <c r="E12"/>
  <c r="D12"/>
  <c r="M5"/>
  <c r="L5"/>
  <c r="J5"/>
  <c r="H5"/>
  <c r="B5"/>
  <c r="M3"/>
  <c r="A3"/>
  <c r="K1"/>
  <c r="G1"/>
  <c r="A1"/>
  <c r="N30" l="1"/>
  <c r="E54"/>
  <c r="N54" s="1"/>
  <c r="N36"/>
  <c r="N68"/>
  <c r="E91"/>
  <c r="N91" s="1"/>
  <c r="N74"/>
  <c r="M30"/>
  <c r="D54"/>
  <c r="M54" s="1"/>
  <c r="M36"/>
  <c r="M68"/>
  <c r="D91"/>
  <c r="M91" s="1"/>
  <c r="M74"/>
  <c r="M13"/>
  <c r="M24"/>
  <c r="M23" s="1"/>
  <c r="M33"/>
  <c r="M32" s="1"/>
  <c r="M38"/>
  <c r="M37" s="1"/>
  <c r="M42"/>
  <c r="M41" s="1"/>
  <c r="M50"/>
  <c r="M49" s="1"/>
  <c r="M57"/>
  <c r="M65"/>
  <c r="M71"/>
  <c r="M70" s="1"/>
  <c r="D75"/>
  <c r="M76"/>
  <c r="M75" s="1"/>
  <c r="M87"/>
  <c r="M86" s="1"/>
  <c r="M94"/>
  <c r="M95" s="1"/>
  <c r="N13"/>
  <c r="N24"/>
  <c r="N23" s="1"/>
  <c r="N33"/>
  <c r="N32" s="1"/>
  <c r="N38"/>
  <c r="N37" s="1"/>
  <c r="N42"/>
  <c r="N41" s="1"/>
  <c r="N50"/>
  <c r="N49" s="1"/>
  <c r="N57"/>
  <c r="N65"/>
  <c r="N71"/>
  <c r="N70" s="1"/>
  <c r="N76"/>
  <c r="N75" s="1"/>
  <c r="N87"/>
  <c r="N86" s="1"/>
  <c r="N94"/>
  <c r="N95" s="1"/>
  <c r="M58" l="1"/>
  <c r="M20"/>
  <c r="M12"/>
  <c r="D93"/>
  <c r="M93" s="1"/>
  <c r="D56"/>
  <c r="E93"/>
  <c r="N93" s="1"/>
  <c r="E56"/>
  <c r="N58"/>
  <c r="N20"/>
  <c r="N12"/>
  <c r="N56" l="1"/>
  <c r="M56"/>
</calcChain>
</file>

<file path=xl/sharedStrings.xml><?xml version="1.0" encoding="utf-8"?>
<sst xmlns="http://schemas.openxmlformats.org/spreadsheetml/2006/main" count="125" uniqueCount="97">
  <si>
    <t>ЕИК/БУЛСТАТ</t>
  </si>
  <si>
    <t>КОД ПО ЕБК</t>
  </si>
  <si>
    <t>Съставител (предприятие, поделение)</t>
  </si>
  <si>
    <t>e-mail</t>
  </si>
  <si>
    <t>телефони:</t>
  </si>
  <si>
    <t xml:space="preserve">                                                   Б А Л А Н С   н а</t>
  </si>
  <si>
    <t xml:space="preserve">(в хил. лева) </t>
  </si>
  <si>
    <t>Актив</t>
  </si>
  <si>
    <t xml:space="preserve">                                 Актив</t>
  </si>
  <si>
    <t>Ш и ф ъ р</t>
  </si>
  <si>
    <r>
      <t xml:space="preserve">             I. </t>
    </r>
    <r>
      <rPr>
        <b/>
        <sz val="9"/>
        <rFont val="Times New Roman CYR"/>
        <family val="1"/>
        <charset val="204"/>
      </rPr>
      <t>ОТЧЕТНА ГРУПА</t>
    </r>
  </si>
  <si>
    <r>
      <t>II.ОТЧЕТНА  ГР.</t>
    </r>
    <r>
      <rPr>
        <b/>
        <i/>
        <sz val="10"/>
        <color indexed="20"/>
        <rFont val="Times New Roman Cyr"/>
      </rPr>
      <t>"СМЕТКИ ЗА СРЕД-</t>
    </r>
  </si>
  <si>
    <t xml:space="preserve"> </t>
  </si>
  <si>
    <t xml:space="preserve">           III. ОТЧЕТНА  ГРУПА</t>
  </si>
  <si>
    <t>IV.  В С И Ч К О</t>
  </si>
  <si>
    <t xml:space="preserve"> Раздели, групи, статии</t>
  </si>
  <si>
    <r>
      <t xml:space="preserve">                  </t>
    </r>
    <r>
      <rPr>
        <b/>
        <i/>
        <sz val="11"/>
        <color indexed="18"/>
        <rFont val="Times New Roman CYR"/>
      </rPr>
      <t>"БЮДЖЕТ"</t>
    </r>
  </si>
  <si>
    <t>СТВА ОТ ЕВРОПЕЙСКИЯ СЪЮЗ"</t>
  </si>
  <si>
    <t xml:space="preserve"> "ДРУГИ СМЕТКИ И ДЕЙНОСТИ"</t>
  </si>
  <si>
    <t>Начален баланс</t>
  </si>
  <si>
    <t>Краен баланс</t>
  </si>
  <si>
    <t>а</t>
  </si>
  <si>
    <t>б</t>
  </si>
  <si>
    <t xml:space="preserve"> А. НЕФИНАНСОВИ АКТИВИ</t>
  </si>
  <si>
    <t xml:space="preserve"> I. Дълготрайни материални активи</t>
  </si>
  <si>
    <t xml:space="preserve"> 1. Сгради</t>
  </si>
  <si>
    <t xml:space="preserve"> 2. Компютри, транспортни средства, оборудване</t>
  </si>
  <si>
    <t xml:space="preserve"> 3. Стопански инвентар и други ДМА</t>
  </si>
  <si>
    <t xml:space="preserve"> 4. Д М А   в   процес на придобиване</t>
  </si>
  <si>
    <t xml:space="preserve"> 5. Инфраструктурни обекти</t>
  </si>
  <si>
    <t xml:space="preserve"> 6. Активи с историческа и художествена стойност и книги</t>
  </si>
  <si>
    <t xml:space="preserve"> 7. Земи, гори и транйни насаждения</t>
  </si>
  <si>
    <t xml:space="preserve"> Общо за група І :</t>
  </si>
  <si>
    <t xml:space="preserve"> ІІ. Нематериални дълготрайни активи</t>
  </si>
  <si>
    <t xml:space="preserve"> III. Краткотрайни материални активи</t>
  </si>
  <si>
    <t xml:space="preserve"> 1. Материали, продукция, стоки, незавършено производство</t>
  </si>
  <si>
    <t xml:space="preserve"> 2. Други краткотрайни материални активи</t>
  </si>
  <si>
    <t xml:space="preserve"> Общо за група ІІІ :</t>
  </si>
  <si>
    <t xml:space="preserve"> ІV. Разходи за бъдещи периоди</t>
  </si>
  <si>
    <t xml:space="preserve"> Общо за раздел "А" :</t>
  </si>
  <si>
    <t xml:space="preserve"> Б. ФИНАНСОВИ АКТИВИ</t>
  </si>
  <si>
    <t xml:space="preserve"> I. Дялове, акции и други ценни книжа</t>
  </si>
  <si>
    <t xml:space="preserve"> 1. Дялове и акции</t>
  </si>
  <si>
    <t xml:space="preserve"> 2. Държавни/общински ценни книжа</t>
  </si>
  <si>
    <t xml:space="preserve"> 3. Облигации и други ценни книжа</t>
  </si>
  <si>
    <t xml:space="preserve"> II. Вземания от заеми</t>
  </si>
  <si>
    <t xml:space="preserve"> 1. Дългосрочни вземания по заеми</t>
  </si>
  <si>
    <t xml:space="preserve"> 2. Краткосрочни вземания по заеми</t>
  </si>
  <si>
    <t xml:space="preserve"> Общо за група ІІ :</t>
  </si>
  <si>
    <t xml:space="preserve"> III. Други вземания</t>
  </si>
  <si>
    <t xml:space="preserve"> 1. Публични държавни/общински вземания</t>
  </si>
  <si>
    <t xml:space="preserve"> 2. Вземания от клиенти</t>
  </si>
  <si>
    <t xml:space="preserve"> 3. Предоставени аванси</t>
  </si>
  <si>
    <t xml:space="preserve"> 4. Подотчетни лица</t>
  </si>
  <si>
    <t xml:space="preserve"> 5. Вземания по заеми между бюджетни предприятия</t>
  </si>
  <si>
    <t xml:space="preserve"> 6. Други вземания</t>
  </si>
  <si>
    <t xml:space="preserve"> IV. Парични средства</t>
  </si>
  <si>
    <t xml:space="preserve"> 1. Парични средства  в брой</t>
  </si>
  <si>
    <t xml:space="preserve"> 2. Парични средства в банкови сметки</t>
  </si>
  <si>
    <t xml:space="preserve"> Общо за група ІV :</t>
  </si>
  <si>
    <t xml:space="preserve"> Общо за раздел "Б":</t>
  </si>
  <si>
    <t xml:space="preserve"> С у м а   н а   а к т и в а</t>
  </si>
  <si>
    <t xml:space="preserve"> В.  ЗАДБАЛАНСОВИ АКТИВИ</t>
  </si>
  <si>
    <t>Пасив</t>
  </si>
  <si>
    <t xml:space="preserve">                                 Пасив</t>
  </si>
  <si>
    <r>
      <t>II.ОТЧЕТНА  ГР.</t>
    </r>
    <r>
      <rPr>
        <b/>
        <sz val="10"/>
        <color indexed="20"/>
        <rFont val="Times New Roman Cyr"/>
        <family val="1"/>
        <charset val="204"/>
      </rPr>
      <t>"СМЕТКИ ЗА СРЕД-</t>
    </r>
  </si>
  <si>
    <t>Начален Баланс</t>
  </si>
  <si>
    <t>Краен Баланс</t>
  </si>
  <si>
    <t xml:space="preserve"> A. КАПИТАЛ В БЮДЖЕТНИТЕ ПРЕДПРИЯТИЯ</t>
  </si>
  <si>
    <t xml:space="preserve"> 1. Разполагаем капитал</t>
  </si>
  <si>
    <t xml:space="preserve"> 2. Прираст/намаление в нетните активи от минали години</t>
  </si>
  <si>
    <t xml:space="preserve"> 3. Прираст/намаление в нетните активи за периода</t>
  </si>
  <si>
    <t>Общо за раздел "А" :</t>
  </si>
  <si>
    <t xml:space="preserve"> Б. ПАСИВИ И ПРИХОДИ ЗА БЪДЕЩИ ПЕРИОДИ</t>
  </si>
  <si>
    <t xml:space="preserve"> I. Дългосрочни задължения</t>
  </si>
  <si>
    <t xml:space="preserve"> 1. Дългосрочни задължения по емисии на ценни книжа</t>
  </si>
  <si>
    <t xml:space="preserve"> 2. Дългосрочни задължения по получени заеми</t>
  </si>
  <si>
    <t xml:space="preserve"> 3. Други дългоср. з-ния - финнансов лизинг и търг. кредит</t>
  </si>
  <si>
    <t xml:space="preserve"> II. Краткосрочни задължения</t>
  </si>
  <si>
    <t xml:space="preserve"> 1. Краткоср. задължения по заеми и емисии на ценни книжа</t>
  </si>
  <si>
    <t xml:space="preserve"> 2. Задължения към доставчици</t>
  </si>
  <si>
    <t xml:space="preserve"> 3. Получени аванси</t>
  </si>
  <si>
    <t xml:space="preserve"> 4. Задължения за пенсии, помощи, стипендии, субсидии</t>
  </si>
  <si>
    <t xml:space="preserve"> 5. Задължения за данъци, мита и такси</t>
  </si>
  <si>
    <t xml:space="preserve"> 6. Задължения за вноски към ДОО,НЗОК,ДЗПО</t>
  </si>
  <si>
    <t xml:space="preserve"> 7. Задължения към персонала</t>
  </si>
  <si>
    <t xml:space="preserve"> 8. Задължения по заеми между бюджетни предприятия</t>
  </si>
  <si>
    <t xml:space="preserve"> 9. Други краткосрочни задължения</t>
  </si>
  <si>
    <t xml:space="preserve"> IІI. Провизии и приходи за бъдещи периоди</t>
  </si>
  <si>
    <t xml:space="preserve"> 1. Провизии за задължения</t>
  </si>
  <si>
    <t xml:space="preserve"> 2. Приходи за бъдещи периоди</t>
  </si>
  <si>
    <t>Общо за раздел "Б" :</t>
  </si>
  <si>
    <t>С у м а   н а   п а с и в а</t>
  </si>
  <si>
    <r>
      <t xml:space="preserve"> </t>
    </r>
    <r>
      <rPr>
        <b/>
        <i/>
        <sz val="12"/>
        <rFont val="Times New Roman CYR"/>
        <family val="1"/>
        <charset val="204"/>
      </rPr>
      <t>В.  ЗАДБАЛАНСОВИ ПАСИВИ</t>
    </r>
  </si>
  <si>
    <t xml:space="preserve">                                                                            Д а т а :</t>
  </si>
  <si>
    <t xml:space="preserve">                                                 Главен  счетоводител :</t>
  </si>
  <si>
    <t xml:space="preserve">                Ръководител :</t>
  </si>
</sst>
</file>

<file path=xl/styles.xml><?xml version="1.0" encoding="utf-8"?>
<styleSheet xmlns="http://schemas.openxmlformats.org/spreadsheetml/2006/main">
  <numFmts count="7">
    <numFmt numFmtId="164" formatCode="000&quot; &quot;000&quot; &quot;000"/>
    <numFmt numFmtId="165" formatCode="0&quot; &quot;0&quot; &quot;0&quot; &quot;0"/>
    <numFmt numFmtId="166" formatCode="#,##0;[Red]\(#,##0\)"/>
    <numFmt numFmtId="167" formatCode="00##"/>
    <numFmt numFmtId="168" formatCode="#,##0.00;[Red]\(#,##0.00\)"/>
    <numFmt numFmtId="169" formatCode="####"/>
    <numFmt numFmtId="170" formatCode="00&quot;.&quot;00&quot;.&quot;0000&quot; г.&quot;"/>
  </numFmts>
  <fonts count="34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b/>
      <sz val="12"/>
      <color indexed="18"/>
      <name val="Times New Roman CYR"/>
      <family val="1"/>
      <charset val="204"/>
    </font>
    <font>
      <b/>
      <sz val="11"/>
      <name val="Times New Roman CYR"/>
      <family val="1"/>
      <charset val="204"/>
    </font>
    <font>
      <sz val="10"/>
      <name val="Times New Roman Cyr"/>
      <family val="1"/>
      <charset val="204"/>
    </font>
    <font>
      <b/>
      <sz val="14"/>
      <color indexed="62"/>
      <name val="Times New Roman Cyr"/>
      <family val="1"/>
      <charset val="204"/>
    </font>
    <font>
      <sz val="12"/>
      <name val="Times New Roman Cyr"/>
      <family val="1"/>
      <charset val="204"/>
    </font>
    <font>
      <b/>
      <sz val="12"/>
      <name val="Times New Roman Cyr"/>
      <family val="1"/>
      <charset val="204"/>
    </font>
    <font>
      <b/>
      <sz val="10"/>
      <color indexed="18"/>
      <name val="Times New Roman CYR"/>
      <family val="1"/>
      <charset val="204"/>
    </font>
    <font>
      <sz val="10"/>
      <name val="Arial"/>
      <charset val="204"/>
    </font>
    <font>
      <b/>
      <sz val="14"/>
      <name val="Times New Roman Cyr"/>
      <family val="1"/>
      <charset val="204"/>
    </font>
    <font>
      <b/>
      <sz val="12"/>
      <color indexed="18"/>
      <name val="Times New Roman Bold"/>
    </font>
    <font>
      <b/>
      <sz val="14"/>
      <color indexed="18"/>
      <name val="Times New Roman Cyr"/>
      <family val="1"/>
      <charset val="204"/>
    </font>
    <font>
      <b/>
      <i/>
      <sz val="14"/>
      <color indexed="18"/>
      <name val="Times New Roman Bold"/>
    </font>
    <font>
      <b/>
      <i/>
      <sz val="14"/>
      <color indexed="18"/>
      <name val="Times New Roman CYR"/>
      <family val="1"/>
      <charset val="204"/>
    </font>
    <font>
      <sz val="14"/>
      <name val="Times New Roman CYR"/>
      <family val="1"/>
      <charset val="204"/>
    </font>
    <font>
      <b/>
      <sz val="16"/>
      <name val="Times New Roman CYR"/>
      <family val="1"/>
      <charset val="204"/>
    </font>
    <font>
      <b/>
      <sz val="10"/>
      <name val="Times New Roman CYR"/>
      <family val="1"/>
      <charset val="204"/>
    </font>
    <font>
      <b/>
      <sz val="9"/>
      <name val="Times New Roman CYR"/>
      <family val="1"/>
      <charset val="204"/>
    </font>
    <font>
      <b/>
      <i/>
      <sz val="10"/>
      <color indexed="20"/>
      <name val="Times New Roman Cyr"/>
    </font>
    <font>
      <b/>
      <i/>
      <sz val="10"/>
      <color indexed="18"/>
      <name val="Times New Roman CYR"/>
    </font>
    <font>
      <b/>
      <i/>
      <sz val="11"/>
      <color indexed="18"/>
      <name val="Times New Roman CYR"/>
    </font>
    <font>
      <b/>
      <sz val="10"/>
      <color indexed="58"/>
      <name val="Times New Roman CYR"/>
    </font>
    <font>
      <sz val="10"/>
      <color indexed="17"/>
      <name val="Times New Roman Cyr"/>
      <family val="1"/>
      <charset val="204"/>
    </font>
    <font>
      <b/>
      <i/>
      <sz val="11"/>
      <name val="Times New Roman Cyr"/>
      <family val="1"/>
      <charset val="204"/>
    </font>
    <font>
      <sz val="16"/>
      <name val="Times New Roman CYR"/>
      <family val="1"/>
      <charset val="204"/>
    </font>
    <font>
      <b/>
      <i/>
      <sz val="12"/>
      <name val="Times New Roman CYR"/>
      <family val="1"/>
      <charset val="204"/>
    </font>
    <font>
      <b/>
      <sz val="10"/>
      <color indexed="20"/>
      <name val="Times New Roman Cyr"/>
      <family val="1"/>
      <charset val="204"/>
    </font>
    <font>
      <b/>
      <sz val="15"/>
      <name val="Times New Roman CYR"/>
      <family val="1"/>
      <charset val="204"/>
    </font>
    <font>
      <sz val="12"/>
      <color indexed="9"/>
      <name val="Times New Roman CYR"/>
      <family val="1"/>
      <charset val="204"/>
    </font>
    <font>
      <b/>
      <i/>
      <sz val="10"/>
      <color indexed="12"/>
      <name val="Times New Roman CYR"/>
      <family val="1"/>
      <charset val="204"/>
    </font>
    <font>
      <b/>
      <i/>
      <sz val="10"/>
      <color indexed="60"/>
      <name val="Times New Roman CYR"/>
      <family val="1"/>
      <charset val="204"/>
    </font>
    <font>
      <b/>
      <sz val="12"/>
      <color indexed="20"/>
      <name val="Times New Roman CYR"/>
      <family val="1"/>
      <charset val="204"/>
    </font>
    <font>
      <b/>
      <i/>
      <sz val="9"/>
      <color indexed="60"/>
      <name val="Times New Roman CYR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26"/>
        <bgColor indexed="33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31"/>
        <bgColor indexed="64"/>
      </patternFill>
    </fill>
  </fills>
  <borders count="5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/>
      <top/>
      <bottom style="medium">
        <color indexed="64"/>
      </bottom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 style="double">
        <color indexed="64"/>
      </left>
      <right style="double">
        <color indexed="64"/>
      </right>
      <top/>
      <bottom style="medium">
        <color indexed="64"/>
      </bottom>
      <diagonal/>
    </border>
    <border>
      <left style="double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double">
        <color indexed="64"/>
      </left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/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medium">
        <color indexed="64"/>
      </left>
      <right style="double">
        <color indexed="64"/>
      </right>
      <top/>
      <bottom style="double">
        <color indexed="64"/>
      </bottom>
      <diagonal/>
    </border>
    <border>
      <left style="medium">
        <color indexed="64"/>
      </left>
      <right style="double">
        <color indexed="64"/>
      </right>
      <top/>
      <bottom/>
      <diagonal/>
    </border>
    <border>
      <left style="medium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double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25"/>
      </left>
      <right style="medium">
        <color indexed="25"/>
      </right>
      <top style="medium">
        <color indexed="25"/>
      </top>
      <bottom style="medium">
        <color indexed="25"/>
      </bottom>
      <diagonal/>
    </border>
    <border>
      <left style="medium">
        <color indexed="25"/>
      </left>
      <right style="double">
        <color indexed="25"/>
      </right>
      <top style="medium">
        <color indexed="25"/>
      </top>
      <bottom style="medium">
        <color indexed="25"/>
      </bottom>
      <diagonal/>
    </border>
  </borders>
  <cellStyleXfs count="4">
    <xf numFmtId="0" fontId="0" fillId="0" borderId="0"/>
    <xf numFmtId="0" fontId="1" fillId="0" borderId="0"/>
    <xf numFmtId="0" fontId="9" fillId="0" borderId="0"/>
    <xf numFmtId="0" fontId="1" fillId="0" borderId="0"/>
  </cellStyleXfs>
  <cellXfs count="195">
    <xf numFmtId="0" fontId="0" fillId="0" borderId="0" xfId="0"/>
    <xf numFmtId="0" fontId="3" fillId="2" borderId="0" xfId="1" applyFont="1" applyFill="1" applyProtection="1"/>
    <xf numFmtId="0" fontId="4" fillId="2" borderId="0" xfId="1" applyFont="1" applyFill="1" applyBorder="1" applyAlignment="1" applyProtection="1">
      <alignment horizontal="center"/>
    </xf>
    <xf numFmtId="165" fontId="5" fillId="2" borderId="6" xfId="1" applyNumberFormat="1" applyFont="1" applyFill="1" applyBorder="1" applyAlignment="1" applyProtection="1">
      <alignment horizontal="center" vertical="center"/>
    </xf>
    <xf numFmtId="0" fontId="4" fillId="2" borderId="0" xfId="1" applyFont="1" applyFill="1" applyProtection="1"/>
    <xf numFmtId="0" fontId="4" fillId="3" borderId="0" xfId="1" applyFont="1" applyFill="1" applyProtection="1"/>
    <xf numFmtId="0" fontId="7" fillId="2" borderId="0" xfId="1" applyFont="1" applyFill="1" applyAlignment="1" applyProtection="1">
      <alignment horizontal="right"/>
    </xf>
    <xf numFmtId="0" fontId="7" fillId="2" borderId="0" xfId="1" applyFont="1" applyFill="1" applyBorder="1" applyAlignment="1" applyProtection="1">
      <alignment horizontal="center"/>
    </xf>
    <xf numFmtId="0" fontId="2" fillId="2" borderId="6" xfId="1" applyNumberFormat="1" applyFont="1" applyFill="1" applyBorder="1" applyAlignment="1" applyProtection="1">
      <alignment horizontal="center" vertical="center"/>
    </xf>
    <xf numFmtId="166" fontId="6" fillId="2" borderId="0" xfId="2" applyNumberFormat="1" applyFont="1" applyFill="1" applyAlignment="1" applyProtection="1"/>
    <xf numFmtId="38" fontId="6" fillId="2" borderId="0" xfId="2" applyNumberFormat="1" applyFont="1" applyFill="1" applyProtection="1"/>
    <xf numFmtId="0" fontId="10" fillId="2" borderId="0" xfId="1" applyFont="1" applyFill="1" applyBorder="1" applyAlignment="1" applyProtection="1">
      <alignment horizontal="left"/>
    </xf>
    <xf numFmtId="0" fontId="12" fillId="2" borderId="0" xfId="1" applyFont="1" applyFill="1" applyBorder="1" applyAlignment="1" applyProtection="1">
      <alignment horizontal="right"/>
    </xf>
    <xf numFmtId="166" fontId="12" fillId="2" borderId="12" xfId="2" applyNumberFormat="1" applyFont="1" applyFill="1" applyBorder="1" applyAlignment="1" applyProtection="1">
      <alignment horizontal="left"/>
    </xf>
    <xf numFmtId="0" fontId="13" fillId="2" borderId="12" xfId="1" applyFont="1" applyFill="1" applyBorder="1" applyAlignment="1" applyProtection="1">
      <alignment horizontal="left"/>
    </xf>
    <xf numFmtId="0" fontId="12" fillId="2" borderId="12" xfId="1" applyFont="1" applyFill="1" applyBorder="1" applyAlignment="1" applyProtection="1">
      <alignment horizontal="left"/>
    </xf>
    <xf numFmtId="38" fontId="14" fillId="2" borderId="0" xfId="2" applyNumberFormat="1" applyFont="1" applyFill="1" applyAlignment="1" applyProtection="1">
      <alignment horizontal="left"/>
    </xf>
    <xf numFmtId="38" fontId="15" fillId="2" borderId="0" xfId="2" applyNumberFormat="1" applyFont="1" applyFill="1" applyAlignment="1" applyProtection="1"/>
    <xf numFmtId="38" fontId="16" fillId="2" borderId="13" xfId="2" applyNumberFormat="1" applyFont="1" applyFill="1" applyBorder="1" applyAlignment="1" applyProtection="1">
      <alignment horizontal="center"/>
    </xf>
    <xf numFmtId="38" fontId="7" fillId="2" borderId="0" xfId="2" applyNumberFormat="1" applyFont="1" applyFill="1" applyAlignment="1" applyProtection="1">
      <alignment horizontal="left"/>
    </xf>
    <xf numFmtId="38" fontId="16" fillId="2" borderId="0" xfId="2" applyNumberFormat="1" applyFont="1" applyFill="1" applyAlignment="1" applyProtection="1">
      <alignment horizontal="center"/>
    </xf>
    <xf numFmtId="0" fontId="4" fillId="2" borderId="13" xfId="1" applyFont="1" applyFill="1" applyBorder="1" applyProtection="1"/>
    <xf numFmtId="38" fontId="10" fillId="4" borderId="14" xfId="2" applyNumberFormat="1" applyFont="1" applyFill="1" applyBorder="1" applyAlignment="1" applyProtection="1">
      <alignment horizontal="center" vertical="center"/>
    </xf>
    <xf numFmtId="166" fontId="6" fillId="2" borderId="0" xfId="2" applyNumberFormat="1" applyFont="1" applyFill="1" applyBorder="1" applyAlignment="1" applyProtection="1"/>
    <xf numFmtId="0" fontId="17" fillId="2" borderId="14" xfId="3" applyFont="1" applyFill="1" applyBorder="1" applyAlignment="1" applyProtection="1">
      <alignment vertical="center"/>
    </xf>
    <xf numFmtId="166" fontId="6" fillId="2" borderId="16" xfId="2" applyNumberFormat="1" applyFont="1" applyFill="1" applyBorder="1" applyAlignment="1" applyProtection="1">
      <alignment vertical="center"/>
    </xf>
    <xf numFmtId="0" fontId="18" fillId="2" borderId="14" xfId="3" applyFont="1" applyFill="1" applyBorder="1" applyAlignment="1" applyProtection="1">
      <alignment horizontal="left" vertical="center"/>
    </xf>
    <xf numFmtId="166" fontId="6" fillId="2" borderId="16" xfId="2" applyNumberFormat="1" applyFont="1" applyFill="1" applyBorder="1" applyAlignment="1" applyProtection="1">
      <alignment horizontal="left" vertical="center"/>
    </xf>
    <xf numFmtId="0" fontId="17" fillId="2" borderId="14" xfId="1" applyFont="1" applyFill="1" applyBorder="1" applyAlignment="1" applyProtection="1">
      <alignment vertical="center"/>
    </xf>
    <xf numFmtId="0" fontId="4" fillId="2" borderId="16" xfId="1" applyFont="1" applyFill="1" applyBorder="1" applyProtection="1"/>
    <xf numFmtId="38" fontId="10" fillId="4" borderId="17" xfId="2" applyNumberFormat="1" applyFont="1" applyFill="1" applyBorder="1" applyAlignment="1" applyProtection="1">
      <alignment horizontal="center" vertical="center"/>
    </xf>
    <xf numFmtId="0" fontId="20" fillId="2" borderId="19" xfId="3" applyFont="1" applyFill="1" applyBorder="1" applyAlignment="1" applyProtection="1">
      <alignment vertical="center"/>
    </xf>
    <xf numFmtId="166" fontId="6" fillId="2" borderId="20" xfId="2" applyNumberFormat="1" applyFont="1" applyFill="1" applyBorder="1" applyAlignment="1" applyProtection="1">
      <alignment horizontal="center" vertical="center"/>
    </xf>
    <xf numFmtId="0" fontId="19" fillId="2" borderId="19" xfId="3" applyFont="1" applyFill="1" applyBorder="1" applyAlignment="1" applyProtection="1">
      <alignment horizontal="left" vertical="center"/>
    </xf>
    <xf numFmtId="166" fontId="6" fillId="2" borderId="20" xfId="2" applyNumberFormat="1" applyFont="1" applyFill="1" applyBorder="1" applyAlignment="1" applyProtection="1">
      <alignment horizontal="left" vertical="center"/>
    </xf>
    <xf numFmtId="0" fontId="22" fillId="2" borderId="19" xfId="1" applyFont="1" applyFill="1" applyBorder="1" applyAlignment="1" applyProtection="1">
      <alignment horizontal="left" vertical="center"/>
    </xf>
    <xf numFmtId="0" fontId="23" fillId="2" borderId="20" xfId="1" applyFont="1" applyFill="1" applyBorder="1" applyProtection="1"/>
    <xf numFmtId="38" fontId="10" fillId="4" borderId="19" xfId="2" applyNumberFormat="1" applyFont="1" applyFill="1" applyBorder="1" applyAlignment="1" applyProtection="1">
      <alignment horizontal="center" vertical="center"/>
    </xf>
    <xf numFmtId="166" fontId="24" fillId="4" borderId="22" xfId="2" applyNumberFormat="1" applyFont="1" applyFill="1" applyBorder="1" applyAlignment="1" applyProtection="1">
      <alignment horizontal="center" vertical="center" wrapText="1"/>
    </xf>
    <xf numFmtId="166" fontId="3" fillId="4" borderId="23" xfId="2" applyNumberFormat="1" applyFont="1" applyFill="1" applyBorder="1" applyAlignment="1" applyProtection="1">
      <alignment horizontal="center" vertical="center" wrapText="1"/>
    </xf>
    <xf numFmtId="38" fontId="7" fillId="4" borderId="24" xfId="2" applyNumberFormat="1" applyFont="1" applyFill="1" applyBorder="1" applyAlignment="1" applyProtection="1">
      <alignment horizontal="center" vertical="center"/>
    </xf>
    <xf numFmtId="167" fontId="7" fillId="4" borderId="21" xfId="2" applyNumberFormat="1" applyFont="1" applyFill="1" applyBorder="1" applyAlignment="1" applyProtection="1">
      <alignment horizontal="center" vertical="center"/>
    </xf>
    <xf numFmtId="166" fontId="7" fillId="4" borderId="22" xfId="2" applyNumberFormat="1" applyFont="1" applyFill="1" applyBorder="1" applyAlignment="1" applyProtection="1">
      <alignment horizontal="center" vertical="center"/>
    </xf>
    <xf numFmtId="166" fontId="7" fillId="4" borderId="23" xfId="2" applyNumberFormat="1" applyFont="1" applyFill="1" applyBorder="1" applyAlignment="1" applyProtection="1">
      <alignment horizontal="center" vertical="center"/>
    </xf>
    <xf numFmtId="38" fontId="7" fillId="2" borderId="17" xfId="2" applyNumberFormat="1" applyFont="1" applyFill="1" applyBorder="1" applyAlignment="1" applyProtection="1"/>
    <xf numFmtId="167" fontId="7" fillId="2" borderId="18" xfId="2" applyNumberFormat="1" applyFont="1" applyFill="1" applyBorder="1" applyAlignment="1" applyProtection="1">
      <alignment horizontal="center"/>
    </xf>
    <xf numFmtId="166" fontId="6" fillId="2" borderId="25" xfId="2" applyNumberFormat="1" applyFont="1" applyFill="1" applyBorder="1" applyAlignment="1" applyProtection="1"/>
    <xf numFmtId="166" fontId="7" fillId="2" borderId="26" xfId="2" applyNumberFormat="1" applyFont="1" applyFill="1" applyBorder="1" applyAlignment="1" applyProtection="1"/>
    <xf numFmtId="38" fontId="7" fillId="0" borderId="17" xfId="2" applyNumberFormat="1" applyFont="1" applyBorder="1" applyAlignment="1" applyProtection="1"/>
    <xf numFmtId="167" fontId="7" fillId="0" borderId="18" xfId="2" applyNumberFormat="1" applyFont="1" applyBorder="1" applyAlignment="1" applyProtection="1">
      <alignment horizontal="center"/>
    </xf>
    <xf numFmtId="168" fontId="17" fillId="0" borderId="25" xfId="2" applyNumberFormat="1" applyFont="1" applyBorder="1" applyAlignment="1" applyProtection="1">
      <alignment horizontal="center"/>
    </xf>
    <xf numFmtId="168" fontId="17" fillId="0" borderId="26" xfId="2" applyNumberFormat="1" applyFont="1" applyBorder="1" applyAlignment="1" applyProtection="1">
      <alignment horizontal="center"/>
    </xf>
    <xf numFmtId="38" fontId="6" fillId="0" borderId="27" xfId="2" applyNumberFormat="1" applyFont="1" applyBorder="1" applyAlignment="1" applyProtection="1"/>
    <xf numFmtId="167" fontId="6" fillId="0" borderId="28" xfId="2" applyNumberFormat="1" applyFont="1" applyBorder="1" applyAlignment="1" applyProtection="1">
      <alignment horizontal="center"/>
    </xf>
    <xf numFmtId="166" fontId="6" fillId="0" borderId="29" xfId="2" applyNumberFormat="1" applyFont="1" applyBorder="1" applyAlignment="1" applyProtection="1"/>
    <xf numFmtId="166" fontId="7" fillId="0" borderId="30" xfId="2" applyNumberFormat="1" applyFont="1" applyBorder="1" applyAlignment="1" applyProtection="1"/>
    <xf numFmtId="168" fontId="6" fillId="0" borderId="29" xfId="2" applyNumberFormat="1" applyFont="1" applyBorder="1" applyAlignment="1" applyProtection="1">
      <alignment horizontal="center"/>
    </xf>
    <xf numFmtId="168" fontId="7" fillId="0" borderId="30" xfId="2" applyNumberFormat="1" applyFont="1" applyBorder="1" applyAlignment="1" applyProtection="1">
      <alignment horizontal="center"/>
    </xf>
    <xf numFmtId="0" fontId="4" fillId="3" borderId="0" xfId="3" applyFont="1" applyFill="1" applyProtection="1"/>
    <xf numFmtId="38" fontId="6" fillId="0" borderId="31" xfId="2" applyNumberFormat="1" applyFont="1" applyBorder="1" applyAlignment="1" applyProtection="1"/>
    <xf numFmtId="167" fontId="6" fillId="0" borderId="32" xfId="2" applyNumberFormat="1" applyFont="1" applyBorder="1" applyAlignment="1" applyProtection="1">
      <alignment horizontal="center"/>
    </xf>
    <xf numFmtId="166" fontId="6" fillId="0" borderId="33" xfId="2" applyNumberFormat="1" applyFont="1" applyBorder="1" applyAlignment="1" applyProtection="1"/>
    <xf numFmtId="166" fontId="7" fillId="0" borderId="34" xfId="2" applyNumberFormat="1" applyFont="1" applyBorder="1" applyAlignment="1" applyProtection="1"/>
    <xf numFmtId="38" fontId="7" fillId="5" borderId="35" xfId="2" applyNumberFormat="1" applyFont="1" applyFill="1" applyBorder="1" applyAlignment="1" applyProtection="1"/>
    <xf numFmtId="167" fontId="7" fillId="5" borderId="36" xfId="2" applyNumberFormat="1" applyFont="1" applyFill="1" applyBorder="1" applyAlignment="1" applyProtection="1">
      <alignment horizontal="center"/>
    </xf>
    <xf numFmtId="166" fontId="6" fillId="5" borderId="37" xfId="2" applyNumberFormat="1" applyFont="1" applyFill="1" applyBorder="1" applyAlignment="1" applyProtection="1"/>
    <xf numFmtId="166" fontId="7" fillId="5" borderId="38" xfId="2" applyNumberFormat="1" applyFont="1" applyFill="1" applyBorder="1" applyAlignment="1" applyProtection="1"/>
    <xf numFmtId="166" fontId="6" fillId="0" borderId="25" xfId="2" applyNumberFormat="1" applyFont="1" applyBorder="1" applyAlignment="1" applyProtection="1"/>
    <xf numFmtId="166" fontId="7" fillId="0" borderId="26" xfId="2" applyNumberFormat="1" applyFont="1" applyBorder="1" applyAlignment="1" applyProtection="1"/>
    <xf numFmtId="38" fontId="3" fillId="5" borderId="35" xfId="2" applyNumberFormat="1" applyFont="1" applyFill="1" applyBorder="1" applyAlignment="1" applyProtection="1"/>
    <xf numFmtId="38" fontId="10" fillId="4" borderId="39" xfId="2" applyNumberFormat="1" applyFont="1" applyFill="1" applyBorder="1" applyAlignment="1" applyProtection="1"/>
    <xf numFmtId="167" fontId="10" fillId="3" borderId="40" xfId="2" applyNumberFormat="1" applyFont="1" applyFill="1" applyBorder="1" applyAlignment="1" applyProtection="1">
      <alignment horizontal="center"/>
    </xf>
    <xf numFmtId="166" fontId="15" fillId="3" borderId="41" xfId="2" applyNumberFormat="1" applyFont="1" applyFill="1" applyBorder="1" applyAlignment="1" applyProtection="1"/>
    <xf numFmtId="166" fontId="10" fillId="3" borderId="42" xfId="2" applyNumberFormat="1" applyFont="1" applyFill="1" applyBorder="1" applyAlignment="1" applyProtection="1"/>
    <xf numFmtId="38" fontId="6" fillId="0" borderId="17" xfId="2" applyNumberFormat="1" applyFont="1" applyBorder="1" applyAlignment="1" applyProtection="1"/>
    <xf numFmtId="167" fontId="6" fillId="0" borderId="18" xfId="2" applyNumberFormat="1" applyFont="1" applyBorder="1" applyAlignment="1" applyProtection="1">
      <alignment horizontal="center"/>
    </xf>
    <xf numFmtId="166" fontId="6" fillId="0" borderId="26" xfId="2" applyNumberFormat="1" applyFont="1" applyBorder="1" applyAlignment="1" applyProtection="1"/>
    <xf numFmtId="38" fontId="16" fillId="4" borderId="24" xfId="2" applyNumberFormat="1" applyFont="1" applyFill="1" applyBorder="1" applyAlignment="1" applyProtection="1"/>
    <xf numFmtId="167" fontId="16" fillId="3" borderId="43" xfId="2" applyNumberFormat="1" applyFont="1" applyFill="1" applyBorder="1" applyAlignment="1" applyProtection="1">
      <alignment horizontal="center"/>
    </xf>
    <xf numFmtId="166" fontId="25" fillId="3" borderId="44" xfId="2" applyNumberFormat="1" applyFont="1" applyFill="1" applyBorder="1" applyAlignment="1" applyProtection="1"/>
    <xf numFmtId="166" fontId="16" fillId="3" borderId="23" xfId="2" applyNumberFormat="1" applyFont="1" applyFill="1" applyBorder="1" applyAlignment="1" applyProtection="1"/>
    <xf numFmtId="38" fontId="26" fillId="0" borderId="45" xfId="2" applyNumberFormat="1" applyFont="1" applyBorder="1" applyAlignment="1" applyProtection="1"/>
    <xf numFmtId="167" fontId="10" fillId="0" borderId="46" xfId="2" applyNumberFormat="1" applyFont="1" applyBorder="1" applyAlignment="1" applyProtection="1">
      <alignment horizontal="center"/>
    </xf>
    <xf numFmtId="166" fontId="6" fillId="0" borderId="47" xfId="2" applyNumberFormat="1" applyFont="1" applyBorder="1" applyAlignment="1" applyProtection="1"/>
    <xf numFmtId="166" fontId="7" fillId="0" borderId="48" xfId="2" applyNumberFormat="1" applyFont="1" applyBorder="1" applyAlignment="1" applyProtection="1"/>
    <xf numFmtId="166" fontId="25" fillId="0" borderId="47" xfId="2" applyNumberFormat="1" applyFont="1" applyBorder="1" applyAlignment="1" applyProtection="1"/>
    <xf numFmtId="166" fontId="16" fillId="0" borderId="49" xfId="2" applyNumberFormat="1" applyFont="1" applyBorder="1" applyAlignment="1" applyProtection="1"/>
    <xf numFmtId="38" fontId="7" fillId="0" borderId="0" xfId="2" applyNumberFormat="1" applyFont="1" applyBorder="1" applyAlignment="1" applyProtection="1"/>
    <xf numFmtId="167" fontId="10" fillId="2" borderId="0" xfId="2" applyNumberFormat="1" applyFont="1" applyFill="1" applyBorder="1" applyAlignment="1" applyProtection="1">
      <alignment horizontal="center"/>
    </xf>
    <xf numFmtId="166" fontId="17" fillId="2" borderId="0" xfId="2" applyNumberFormat="1" applyFont="1" applyFill="1" applyBorder="1" applyAlignment="1" applyProtection="1">
      <alignment horizontal="center"/>
    </xf>
    <xf numFmtId="0" fontId="15" fillId="2" borderId="0" xfId="1" applyFont="1" applyFill="1" applyProtection="1"/>
    <xf numFmtId="38" fontId="10" fillId="6" borderId="14" xfId="2" applyNumberFormat="1" applyFont="1" applyFill="1" applyBorder="1" applyAlignment="1" applyProtection="1">
      <alignment horizontal="center" vertical="center"/>
    </xf>
    <xf numFmtId="38" fontId="10" fillId="6" borderId="17" xfId="2" applyNumberFormat="1" applyFont="1" applyFill="1" applyBorder="1" applyAlignment="1" applyProtection="1">
      <alignment horizontal="center" vertical="center"/>
    </xf>
    <xf numFmtId="0" fontId="27" fillId="2" borderId="19" xfId="3" applyFont="1" applyFill="1" applyBorder="1" applyAlignment="1" applyProtection="1">
      <alignment horizontal="left" vertical="center"/>
    </xf>
    <xf numFmtId="38" fontId="10" fillId="6" borderId="19" xfId="2" applyNumberFormat="1" applyFont="1" applyFill="1" applyBorder="1" applyAlignment="1" applyProtection="1">
      <alignment horizontal="center" vertical="center"/>
    </xf>
    <xf numFmtId="166" fontId="24" fillId="6" borderId="22" xfId="2" applyNumberFormat="1" applyFont="1" applyFill="1" applyBorder="1" applyAlignment="1" applyProtection="1">
      <alignment horizontal="center" vertical="center" wrapText="1"/>
    </xf>
    <xf numFmtId="166" fontId="3" fillId="6" borderId="23" xfId="2" applyNumberFormat="1" applyFont="1" applyFill="1" applyBorder="1" applyAlignment="1" applyProtection="1">
      <alignment horizontal="center" vertical="center" wrapText="1"/>
    </xf>
    <xf numFmtId="166" fontId="7" fillId="6" borderId="23" xfId="2" applyNumberFormat="1" applyFont="1" applyFill="1" applyBorder="1" applyAlignment="1" applyProtection="1">
      <alignment horizontal="center" vertical="center" wrapText="1"/>
    </xf>
    <xf numFmtId="166" fontId="26" fillId="6" borderId="22" xfId="2" applyNumberFormat="1" applyFont="1" applyFill="1" applyBorder="1" applyAlignment="1" applyProtection="1">
      <alignment horizontal="center" vertical="center" wrapText="1"/>
    </xf>
    <xf numFmtId="38" fontId="7" fillId="6" borderId="24" xfId="2" applyNumberFormat="1" applyFont="1" applyFill="1" applyBorder="1" applyAlignment="1" applyProtection="1">
      <alignment horizontal="center" vertical="center"/>
    </xf>
    <xf numFmtId="169" fontId="7" fillId="6" borderId="43" xfId="2" applyNumberFormat="1" applyFont="1" applyFill="1" applyBorder="1" applyAlignment="1" applyProtection="1">
      <alignment horizontal="center" vertical="center"/>
    </xf>
    <xf numFmtId="166" fontId="7" fillId="6" borderId="22" xfId="2" applyNumberFormat="1" applyFont="1" applyFill="1" applyBorder="1" applyAlignment="1" applyProtection="1">
      <alignment horizontal="center" vertical="center"/>
    </xf>
    <xf numFmtId="166" fontId="7" fillId="6" borderId="23" xfId="2" applyNumberFormat="1" applyFont="1" applyFill="1" applyBorder="1" applyAlignment="1" applyProtection="1">
      <alignment horizontal="center" vertical="center"/>
    </xf>
    <xf numFmtId="38" fontId="7" fillId="0" borderId="17" xfId="2" applyNumberFormat="1" applyFont="1" applyFill="1" applyBorder="1" applyAlignment="1" applyProtection="1"/>
    <xf numFmtId="167" fontId="7" fillId="0" borderId="18" xfId="2" applyNumberFormat="1" applyFont="1" applyFill="1" applyBorder="1" applyAlignment="1" applyProtection="1">
      <alignment horizontal="center" vertical="center"/>
    </xf>
    <xf numFmtId="166" fontId="7" fillId="0" borderId="50" xfId="2" applyNumberFormat="1" applyFont="1" applyFill="1" applyBorder="1" applyAlignment="1" applyProtection="1"/>
    <xf numFmtId="38" fontId="6" fillId="0" borderId="27" xfId="2" applyNumberFormat="1" applyFont="1" applyFill="1" applyBorder="1" applyAlignment="1" applyProtection="1"/>
    <xf numFmtId="167" fontId="6" fillId="0" borderId="28" xfId="2" applyNumberFormat="1" applyFont="1" applyFill="1" applyBorder="1" applyAlignment="1" applyProtection="1">
      <alignment horizontal="center" vertical="center"/>
    </xf>
    <xf numFmtId="166" fontId="6" fillId="0" borderId="29" xfId="2" applyNumberFormat="1" applyFont="1" applyFill="1" applyBorder="1" applyAlignment="1" applyProtection="1"/>
    <xf numFmtId="166" fontId="7" fillId="0" borderId="51" xfId="2" applyNumberFormat="1" applyFont="1" applyFill="1" applyBorder="1" applyAlignment="1" applyProtection="1"/>
    <xf numFmtId="166" fontId="7" fillId="0" borderId="51" xfId="2" applyNumberFormat="1" applyFont="1" applyBorder="1" applyAlignment="1" applyProtection="1"/>
    <xf numFmtId="167" fontId="6" fillId="0" borderId="28" xfId="2" applyNumberFormat="1" applyFont="1" applyBorder="1" applyAlignment="1" applyProtection="1">
      <alignment horizontal="center" vertical="center"/>
    </xf>
    <xf numFmtId="167" fontId="6" fillId="0" borderId="32" xfId="2" applyNumberFormat="1" applyFont="1" applyBorder="1" applyAlignment="1" applyProtection="1">
      <alignment horizontal="center" vertical="center"/>
    </xf>
    <xf numFmtId="166" fontId="7" fillId="0" borderId="52" xfId="2" applyNumberFormat="1" applyFont="1" applyBorder="1" applyAlignment="1" applyProtection="1"/>
    <xf numFmtId="38" fontId="10" fillId="6" borderId="39" xfId="2" applyNumberFormat="1" applyFont="1" applyFill="1" applyBorder="1" applyAlignment="1" applyProtection="1"/>
    <xf numFmtId="167" fontId="10" fillId="6" borderId="40" xfId="2" applyNumberFormat="1" applyFont="1" applyFill="1" applyBorder="1" applyAlignment="1" applyProtection="1">
      <alignment horizontal="center" vertical="center"/>
    </xf>
    <xf numFmtId="166" fontId="10" fillId="3" borderId="53" xfId="2" applyNumberFormat="1" applyFont="1" applyFill="1" applyBorder="1" applyAlignment="1" applyProtection="1"/>
    <xf numFmtId="167" fontId="7" fillId="2" borderId="18" xfId="2" applyNumberFormat="1" applyFont="1" applyFill="1" applyBorder="1" applyAlignment="1" applyProtection="1">
      <alignment horizontal="center" vertical="center"/>
    </xf>
    <xf numFmtId="166" fontId="7" fillId="2" borderId="50" xfId="2" applyNumberFormat="1" applyFont="1" applyFill="1" applyBorder="1" applyAlignment="1" applyProtection="1"/>
    <xf numFmtId="168" fontId="17" fillId="0" borderId="50" xfId="2" applyNumberFormat="1" applyFont="1" applyBorder="1" applyAlignment="1" applyProtection="1">
      <alignment horizontal="center"/>
    </xf>
    <xf numFmtId="167" fontId="7" fillId="5" borderId="36" xfId="2" applyNumberFormat="1" applyFont="1" applyFill="1" applyBorder="1" applyAlignment="1" applyProtection="1">
      <alignment horizontal="center" vertical="center"/>
    </xf>
    <xf numFmtId="166" fontId="7" fillId="5" borderId="54" xfId="2" applyNumberFormat="1" applyFont="1" applyFill="1" applyBorder="1" applyAlignment="1" applyProtection="1"/>
    <xf numFmtId="167" fontId="7" fillId="0" borderId="18" xfId="2" applyNumberFormat="1" applyFont="1" applyBorder="1" applyAlignment="1" applyProtection="1">
      <alignment horizontal="center" vertical="center"/>
    </xf>
    <xf numFmtId="166" fontId="6" fillId="0" borderId="29" xfId="2" applyNumberFormat="1" applyFont="1" applyBorder="1" applyAlignment="1" applyProtection="1">
      <alignment horizontal="right"/>
    </xf>
    <xf numFmtId="166" fontId="7" fillId="0" borderId="51" xfId="2" applyNumberFormat="1" applyFont="1" applyBorder="1" applyAlignment="1" applyProtection="1">
      <alignment horizontal="right"/>
    </xf>
    <xf numFmtId="167" fontId="7" fillId="7" borderId="36" xfId="2" applyNumberFormat="1" applyFont="1" applyFill="1" applyBorder="1" applyAlignment="1" applyProtection="1">
      <alignment horizontal="center" vertical="center"/>
    </xf>
    <xf numFmtId="166" fontId="6" fillId="7" borderId="37" xfId="2" applyNumberFormat="1" applyFont="1" applyFill="1" applyBorder="1" applyAlignment="1" applyProtection="1"/>
    <xf numFmtId="166" fontId="7" fillId="7" borderId="54" xfId="2" applyNumberFormat="1" applyFont="1" applyFill="1" applyBorder="1" applyAlignment="1" applyProtection="1"/>
    <xf numFmtId="166" fontId="7" fillId="0" borderId="50" xfId="2" applyNumberFormat="1" applyFont="1" applyBorder="1" applyAlignment="1" applyProtection="1"/>
    <xf numFmtId="38" fontId="16" fillId="6" borderId="24" xfId="2" applyNumberFormat="1" applyFont="1" applyFill="1" applyBorder="1" applyAlignment="1" applyProtection="1"/>
    <xf numFmtId="167" fontId="28" fillId="6" borderId="43" xfId="2" applyNumberFormat="1" applyFont="1" applyFill="1" applyBorder="1" applyAlignment="1" applyProtection="1">
      <alignment horizontal="center" vertical="center"/>
    </xf>
    <xf numFmtId="166" fontId="25" fillId="3" borderId="44" xfId="2" applyNumberFormat="1" applyFont="1" applyFill="1" applyBorder="1" applyAlignment="1" applyProtection="1">
      <alignment horizontal="right"/>
    </xf>
    <xf numFmtId="166" fontId="16" fillId="3" borderId="55" xfId="2" applyNumberFormat="1" applyFont="1" applyFill="1" applyBorder="1" applyAlignment="1" applyProtection="1">
      <alignment horizontal="right"/>
    </xf>
    <xf numFmtId="38" fontId="7" fillId="0" borderId="45" xfId="2" applyNumberFormat="1" applyFont="1" applyBorder="1" applyAlignment="1" applyProtection="1"/>
    <xf numFmtId="167" fontId="10" fillId="0" borderId="46" xfId="2" applyNumberFormat="1" applyFont="1" applyBorder="1" applyAlignment="1" applyProtection="1">
      <alignment horizontal="center" vertical="center"/>
    </xf>
    <xf numFmtId="166" fontId="7" fillId="0" borderId="49" xfId="2" applyNumberFormat="1" applyFont="1" applyBorder="1" applyAlignment="1" applyProtection="1"/>
    <xf numFmtId="38" fontId="7" fillId="2" borderId="0" xfId="2" applyNumberFormat="1" applyFont="1" applyFill="1" applyBorder="1" applyAlignment="1" applyProtection="1"/>
    <xf numFmtId="0" fontId="10" fillId="2" borderId="0" xfId="1" applyFont="1" applyFill="1" applyProtection="1"/>
    <xf numFmtId="166" fontId="6" fillId="2" borderId="0" xfId="2" applyNumberFormat="1" applyFont="1" applyFill="1" applyProtection="1"/>
    <xf numFmtId="169" fontId="29" fillId="2" borderId="0" xfId="2" applyNumberFormat="1" applyFont="1" applyFill="1" applyProtection="1"/>
    <xf numFmtId="166" fontId="7" fillId="2" borderId="0" xfId="2" applyNumberFormat="1" applyFont="1" applyFill="1" applyProtection="1"/>
    <xf numFmtId="38" fontId="7" fillId="2" borderId="0" xfId="2" applyNumberFormat="1" applyFont="1" applyFill="1" applyAlignment="1" applyProtection="1">
      <alignment horizontal="right"/>
    </xf>
    <xf numFmtId="0" fontId="15" fillId="2" borderId="12" xfId="1" applyFont="1" applyFill="1" applyBorder="1" applyProtection="1"/>
    <xf numFmtId="166" fontId="6" fillId="2" borderId="12" xfId="2" applyNumberFormat="1" applyFont="1" applyFill="1" applyBorder="1" applyProtection="1"/>
    <xf numFmtId="0" fontId="4" fillId="2" borderId="12" xfId="1" applyFont="1" applyFill="1" applyBorder="1" applyProtection="1"/>
    <xf numFmtId="166" fontId="6" fillId="2" borderId="12" xfId="2" applyNumberFormat="1" applyFont="1" applyFill="1" applyBorder="1" applyAlignment="1" applyProtection="1"/>
    <xf numFmtId="0" fontId="10" fillId="2" borderId="12" xfId="1" applyFont="1" applyFill="1" applyBorder="1" applyProtection="1"/>
    <xf numFmtId="166" fontId="6" fillId="3" borderId="0" xfId="2" applyNumberFormat="1" applyFont="1" applyFill="1" applyAlignment="1" applyProtection="1"/>
    <xf numFmtId="0" fontId="30" fillId="4" borderId="24" xfId="3" applyFont="1" applyFill="1" applyBorder="1" applyProtection="1"/>
    <xf numFmtId="0" fontId="4" fillId="4" borderId="56" xfId="3" applyFont="1" applyFill="1" applyBorder="1" applyProtection="1"/>
    <xf numFmtId="4" fontId="27" fillId="8" borderId="57" xfId="0" applyNumberFormat="1" applyFont="1" applyFill="1" applyBorder="1" applyAlignment="1" applyProtection="1">
      <alignment horizontal="center"/>
    </xf>
    <xf numFmtId="4" fontId="27" fillId="8" borderId="58" xfId="0" applyNumberFormat="1" applyFont="1" applyFill="1" applyBorder="1" applyAlignment="1" applyProtection="1">
      <alignment horizontal="center"/>
    </xf>
    <xf numFmtId="4" fontId="27" fillId="9" borderId="57" xfId="0" applyNumberFormat="1" applyFont="1" applyFill="1" applyBorder="1" applyAlignment="1" applyProtection="1">
      <alignment horizontal="center"/>
    </xf>
    <xf numFmtId="4" fontId="27" fillId="9" borderId="58" xfId="0" applyNumberFormat="1" applyFont="1" applyFill="1" applyBorder="1" applyAlignment="1" applyProtection="1">
      <alignment horizontal="center"/>
    </xf>
    <xf numFmtId="166" fontId="4" fillId="3" borderId="0" xfId="2" applyNumberFormat="1" applyFont="1" applyFill="1" applyAlignment="1" applyProtection="1"/>
    <xf numFmtId="4" fontId="27" fillId="10" borderId="57" xfId="0" applyNumberFormat="1" applyFont="1" applyFill="1" applyBorder="1" applyAlignment="1" applyProtection="1">
      <alignment horizontal="center"/>
    </xf>
    <xf numFmtId="4" fontId="27" fillId="10" borderId="58" xfId="0" applyNumberFormat="1" applyFont="1" applyFill="1" applyBorder="1" applyAlignment="1" applyProtection="1">
      <alignment horizontal="center"/>
    </xf>
    <xf numFmtId="4" fontId="17" fillId="2" borderId="44" xfId="0" applyNumberFormat="1" applyFont="1" applyFill="1" applyBorder="1" applyAlignment="1" applyProtection="1">
      <alignment horizontal="center"/>
    </xf>
    <xf numFmtId="4" fontId="17" fillId="2" borderId="55" xfId="0" applyNumberFormat="1" applyFont="1" applyFill="1" applyBorder="1" applyAlignment="1" applyProtection="1">
      <alignment horizontal="center"/>
    </xf>
    <xf numFmtId="0" fontId="31" fillId="4" borderId="24" xfId="3" applyFont="1" applyFill="1" applyBorder="1" applyProtection="1"/>
    <xf numFmtId="3" fontId="32" fillId="8" borderId="57" xfId="0" applyNumberFormat="1" applyFont="1" applyFill="1" applyBorder="1" applyAlignment="1" applyProtection="1">
      <alignment horizontal="center"/>
    </xf>
    <xf numFmtId="3" fontId="32" fillId="8" borderId="58" xfId="0" applyNumberFormat="1" applyFont="1" applyFill="1" applyBorder="1" applyAlignment="1" applyProtection="1">
      <alignment horizontal="center"/>
    </xf>
    <xf numFmtId="3" fontId="6" fillId="3" borderId="0" xfId="2" applyNumberFormat="1" applyFont="1" applyFill="1" applyAlignment="1" applyProtection="1"/>
    <xf numFmtId="3" fontId="32" fillId="9" borderId="57" xfId="0" applyNumberFormat="1" applyFont="1" applyFill="1" applyBorder="1" applyAlignment="1" applyProtection="1">
      <alignment horizontal="center"/>
    </xf>
    <xf numFmtId="3" fontId="32" fillId="9" borderId="58" xfId="0" applyNumberFormat="1" applyFont="1" applyFill="1" applyBorder="1" applyAlignment="1" applyProtection="1">
      <alignment horizontal="center"/>
    </xf>
    <xf numFmtId="3" fontId="32" fillId="10" borderId="57" xfId="0" applyNumberFormat="1" applyFont="1" applyFill="1" applyBorder="1" applyAlignment="1" applyProtection="1">
      <alignment horizontal="center"/>
    </xf>
    <xf numFmtId="3" fontId="32" fillId="10" borderId="58" xfId="0" applyNumberFormat="1" applyFont="1" applyFill="1" applyBorder="1" applyAlignment="1" applyProtection="1">
      <alignment horizontal="center"/>
    </xf>
    <xf numFmtId="3" fontId="7" fillId="2" borderId="44" xfId="0" applyNumberFormat="1" applyFont="1" applyFill="1" applyBorder="1" applyAlignment="1" applyProtection="1">
      <alignment horizontal="center"/>
    </xf>
    <xf numFmtId="3" fontId="7" fillId="2" borderId="55" xfId="0" applyNumberFormat="1" applyFont="1" applyFill="1" applyBorder="1" applyAlignment="1" applyProtection="1">
      <alignment horizontal="center"/>
    </xf>
    <xf numFmtId="0" fontId="33" fillId="4" borderId="24" xfId="3" applyFont="1" applyFill="1" applyBorder="1" applyProtection="1"/>
    <xf numFmtId="0" fontId="11" fillId="2" borderId="12" xfId="1" applyFont="1" applyFill="1" applyBorder="1" applyAlignment="1" applyProtection="1">
      <alignment horizontal="center"/>
    </xf>
    <xf numFmtId="0" fontId="2" fillId="2" borderId="1" xfId="1" applyFont="1" applyFill="1" applyBorder="1" applyAlignment="1" applyProtection="1">
      <alignment horizontal="center" wrapText="1"/>
    </xf>
    <xf numFmtId="0" fontId="2" fillId="2" borderId="2" xfId="1" applyFont="1" applyFill="1" applyBorder="1" applyAlignment="1" applyProtection="1">
      <alignment horizontal="center" wrapText="1"/>
    </xf>
    <xf numFmtId="0" fontId="2" fillId="2" borderId="3" xfId="1" applyFont="1" applyFill="1" applyBorder="1" applyAlignment="1" applyProtection="1">
      <alignment horizontal="center" wrapText="1"/>
    </xf>
    <xf numFmtId="164" fontId="2" fillId="2" borderId="4" xfId="1" applyNumberFormat="1" applyFont="1" applyFill="1" applyBorder="1" applyAlignment="1" applyProtection="1">
      <alignment horizontal="center" vertical="center"/>
    </xf>
    <xf numFmtId="164" fontId="2" fillId="2" borderId="5" xfId="1" applyNumberFormat="1" applyFont="1" applyFill="1" applyBorder="1" applyAlignment="1" applyProtection="1">
      <alignment horizontal="center" vertical="center"/>
    </xf>
    <xf numFmtId="0" fontId="6" fillId="2" borderId="7" xfId="1" applyFont="1" applyFill="1" applyBorder="1" applyAlignment="1" applyProtection="1">
      <alignment horizontal="center" vertical="top"/>
    </xf>
    <xf numFmtId="0" fontId="6" fillId="2" borderId="0" xfId="1" applyFont="1" applyFill="1" applyBorder="1" applyAlignment="1" applyProtection="1">
      <alignment horizontal="center" vertical="top"/>
    </xf>
    <xf numFmtId="0" fontId="6" fillId="2" borderId="8" xfId="1" applyFont="1" applyFill="1" applyBorder="1" applyAlignment="1" applyProtection="1">
      <alignment horizontal="center" vertical="top"/>
    </xf>
    <xf numFmtId="0" fontId="2" fillId="2" borderId="9" xfId="1" applyFont="1" applyFill="1" applyBorder="1" applyAlignment="1" applyProtection="1">
      <alignment horizontal="center" vertical="center" wrapText="1"/>
    </xf>
    <xf numFmtId="0" fontId="2" fillId="2" borderId="10" xfId="1" applyFont="1" applyFill="1" applyBorder="1" applyAlignment="1" applyProtection="1">
      <alignment horizontal="center" vertical="center" wrapText="1"/>
    </xf>
    <xf numFmtId="0" fontId="2" fillId="2" borderId="11" xfId="1" applyFont="1" applyFill="1" applyBorder="1" applyAlignment="1" applyProtection="1">
      <alignment horizontal="center" vertical="center" wrapText="1"/>
    </xf>
    <xf numFmtId="0" fontId="8" fillId="2" borderId="4" xfId="1" applyFont="1" applyFill="1" applyBorder="1" applyAlignment="1" applyProtection="1">
      <alignment horizontal="center" vertical="center"/>
    </xf>
    <xf numFmtId="0" fontId="8" fillId="2" borderId="5" xfId="1" applyFont="1" applyFill="1" applyBorder="1" applyAlignment="1" applyProtection="1">
      <alignment horizontal="center" vertical="center"/>
    </xf>
    <xf numFmtId="167" fontId="17" fillId="4" borderId="15" xfId="2" applyNumberFormat="1" applyFont="1" applyFill="1" applyBorder="1" applyAlignment="1" applyProtection="1">
      <alignment horizontal="center" vertical="center" textRotation="90" wrapText="1"/>
    </xf>
    <xf numFmtId="167" fontId="17" fillId="4" borderId="18" xfId="2" applyNumberFormat="1" applyFont="1" applyFill="1" applyBorder="1" applyAlignment="1" applyProtection="1">
      <alignment horizontal="center" vertical="center" textRotation="90" wrapText="1"/>
    </xf>
    <xf numFmtId="167" fontId="17" fillId="4" borderId="21" xfId="2" applyNumberFormat="1" applyFont="1" applyFill="1" applyBorder="1" applyAlignment="1" applyProtection="1">
      <alignment horizontal="center" vertical="center" textRotation="90" wrapText="1"/>
    </xf>
    <xf numFmtId="0" fontId="7" fillId="2" borderId="14" xfId="1" applyFont="1" applyFill="1" applyBorder="1" applyAlignment="1" applyProtection="1">
      <alignment horizontal="center" vertical="center"/>
    </xf>
    <xf numFmtId="0" fontId="7" fillId="2" borderId="16" xfId="1" applyFont="1" applyFill="1" applyBorder="1" applyAlignment="1" applyProtection="1">
      <alignment horizontal="center" vertical="center"/>
    </xf>
    <xf numFmtId="0" fontId="7" fillId="2" borderId="19" xfId="1" applyFont="1" applyFill="1" applyBorder="1" applyAlignment="1" applyProtection="1">
      <alignment horizontal="center" vertical="center"/>
    </xf>
    <xf numFmtId="0" fontId="7" fillId="2" borderId="20" xfId="1" applyFont="1" applyFill="1" applyBorder="1" applyAlignment="1" applyProtection="1">
      <alignment horizontal="center" vertical="center"/>
    </xf>
    <xf numFmtId="167" fontId="17" fillId="6" borderId="15" xfId="2" applyNumberFormat="1" applyFont="1" applyFill="1" applyBorder="1" applyAlignment="1" applyProtection="1">
      <alignment horizontal="center" vertical="center" textRotation="90" wrapText="1"/>
    </xf>
    <xf numFmtId="167" fontId="17" fillId="6" borderId="18" xfId="2" applyNumberFormat="1" applyFont="1" applyFill="1" applyBorder="1" applyAlignment="1" applyProtection="1">
      <alignment horizontal="center" vertical="center" textRotation="90" wrapText="1"/>
    </xf>
    <xf numFmtId="167" fontId="17" fillId="6" borderId="21" xfId="2" applyNumberFormat="1" applyFont="1" applyFill="1" applyBorder="1" applyAlignment="1" applyProtection="1">
      <alignment horizontal="center" vertical="center" textRotation="90" wrapText="1"/>
    </xf>
    <xf numFmtId="170" fontId="12" fillId="2" borderId="12" xfId="1" applyNumberFormat="1" applyFont="1" applyFill="1" applyBorder="1" applyAlignment="1" applyProtection="1">
      <alignment horizontal="center"/>
    </xf>
  </cellXfs>
  <cellStyles count="4">
    <cellStyle name="Normal" xfId="0" builtinId="0"/>
    <cellStyle name="Normal_COA-2001-ZAPOVED-No-81-29012002-ANNEX" xfId="1"/>
    <cellStyle name="Normal_TRIAL-BALANCE-2001-MAKET" xfId="3"/>
    <cellStyle name="Normal_ZADACHA" xfId="2"/>
  </cellStyles>
  <dxfs count="3">
    <dxf>
      <font>
        <condense val="0"/>
        <extend val="0"/>
        <color indexed="13"/>
      </font>
      <fill>
        <patternFill>
          <bgColor indexed="10"/>
        </patternFill>
      </fill>
    </dxf>
    <dxf>
      <font>
        <condense val="0"/>
        <extend val="0"/>
        <color indexed="13"/>
      </font>
      <fill>
        <patternFill>
          <bgColor indexed="10"/>
        </patternFill>
      </fill>
    </dxf>
    <dxf>
      <font>
        <condense val="0"/>
        <extend val="0"/>
        <color indexed="13"/>
      </font>
      <fill>
        <patternFill>
          <bgColor indexed="10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BALANCE-2014-&#1030;V-4700.xls_korek.17.07.2015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УКАЗАНИЯ"/>
      <sheetName val="TRIAL-BALANCE"/>
      <sheetName val="group-65-2014"/>
      <sheetName val="Provisions-2014"/>
      <sheetName val="Retain-earnings-2013"/>
      <sheetName val="BALANCE-SHEET-2014-leva"/>
      <sheetName val="BALANCE-SHEET-2014"/>
      <sheetName val="NF-KSF-TRIAL-BAL-2014"/>
      <sheetName val="RA-TRIAL-BAL-2014"/>
      <sheetName val="DES-TRIAL-BAL-2014"/>
      <sheetName val="DMP-TRIAL-BAL-2014"/>
    </sheetNames>
    <sheetDataSet>
      <sheetData sheetId="0"/>
      <sheetData sheetId="1">
        <row r="2">
          <cell r="E2" t="str">
            <v>КОМИСИЯ ЗА ФИНАНСОВ НАДЗОР</v>
          </cell>
        </row>
        <row r="4">
          <cell r="C4" t="str">
            <v>ГР.СОФИЯ -1000 , УЛ."БУДАПЕЩА"  № 16</v>
          </cell>
        </row>
        <row r="6">
          <cell r="C6">
            <v>131060676</v>
          </cell>
        </row>
        <row r="8">
          <cell r="C8">
            <v>4700</v>
          </cell>
        </row>
        <row r="10">
          <cell r="C10" t="str">
            <v>/с б о р е н/</v>
          </cell>
          <cell r="D10" t="str">
            <v xml:space="preserve"> Обор. ведомост</v>
          </cell>
        </row>
      </sheetData>
      <sheetData sheetId="2">
        <row r="8">
          <cell r="K8">
            <v>0</v>
          </cell>
        </row>
      </sheetData>
      <sheetData sheetId="3"/>
      <sheetData sheetId="4"/>
      <sheetData sheetId="5">
        <row r="5">
          <cell r="H5" t="str">
            <v xml:space="preserve">  към</v>
          </cell>
          <cell r="J5" t="str">
            <v>31 декември 2014 г.</v>
          </cell>
        </row>
        <row r="13">
          <cell r="D13">
            <v>126671.21</v>
          </cell>
          <cell r="E13">
            <v>126671.21</v>
          </cell>
          <cell r="G13">
            <v>0</v>
          </cell>
          <cell r="H13">
            <v>0</v>
          </cell>
          <cell r="J13">
            <v>0</v>
          </cell>
          <cell r="K13">
            <v>0</v>
          </cell>
        </row>
        <row r="14">
          <cell r="D14">
            <v>799804</v>
          </cell>
          <cell r="E14">
            <v>869734.33</v>
          </cell>
          <cell r="G14">
            <v>0</v>
          </cell>
          <cell r="H14">
            <v>0</v>
          </cell>
          <cell r="J14">
            <v>0</v>
          </cell>
          <cell r="K14">
            <v>0</v>
          </cell>
        </row>
        <row r="15">
          <cell r="D15">
            <v>94249.63</v>
          </cell>
          <cell r="E15">
            <v>179418.31</v>
          </cell>
          <cell r="G15">
            <v>0</v>
          </cell>
          <cell r="H15">
            <v>0</v>
          </cell>
          <cell r="J15">
            <v>0</v>
          </cell>
          <cell r="K15">
            <v>0</v>
          </cell>
        </row>
        <row r="16">
          <cell r="D16">
            <v>0</v>
          </cell>
          <cell r="E16">
            <v>0</v>
          </cell>
          <cell r="G16">
            <v>0</v>
          </cell>
          <cell r="H16">
            <v>0</v>
          </cell>
          <cell r="J16">
            <v>0</v>
          </cell>
          <cell r="K16">
            <v>0</v>
          </cell>
        </row>
        <row r="17">
          <cell r="D17">
            <v>0</v>
          </cell>
          <cell r="E17">
            <v>0</v>
          </cell>
          <cell r="G17">
            <v>0</v>
          </cell>
          <cell r="H17">
            <v>0</v>
          </cell>
          <cell r="J17">
            <v>0</v>
          </cell>
          <cell r="K17">
            <v>0</v>
          </cell>
        </row>
        <row r="18">
          <cell r="D18">
            <v>0</v>
          </cell>
          <cell r="E18">
            <v>0</v>
          </cell>
          <cell r="G18">
            <v>0</v>
          </cell>
          <cell r="H18">
            <v>0</v>
          </cell>
          <cell r="J18">
            <v>0</v>
          </cell>
          <cell r="K18">
            <v>34853.1</v>
          </cell>
        </row>
        <row r="19">
          <cell r="D19">
            <v>0</v>
          </cell>
          <cell r="E19">
            <v>0</v>
          </cell>
          <cell r="G19">
            <v>0</v>
          </cell>
          <cell r="H19">
            <v>0</v>
          </cell>
          <cell r="J19">
            <v>0</v>
          </cell>
          <cell r="K19">
            <v>0</v>
          </cell>
        </row>
        <row r="22">
          <cell r="D22">
            <v>608820</v>
          </cell>
          <cell r="E22">
            <v>696756</v>
          </cell>
          <cell r="G22">
            <v>0</v>
          </cell>
          <cell r="H22">
            <v>0</v>
          </cell>
          <cell r="J22">
            <v>0</v>
          </cell>
          <cell r="K22">
            <v>0</v>
          </cell>
        </row>
        <row r="24">
          <cell r="D24">
            <v>31062.45</v>
          </cell>
          <cell r="E24">
            <v>33801.65</v>
          </cell>
          <cell r="G24">
            <v>0</v>
          </cell>
          <cell r="H24">
            <v>0</v>
          </cell>
          <cell r="J24">
            <v>0</v>
          </cell>
          <cell r="K24">
            <v>0</v>
          </cell>
        </row>
        <row r="25">
          <cell r="D25">
            <v>0</v>
          </cell>
          <cell r="E25">
            <v>0</v>
          </cell>
          <cell r="G25">
            <v>0</v>
          </cell>
          <cell r="H25">
            <v>0</v>
          </cell>
          <cell r="J25">
            <v>0</v>
          </cell>
          <cell r="K25">
            <v>0</v>
          </cell>
        </row>
        <row r="28">
          <cell r="D28">
            <v>0</v>
          </cell>
          <cell r="E28">
            <v>0</v>
          </cell>
          <cell r="G28">
            <v>0</v>
          </cell>
          <cell r="H28">
            <v>0</v>
          </cell>
          <cell r="J28">
            <v>0</v>
          </cell>
          <cell r="K28">
            <v>0</v>
          </cell>
        </row>
        <row r="33">
          <cell r="D33">
            <v>0</v>
          </cell>
          <cell r="E33">
            <v>0</v>
          </cell>
          <cell r="G33">
            <v>0</v>
          </cell>
          <cell r="H33">
            <v>0</v>
          </cell>
          <cell r="J33">
            <v>0</v>
          </cell>
          <cell r="K33">
            <v>0</v>
          </cell>
        </row>
        <row r="34">
          <cell r="D34">
            <v>0</v>
          </cell>
          <cell r="E34">
            <v>0</v>
          </cell>
          <cell r="G34">
            <v>0</v>
          </cell>
          <cell r="H34">
            <v>0</v>
          </cell>
          <cell r="J34">
            <v>0</v>
          </cell>
          <cell r="K34">
            <v>0</v>
          </cell>
        </row>
        <row r="35">
          <cell r="D35">
            <v>0</v>
          </cell>
          <cell r="E35">
            <v>0</v>
          </cell>
          <cell r="G35">
            <v>0</v>
          </cell>
          <cell r="H35">
            <v>0</v>
          </cell>
          <cell r="J35">
            <v>0</v>
          </cell>
          <cell r="K35">
            <v>0</v>
          </cell>
        </row>
        <row r="38">
          <cell r="D38">
            <v>0</v>
          </cell>
          <cell r="E38">
            <v>0</v>
          </cell>
          <cell r="G38">
            <v>0</v>
          </cell>
          <cell r="H38">
            <v>0</v>
          </cell>
          <cell r="J38">
            <v>0</v>
          </cell>
          <cell r="K38">
            <v>0</v>
          </cell>
        </row>
        <row r="39">
          <cell r="D39">
            <v>0</v>
          </cell>
          <cell r="E39">
            <v>0</v>
          </cell>
          <cell r="G39">
            <v>0</v>
          </cell>
          <cell r="H39">
            <v>0</v>
          </cell>
          <cell r="J39">
            <v>0</v>
          </cell>
          <cell r="K39">
            <v>0</v>
          </cell>
        </row>
        <row r="42">
          <cell r="D42">
            <v>2653393.9900000002</v>
          </cell>
          <cell r="E42">
            <v>4628410.37</v>
          </cell>
          <cell r="G42">
            <v>0</v>
          </cell>
          <cell r="H42">
            <v>0</v>
          </cell>
          <cell r="J42">
            <v>0</v>
          </cell>
          <cell r="K42">
            <v>0</v>
          </cell>
        </row>
        <row r="43">
          <cell r="D43">
            <v>0</v>
          </cell>
          <cell r="E43">
            <v>0</v>
          </cell>
          <cell r="G43">
            <v>0</v>
          </cell>
          <cell r="H43">
            <v>0</v>
          </cell>
          <cell r="J43">
            <v>0</v>
          </cell>
          <cell r="K43">
            <v>0</v>
          </cell>
        </row>
        <row r="44">
          <cell r="D44">
            <v>281114.59999999998</v>
          </cell>
          <cell r="E44">
            <v>113281.96</v>
          </cell>
          <cell r="G44">
            <v>0</v>
          </cell>
          <cell r="H44">
            <v>0</v>
          </cell>
          <cell r="J44">
            <v>0</v>
          </cell>
          <cell r="K44">
            <v>0</v>
          </cell>
        </row>
        <row r="45">
          <cell r="D45">
            <v>0</v>
          </cell>
          <cell r="E45">
            <v>0</v>
          </cell>
          <cell r="G45">
            <v>0</v>
          </cell>
          <cell r="H45">
            <v>0</v>
          </cell>
          <cell r="J45">
            <v>0</v>
          </cell>
          <cell r="K45">
            <v>0</v>
          </cell>
        </row>
        <row r="46">
          <cell r="D46">
            <v>0</v>
          </cell>
          <cell r="E46">
            <v>0</v>
          </cell>
          <cell r="G46">
            <v>0</v>
          </cell>
          <cell r="H46">
            <v>0</v>
          </cell>
          <cell r="J46">
            <v>0</v>
          </cell>
          <cell r="K46">
            <v>0</v>
          </cell>
        </row>
        <row r="47">
          <cell r="D47">
            <v>17183.259999999998</v>
          </cell>
          <cell r="E47">
            <v>53454.38</v>
          </cell>
          <cell r="G47">
            <v>0</v>
          </cell>
          <cell r="H47">
            <v>1941.81</v>
          </cell>
          <cell r="J47">
            <v>0</v>
          </cell>
          <cell r="K47">
            <v>0</v>
          </cell>
        </row>
        <row r="50">
          <cell r="D50">
            <v>0</v>
          </cell>
          <cell r="E50">
            <v>0</v>
          </cell>
          <cell r="G50">
            <v>0</v>
          </cell>
          <cell r="H50">
            <v>0</v>
          </cell>
          <cell r="J50">
            <v>0</v>
          </cell>
          <cell r="K50">
            <v>0</v>
          </cell>
        </row>
        <row r="51">
          <cell r="D51">
            <v>2558.15</v>
          </cell>
          <cell r="E51">
            <v>2459.69</v>
          </cell>
          <cell r="G51">
            <v>0</v>
          </cell>
          <cell r="H51">
            <v>0</v>
          </cell>
          <cell r="J51">
            <v>17847.71</v>
          </cell>
          <cell r="K51">
            <v>22881.56</v>
          </cell>
        </row>
        <row r="57">
          <cell r="D57">
            <v>723219.3</v>
          </cell>
          <cell r="E57">
            <v>489847.26</v>
          </cell>
          <cell r="G57">
            <v>0</v>
          </cell>
          <cell r="H57">
            <v>0</v>
          </cell>
          <cell r="J57">
            <v>0</v>
          </cell>
          <cell r="K57">
            <v>0</v>
          </cell>
        </row>
        <row r="65">
          <cell r="D65">
            <v>0</v>
          </cell>
          <cell r="E65">
            <v>3676622.92</v>
          </cell>
          <cell r="G65">
            <v>0</v>
          </cell>
          <cell r="H65">
            <v>0</v>
          </cell>
          <cell r="J65">
            <v>0</v>
          </cell>
          <cell r="K65">
            <v>0</v>
          </cell>
        </row>
        <row r="66">
          <cell r="D66">
            <v>4589940.24</v>
          </cell>
          <cell r="E66">
            <v>0</v>
          </cell>
          <cell r="G66">
            <v>0</v>
          </cell>
          <cell r="H66">
            <v>0</v>
          </cell>
          <cell r="J66">
            <v>0</v>
          </cell>
          <cell r="K66">
            <v>0</v>
          </cell>
        </row>
        <row r="67">
          <cell r="D67">
            <v>-913317.32</v>
          </cell>
          <cell r="E67">
            <v>2740843.5</v>
          </cell>
          <cell r="G67">
            <v>0</v>
          </cell>
          <cell r="H67">
            <v>147.16999999999999</v>
          </cell>
          <cell r="J67">
            <v>0</v>
          </cell>
          <cell r="K67">
            <v>34853.1</v>
          </cell>
        </row>
        <row r="71">
          <cell r="D71">
            <v>0</v>
          </cell>
          <cell r="E71">
            <v>0</v>
          </cell>
          <cell r="G71">
            <v>0</v>
          </cell>
          <cell r="H71">
            <v>0</v>
          </cell>
          <cell r="J71">
            <v>0</v>
          </cell>
          <cell r="K71">
            <v>0</v>
          </cell>
        </row>
        <row r="72">
          <cell r="D72">
            <v>0</v>
          </cell>
          <cell r="E72">
            <v>0</v>
          </cell>
          <cell r="G72">
            <v>0</v>
          </cell>
          <cell r="H72">
            <v>0</v>
          </cell>
          <cell r="J72">
            <v>0</v>
          </cell>
          <cell r="K72">
            <v>0</v>
          </cell>
        </row>
        <row r="73">
          <cell r="D73">
            <v>0</v>
          </cell>
          <cell r="E73">
            <v>0</v>
          </cell>
          <cell r="G73">
            <v>0</v>
          </cell>
          <cell r="H73">
            <v>0</v>
          </cell>
          <cell r="J73">
            <v>0</v>
          </cell>
          <cell r="K73">
            <v>0</v>
          </cell>
        </row>
        <row r="76">
          <cell r="D76">
            <v>0</v>
          </cell>
          <cell r="E76">
            <v>0</v>
          </cell>
          <cell r="G76">
            <v>0</v>
          </cell>
          <cell r="H76">
            <v>0</v>
          </cell>
          <cell r="J76">
            <v>0</v>
          </cell>
          <cell r="K76">
            <v>0</v>
          </cell>
        </row>
        <row r="77">
          <cell r="D77">
            <v>4014.06</v>
          </cell>
          <cell r="E77">
            <v>24195.24</v>
          </cell>
          <cell r="G77">
            <v>0</v>
          </cell>
          <cell r="H77">
            <v>0</v>
          </cell>
          <cell r="J77">
            <v>0</v>
          </cell>
          <cell r="K77">
            <v>0</v>
          </cell>
        </row>
        <row r="78">
          <cell r="D78">
            <v>0</v>
          </cell>
          <cell r="E78">
            <v>0</v>
          </cell>
          <cell r="G78">
            <v>0</v>
          </cell>
          <cell r="H78">
            <v>0</v>
          </cell>
          <cell r="J78">
            <v>0</v>
          </cell>
          <cell r="K78">
            <v>0</v>
          </cell>
        </row>
        <row r="79">
          <cell r="D79">
            <v>0</v>
          </cell>
          <cell r="E79">
            <v>0</v>
          </cell>
          <cell r="G79">
            <v>0</v>
          </cell>
          <cell r="H79">
            <v>0</v>
          </cell>
          <cell r="J79">
            <v>0</v>
          </cell>
          <cell r="K79">
            <v>0</v>
          </cell>
        </row>
        <row r="80">
          <cell r="D80">
            <v>6.99</v>
          </cell>
          <cell r="E80">
            <v>3.76</v>
          </cell>
          <cell r="G80">
            <v>0</v>
          </cell>
          <cell r="H80">
            <v>0</v>
          </cell>
          <cell r="J80">
            <v>0</v>
          </cell>
          <cell r="K80">
            <v>0</v>
          </cell>
        </row>
        <row r="81">
          <cell r="D81">
            <v>0</v>
          </cell>
          <cell r="E81">
            <v>0</v>
          </cell>
          <cell r="G81">
            <v>0</v>
          </cell>
          <cell r="H81">
            <v>0</v>
          </cell>
          <cell r="J81">
            <v>0</v>
          </cell>
          <cell r="K81">
            <v>0</v>
          </cell>
        </row>
        <row r="82">
          <cell r="D82">
            <v>0</v>
          </cell>
          <cell r="E82">
            <v>0</v>
          </cell>
          <cell r="G82">
            <v>0</v>
          </cell>
          <cell r="H82">
            <v>0</v>
          </cell>
          <cell r="J82">
            <v>0</v>
          </cell>
          <cell r="K82">
            <v>0</v>
          </cell>
        </row>
        <row r="83">
          <cell r="D83">
            <v>0</v>
          </cell>
          <cell r="E83">
            <v>0</v>
          </cell>
          <cell r="G83">
            <v>0</v>
          </cell>
          <cell r="H83">
            <v>0</v>
          </cell>
          <cell r="J83">
            <v>0</v>
          </cell>
          <cell r="K83">
            <v>0</v>
          </cell>
        </row>
        <row r="84">
          <cell r="D84">
            <v>552122.74</v>
          </cell>
          <cell r="E84">
            <v>70303.48</v>
          </cell>
          <cell r="G84">
            <v>0</v>
          </cell>
          <cell r="H84">
            <v>0</v>
          </cell>
          <cell r="J84">
            <v>17847.71</v>
          </cell>
          <cell r="K84">
            <v>22881.56</v>
          </cell>
        </row>
        <row r="87">
          <cell r="D87">
            <v>382090.58</v>
          </cell>
          <cell r="E87">
            <v>192019</v>
          </cell>
          <cell r="G87">
            <v>0</v>
          </cell>
          <cell r="H87">
            <v>1794.64</v>
          </cell>
          <cell r="J87">
            <v>0</v>
          </cell>
          <cell r="K87">
            <v>0</v>
          </cell>
        </row>
        <row r="88">
          <cell r="D88">
            <v>0</v>
          </cell>
          <cell r="E88">
            <v>0</v>
          </cell>
          <cell r="G88">
            <v>0</v>
          </cell>
          <cell r="H88">
            <v>0</v>
          </cell>
          <cell r="J88">
            <v>0</v>
          </cell>
          <cell r="K88">
            <v>0</v>
          </cell>
        </row>
        <row r="94">
          <cell r="D94">
            <v>3541577.26</v>
          </cell>
          <cell r="E94">
            <v>3067577.24</v>
          </cell>
          <cell r="G94">
            <v>0</v>
          </cell>
          <cell r="H94">
            <v>11952</v>
          </cell>
          <cell r="J94">
            <v>0</v>
          </cell>
          <cell r="K94">
            <v>0</v>
          </cell>
        </row>
      </sheetData>
      <sheetData sheetId="6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N107"/>
  <sheetViews>
    <sheetView tabSelected="1" topLeftCell="A82" workbookViewId="0">
      <selection activeCell="L98" sqref="L98"/>
    </sheetView>
  </sheetViews>
  <sheetFormatPr defaultRowHeight="12.75"/>
  <cols>
    <col min="1" max="1" width="60.28515625" style="5" customWidth="1"/>
    <col min="2" max="2" width="7.28515625" style="5" customWidth="1"/>
    <col min="3" max="3" width="1" style="5" customWidth="1"/>
    <col min="4" max="5" width="16.140625" style="5" customWidth="1"/>
    <col min="6" max="6" width="1" style="5" customWidth="1"/>
    <col min="7" max="8" width="16.140625" style="5" customWidth="1"/>
    <col min="9" max="9" width="1" style="5" customWidth="1"/>
    <col min="10" max="11" width="16.140625" style="5" customWidth="1"/>
    <col min="12" max="12" width="1" style="5" customWidth="1"/>
    <col min="13" max="14" width="15.7109375" style="5" customWidth="1"/>
    <col min="15" max="256" width="9.140625" style="5"/>
    <col min="257" max="257" width="60.28515625" style="5" customWidth="1"/>
    <col min="258" max="258" width="7.28515625" style="5" customWidth="1"/>
    <col min="259" max="259" width="1" style="5" customWidth="1"/>
    <col min="260" max="261" width="16.140625" style="5" customWidth="1"/>
    <col min="262" max="262" width="1" style="5" customWidth="1"/>
    <col min="263" max="264" width="16.140625" style="5" customWidth="1"/>
    <col min="265" max="265" width="1" style="5" customWidth="1"/>
    <col min="266" max="267" width="16.140625" style="5" customWidth="1"/>
    <col min="268" max="268" width="1" style="5" customWidth="1"/>
    <col min="269" max="270" width="15.7109375" style="5" customWidth="1"/>
    <col min="271" max="512" width="9.140625" style="5"/>
    <col min="513" max="513" width="60.28515625" style="5" customWidth="1"/>
    <col min="514" max="514" width="7.28515625" style="5" customWidth="1"/>
    <col min="515" max="515" width="1" style="5" customWidth="1"/>
    <col min="516" max="517" width="16.140625" style="5" customWidth="1"/>
    <col min="518" max="518" width="1" style="5" customWidth="1"/>
    <col min="519" max="520" width="16.140625" style="5" customWidth="1"/>
    <col min="521" max="521" width="1" style="5" customWidth="1"/>
    <col min="522" max="523" width="16.140625" style="5" customWidth="1"/>
    <col min="524" max="524" width="1" style="5" customWidth="1"/>
    <col min="525" max="526" width="15.7109375" style="5" customWidth="1"/>
    <col min="527" max="768" width="9.140625" style="5"/>
    <col min="769" max="769" width="60.28515625" style="5" customWidth="1"/>
    <col min="770" max="770" width="7.28515625" style="5" customWidth="1"/>
    <col min="771" max="771" width="1" style="5" customWidth="1"/>
    <col min="772" max="773" width="16.140625" style="5" customWidth="1"/>
    <col min="774" max="774" width="1" style="5" customWidth="1"/>
    <col min="775" max="776" width="16.140625" style="5" customWidth="1"/>
    <col min="777" max="777" width="1" style="5" customWidth="1"/>
    <col min="778" max="779" width="16.140625" style="5" customWidth="1"/>
    <col min="780" max="780" width="1" style="5" customWidth="1"/>
    <col min="781" max="782" width="15.7109375" style="5" customWidth="1"/>
    <col min="783" max="1024" width="9.140625" style="5"/>
    <col min="1025" max="1025" width="60.28515625" style="5" customWidth="1"/>
    <col min="1026" max="1026" width="7.28515625" style="5" customWidth="1"/>
    <col min="1027" max="1027" width="1" style="5" customWidth="1"/>
    <col min="1028" max="1029" width="16.140625" style="5" customWidth="1"/>
    <col min="1030" max="1030" width="1" style="5" customWidth="1"/>
    <col min="1031" max="1032" width="16.140625" style="5" customWidth="1"/>
    <col min="1033" max="1033" width="1" style="5" customWidth="1"/>
    <col min="1034" max="1035" width="16.140625" style="5" customWidth="1"/>
    <col min="1036" max="1036" width="1" style="5" customWidth="1"/>
    <col min="1037" max="1038" width="15.7109375" style="5" customWidth="1"/>
    <col min="1039" max="1280" width="9.140625" style="5"/>
    <col min="1281" max="1281" width="60.28515625" style="5" customWidth="1"/>
    <col min="1282" max="1282" width="7.28515625" style="5" customWidth="1"/>
    <col min="1283" max="1283" width="1" style="5" customWidth="1"/>
    <col min="1284" max="1285" width="16.140625" style="5" customWidth="1"/>
    <col min="1286" max="1286" width="1" style="5" customWidth="1"/>
    <col min="1287" max="1288" width="16.140625" style="5" customWidth="1"/>
    <col min="1289" max="1289" width="1" style="5" customWidth="1"/>
    <col min="1290" max="1291" width="16.140625" style="5" customWidth="1"/>
    <col min="1292" max="1292" width="1" style="5" customWidth="1"/>
    <col min="1293" max="1294" width="15.7109375" style="5" customWidth="1"/>
    <col min="1295" max="1536" width="9.140625" style="5"/>
    <col min="1537" max="1537" width="60.28515625" style="5" customWidth="1"/>
    <col min="1538" max="1538" width="7.28515625" style="5" customWidth="1"/>
    <col min="1539" max="1539" width="1" style="5" customWidth="1"/>
    <col min="1540" max="1541" width="16.140625" style="5" customWidth="1"/>
    <col min="1542" max="1542" width="1" style="5" customWidth="1"/>
    <col min="1543" max="1544" width="16.140625" style="5" customWidth="1"/>
    <col min="1545" max="1545" width="1" style="5" customWidth="1"/>
    <col min="1546" max="1547" width="16.140625" style="5" customWidth="1"/>
    <col min="1548" max="1548" width="1" style="5" customWidth="1"/>
    <col min="1549" max="1550" width="15.7109375" style="5" customWidth="1"/>
    <col min="1551" max="1792" width="9.140625" style="5"/>
    <col min="1793" max="1793" width="60.28515625" style="5" customWidth="1"/>
    <col min="1794" max="1794" width="7.28515625" style="5" customWidth="1"/>
    <col min="1795" max="1795" width="1" style="5" customWidth="1"/>
    <col min="1796" max="1797" width="16.140625" style="5" customWidth="1"/>
    <col min="1798" max="1798" width="1" style="5" customWidth="1"/>
    <col min="1799" max="1800" width="16.140625" style="5" customWidth="1"/>
    <col min="1801" max="1801" width="1" style="5" customWidth="1"/>
    <col min="1802" max="1803" width="16.140625" style="5" customWidth="1"/>
    <col min="1804" max="1804" width="1" style="5" customWidth="1"/>
    <col min="1805" max="1806" width="15.7109375" style="5" customWidth="1"/>
    <col min="1807" max="2048" width="9.140625" style="5"/>
    <col min="2049" max="2049" width="60.28515625" style="5" customWidth="1"/>
    <col min="2050" max="2050" width="7.28515625" style="5" customWidth="1"/>
    <col min="2051" max="2051" width="1" style="5" customWidth="1"/>
    <col min="2052" max="2053" width="16.140625" style="5" customWidth="1"/>
    <col min="2054" max="2054" width="1" style="5" customWidth="1"/>
    <col min="2055" max="2056" width="16.140625" style="5" customWidth="1"/>
    <col min="2057" max="2057" width="1" style="5" customWidth="1"/>
    <col min="2058" max="2059" width="16.140625" style="5" customWidth="1"/>
    <col min="2060" max="2060" width="1" style="5" customWidth="1"/>
    <col min="2061" max="2062" width="15.7109375" style="5" customWidth="1"/>
    <col min="2063" max="2304" width="9.140625" style="5"/>
    <col min="2305" max="2305" width="60.28515625" style="5" customWidth="1"/>
    <col min="2306" max="2306" width="7.28515625" style="5" customWidth="1"/>
    <col min="2307" max="2307" width="1" style="5" customWidth="1"/>
    <col min="2308" max="2309" width="16.140625" style="5" customWidth="1"/>
    <col min="2310" max="2310" width="1" style="5" customWidth="1"/>
    <col min="2311" max="2312" width="16.140625" style="5" customWidth="1"/>
    <col min="2313" max="2313" width="1" style="5" customWidth="1"/>
    <col min="2314" max="2315" width="16.140625" style="5" customWidth="1"/>
    <col min="2316" max="2316" width="1" style="5" customWidth="1"/>
    <col min="2317" max="2318" width="15.7109375" style="5" customWidth="1"/>
    <col min="2319" max="2560" width="9.140625" style="5"/>
    <col min="2561" max="2561" width="60.28515625" style="5" customWidth="1"/>
    <col min="2562" max="2562" width="7.28515625" style="5" customWidth="1"/>
    <col min="2563" max="2563" width="1" style="5" customWidth="1"/>
    <col min="2564" max="2565" width="16.140625" style="5" customWidth="1"/>
    <col min="2566" max="2566" width="1" style="5" customWidth="1"/>
    <col min="2567" max="2568" width="16.140625" style="5" customWidth="1"/>
    <col min="2569" max="2569" width="1" style="5" customWidth="1"/>
    <col min="2570" max="2571" width="16.140625" style="5" customWidth="1"/>
    <col min="2572" max="2572" width="1" style="5" customWidth="1"/>
    <col min="2573" max="2574" width="15.7109375" style="5" customWidth="1"/>
    <col min="2575" max="2816" width="9.140625" style="5"/>
    <col min="2817" max="2817" width="60.28515625" style="5" customWidth="1"/>
    <col min="2818" max="2818" width="7.28515625" style="5" customWidth="1"/>
    <col min="2819" max="2819" width="1" style="5" customWidth="1"/>
    <col min="2820" max="2821" width="16.140625" style="5" customWidth="1"/>
    <col min="2822" max="2822" width="1" style="5" customWidth="1"/>
    <col min="2823" max="2824" width="16.140625" style="5" customWidth="1"/>
    <col min="2825" max="2825" width="1" style="5" customWidth="1"/>
    <col min="2826" max="2827" width="16.140625" style="5" customWidth="1"/>
    <col min="2828" max="2828" width="1" style="5" customWidth="1"/>
    <col min="2829" max="2830" width="15.7109375" style="5" customWidth="1"/>
    <col min="2831" max="3072" width="9.140625" style="5"/>
    <col min="3073" max="3073" width="60.28515625" style="5" customWidth="1"/>
    <col min="3074" max="3074" width="7.28515625" style="5" customWidth="1"/>
    <col min="3075" max="3075" width="1" style="5" customWidth="1"/>
    <col min="3076" max="3077" width="16.140625" style="5" customWidth="1"/>
    <col min="3078" max="3078" width="1" style="5" customWidth="1"/>
    <col min="3079" max="3080" width="16.140625" style="5" customWidth="1"/>
    <col min="3081" max="3081" width="1" style="5" customWidth="1"/>
    <col min="3082" max="3083" width="16.140625" style="5" customWidth="1"/>
    <col min="3084" max="3084" width="1" style="5" customWidth="1"/>
    <col min="3085" max="3086" width="15.7109375" style="5" customWidth="1"/>
    <col min="3087" max="3328" width="9.140625" style="5"/>
    <col min="3329" max="3329" width="60.28515625" style="5" customWidth="1"/>
    <col min="3330" max="3330" width="7.28515625" style="5" customWidth="1"/>
    <col min="3331" max="3331" width="1" style="5" customWidth="1"/>
    <col min="3332" max="3333" width="16.140625" style="5" customWidth="1"/>
    <col min="3334" max="3334" width="1" style="5" customWidth="1"/>
    <col min="3335" max="3336" width="16.140625" style="5" customWidth="1"/>
    <col min="3337" max="3337" width="1" style="5" customWidth="1"/>
    <col min="3338" max="3339" width="16.140625" style="5" customWidth="1"/>
    <col min="3340" max="3340" width="1" style="5" customWidth="1"/>
    <col min="3341" max="3342" width="15.7109375" style="5" customWidth="1"/>
    <col min="3343" max="3584" width="9.140625" style="5"/>
    <col min="3585" max="3585" width="60.28515625" style="5" customWidth="1"/>
    <col min="3586" max="3586" width="7.28515625" style="5" customWidth="1"/>
    <col min="3587" max="3587" width="1" style="5" customWidth="1"/>
    <col min="3588" max="3589" width="16.140625" style="5" customWidth="1"/>
    <col min="3590" max="3590" width="1" style="5" customWidth="1"/>
    <col min="3591" max="3592" width="16.140625" style="5" customWidth="1"/>
    <col min="3593" max="3593" width="1" style="5" customWidth="1"/>
    <col min="3594" max="3595" width="16.140625" style="5" customWidth="1"/>
    <col min="3596" max="3596" width="1" style="5" customWidth="1"/>
    <col min="3597" max="3598" width="15.7109375" style="5" customWidth="1"/>
    <col min="3599" max="3840" width="9.140625" style="5"/>
    <col min="3841" max="3841" width="60.28515625" style="5" customWidth="1"/>
    <col min="3842" max="3842" width="7.28515625" style="5" customWidth="1"/>
    <col min="3843" max="3843" width="1" style="5" customWidth="1"/>
    <col min="3844" max="3845" width="16.140625" style="5" customWidth="1"/>
    <col min="3846" max="3846" width="1" style="5" customWidth="1"/>
    <col min="3847" max="3848" width="16.140625" style="5" customWidth="1"/>
    <col min="3849" max="3849" width="1" style="5" customWidth="1"/>
    <col min="3850" max="3851" width="16.140625" style="5" customWidth="1"/>
    <col min="3852" max="3852" width="1" style="5" customWidth="1"/>
    <col min="3853" max="3854" width="15.7109375" style="5" customWidth="1"/>
    <col min="3855" max="4096" width="9.140625" style="5"/>
    <col min="4097" max="4097" width="60.28515625" style="5" customWidth="1"/>
    <col min="4098" max="4098" width="7.28515625" style="5" customWidth="1"/>
    <col min="4099" max="4099" width="1" style="5" customWidth="1"/>
    <col min="4100" max="4101" width="16.140625" style="5" customWidth="1"/>
    <col min="4102" max="4102" width="1" style="5" customWidth="1"/>
    <col min="4103" max="4104" width="16.140625" style="5" customWidth="1"/>
    <col min="4105" max="4105" width="1" style="5" customWidth="1"/>
    <col min="4106" max="4107" width="16.140625" style="5" customWidth="1"/>
    <col min="4108" max="4108" width="1" style="5" customWidth="1"/>
    <col min="4109" max="4110" width="15.7109375" style="5" customWidth="1"/>
    <col min="4111" max="4352" width="9.140625" style="5"/>
    <col min="4353" max="4353" width="60.28515625" style="5" customWidth="1"/>
    <col min="4354" max="4354" width="7.28515625" style="5" customWidth="1"/>
    <col min="4355" max="4355" width="1" style="5" customWidth="1"/>
    <col min="4356" max="4357" width="16.140625" style="5" customWidth="1"/>
    <col min="4358" max="4358" width="1" style="5" customWidth="1"/>
    <col min="4359" max="4360" width="16.140625" style="5" customWidth="1"/>
    <col min="4361" max="4361" width="1" style="5" customWidth="1"/>
    <col min="4362" max="4363" width="16.140625" style="5" customWidth="1"/>
    <col min="4364" max="4364" width="1" style="5" customWidth="1"/>
    <col min="4365" max="4366" width="15.7109375" style="5" customWidth="1"/>
    <col min="4367" max="4608" width="9.140625" style="5"/>
    <col min="4609" max="4609" width="60.28515625" style="5" customWidth="1"/>
    <col min="4610" max="4610" width="7.28515625" style="5" customWidth="1"/>
    <col min="4611" max="4611" width="1" style="5" customWidth="1"/>
    <col min="4612" max="4613" width="16.140625" style="5" customWidth="1"/>
    <col min="4614" max="4614" width="1" style="5" customWidth="1"/>
    <col min="4615" max="4616" width="16.140625" style="5" customWidth="1"/>
    <col min="4617" max="4617" width="1" style="5" customWidth="1"/>
    <col min="4618" max="4619" width="16.140625" style="5" customWidth="1"/>
    <col min="4620" max="4620" width="1" style="5" customWidth="1"/>
    <col min="4621" max="4622" width="15.7109375" style="5" customWidth="1"/>
    <col min="4623" max="4864" width="9.140625" style="5"/>
    <col min="4865" max="4865" width="60.28515625" style="5" customWidth="1"/>
    <col min="4866" max="4866" width="7.28515625" style="5" customWidth="1"/>
    <col min="4867" max="4867" width="1" style="5" customWidth="1"/>
    <col min="4868" max="4869" width="16.140625" style="5" customWidth="1"/>
    <col min="4870" max="4870" width="1" style="5" customWidth="1"/>
    <col min="4871" max="4872" width="16.140625" style="5" customWidth="1"/>
    <col min="4873" max="4873" width="1" style="5" customWidth="1"/>
    <col min="4874" max="4875" width="16.140625" style="5" customWidth="1"/>
    <col min="4876" max="4876" width="1" style="5" customWidth="1"/>
    <col min="4877" max="4878" width="15.7109375" style="5" customWidth="1"/>
    <col min="4879" max="5120" width="9.140625" style="5"/>
    <col min="5121" max="5121" width="60.28515625" style="5" customWidth="1"/>
    <col min="5122" max="5122" width="7.28515625" style="5" customWidth="1"/>
    <col min="5123" max="5123" width="1" style="5" customWidth="1"/>
    <col min="5124" max="5125" width="16.140625" style="5" customWidth="1"/>
    <col min="5126" max="5126" width="1" style="5" customWidth="1"/>
    <col min="5127" max="5128" width="16.140625" style="5" customWidth="1"/>
    <col min="5129" max="5129" width="1" style="5" customWidth="1"/>
    <col min="5130" max="5131" width="16.140625" style="5" customWidth="1"/>
    <col min="5132" max="5132" width="1" style="5" customWidth="1"/>
    <col min="5133" max="5134" width="15.7109375" style="5" customWidth="1"/>
    <col min="5135" max="5376" width="9.140625" style="5"/>
    <col min="5377" max="5377" width="60.28515625" style="5" customWidth="1"/>
    <col min="5378" max="5378" width="7.28515625" style="5" customWidth="1"/>
    <col min="5379" max="5379" width="1" style="5" customWidth="1"/>
    <col min="5380" max="5381" width="16.140625" style="5" customWidth="1"/>
    <col min="5382" max="5382" width="1" style="5" customWidth="1"/>
    <col min="5383" max="5384" width="16.140625" style="5" customWidth="1"/>
    <col min="5385" max="5385" width="1" style="5" customWidth="1"/>
    <col min="5386" max="5387" width="16.140625" style="5" customWidth="1"/>
    <col min="5388" max="5388" width="1" style="5" customWidth="1"/>
    <col min="5389" max="5390" width="15.7109375" style="5" customWidth="1"/>
    <col min="5391" max="5632" width="9.140625" style="5"/>
    <col min="5633" max="5633" width="60.28515625" style="5" customWidth="1"/>
    <col min="5634" max="5634" width="7.28515625" style="5" customWidth="1"/>
    <col min="5635" max="5635" width="1" style="5" customWidth="1"/>
    <col min="5636" max="5637" width="16.140625" style="5" customWidth="1"/>
    <col min="5638" max="5638" width="1" style="5" customWidth="1"/>
    <col min="5639" max="5640" width="16.140625" style="5" customWidth="1"/>
    <col min="5641" max="5641" width="1" style="5" customWidth="1"/>
    <col min="5642" max="5643" width="16.140625" style="5" customWidth="1"/>
    <col min="5644" max="5644" width="1" style="5" customWidth="1"/>
    <col min="5645" max="5646" width="15.7109375" style="5" customWidth="1"/>
    <col min="5647" max="5888" width="9.140625" style="5"/>
    <col min="5889" max="5889" width="60.28515625" style="5" customWidth="1"/>
    <col min="5890" max="5890" width="7.28515625" style="5" customWidth="1"/>
    <col min="5891" max="5891" width="1" style="5" customWidth="1"/>
    <col min="5892" max="5893" width="16.140625" style="5" customWidth="1"/>
    <col min="5894" max="5894" width="1" style="5" customWidth="1"/>
    <col min="5895" max="5896" width="16.140625" style="5" customWidth="1"/>
    <col min="5897" max="5897" width="1" style="5" customWidth="1"/>
    <col min="5898" max="5899" width="16.140625" style="5" customWidth="1"/>
    <col min="5900" max="5900" width="1" style="5" customWidth="1"/>
    <col min="5901" max="5902" width="15.7109375" style="5" customWidth="1"/>
    <col min="5903" max="6144" width="9.140625" style="5"/>
    <col min="6145" max="6145" width="60.28515625" style="5" customWidth="1"/>
    <col min="6146" max="6146" width="7.28515625" style="5" customWidth="1"/>
    <col min="6147" max="6147" width="1" style="5" customWidth="1"/>
    <col min="6148" max="6149" width="16.140625" style="5" customWidth="1"/>
    <col min="6150" max="6150" width="1" style="5" customWidth="1"/>
    <col min="6151" max="6152" width="16.140625" style="5" customWidth="1"/>
    <col min="6153" max="6153" width="1" style="5" customWidth="1"/>
    <col min="6154" max="6155" width="16.140625" style="5" customWidth="1"/>
    <col min="6156" max="6156" width="1" style="5" customWidth="1"/>
    <col min="6157" max="6158" width="15.7109375" style="5" customWidth="1"/>
    <col min="6159" max="6400" width="9.140625" style="5"/>
    <col min="6401" max="6401" width="60.28515625" style="5" customWidth="1"/>
    <col min="6402" max="6402" width="7.28515625" style="5" customWidth="1"/>
    <col min="6403" max="6403" width="1" style="5" customWidth="1"/>
    <col min="6404" max="6405" width="16.140625" style="5" customWidth="1"/>
    <col min="6406" max="6406" width="1" style="5" customWidth="1"/>
    <col min="6407" max="6408" width="16.140625" style="5" customWidth="1"/>
    <col min="6409" max="6409" width="1" style="5" customWidth="1"/>
    <col min="6410" max="6411" width="16.140625" style="5" customWidth="1"/>
    <col min="6412" max="6412" width="1" style="5" customWidth="1"/>
    <col min="6413" max="6414" width="15.7109375" style="5" customWidth="1"/>
    <col min="6415" max="6656" width="9.140625" style="5"/>
    <col min="6657" max="6657" width="60.28515625" style="5" customWidth="1"/>
    <col min="6658" max="6658" width="7.28515625" style="5" customWidth="1"/>
    <col min="6659" max="6659" width="1" style="5" customWidth="1"/>
    <col min="6660" max="6661" width="16.140625" style="5" customWidth="1"/>
    <col min="6662" max="6662" width="1" style="5" customWidth="1"/>
    <col min="6663" max="6664" width="16.140625" style="5" customWidth="1"/>
    <col min="6665" max="6665" width="1" style="5" customWidth="1"/>
    <col min="6666" max="6667" width="16.140625" style="5" customWidth="1"/>
    <col min="6668" max="6668" width="1" style="5" customWidth="1"/>
    <col min="6669" max="6670" width="15.7109375" style="5" customWidth="1"/>
    <col min="6671" max="6912" width="9.140625" style="5"/>
    <col min="6913" max="6913" width="60.28515625" style="5" customWidth="1"/>
    <col min="6914" max="6914" width="7.28515625" style="5" customWidth="1"/>
    <col min="6915" max="6915" width="1" style="5" customWidth="1"/>
    <col min="6916" max="6917" width="16.140625" style="5" customWidth="1"/>
    <col min="6918" max="6918" width="1" style="5" customWidth="1"/>
    <col min="6919" max="6920" width="16.140625" style="5" customWidth="1"/>
    <col min="6921" max="6921" width="1" style="5" customWidth="1"/>
    <col min="6922" max="6923" width="16.140625" style="5" customWidth="1"/>
    <col min="6924" max="6924" width="1" style="5" customWidth="1"/>
    <col min="6925" max="6926" width="15.7109375" style="5" customWidth="1"/>
    <col min="6927" max="7168" width="9.140625" style="5"/>
    <col min="7169" max="7169" width="60.28515625" style="5" customWidth="1"/>
    <col min="7170" max="7170" width="7.28515625" style="5" customWidth="1"/>
    <col min="7171" max="7171" width="1" style="5" customWidth="1"/>
    <col min="7172" max="7173" width="16.140625" style="5" customWidth="1"/>
    <col min="7174" max="7174" width="1" style="5" customWidth="1"/>
    <col min="7175" max="7176" width="16.140625" style="5" customWidth="1"/>
    <col min="7177" max="7177" width="1" style="5" customWidth="1"/>
    <col min="7178" max="7179" width="16.140625" style="5" customWidth="1"/>
    <col min="7180" max="7180" width="1" style="5" customWidth="1"/>
    <col min="7181" max="7182" width="15.7109375" style="5" customWidth="1"/>
    <col min="7183" max="7424" width="9.140625" style="5"/>
    <col min="7425" max="7425" width="60.28515625" style="5" customWidth="1"/>
    <col min="7426" max="7426" width="7.28515625" style="5" customWidth="1"/>
    <col min="7427" max="7427" width="1" style="5" customWidth="1"/>
    <col min="7428" max="7429" width="16.140625" style="5" customWidth="1"/>
    <col min="7430" max="7430" width="1" style="5" customWidth="1"/>
    <col min="7431" max="7432" width="16.140625" style="5" customWidth="1"/>
    <col min="7433" max="7433" width="1" style="5" customWidth="1"/>
    <col min="7434" max="7435" width="16.140625" style="5" customWidth="1"/>
    <col min="7436" max="7436" width="1" style="5" customWidth="1"/>
    <col min="7437" max="7438" width="15.7109375" style="5" customWidth="1"/>
    <col min="7439" max="7680" width="9.140625" style="5"/>
    <col min="7681" max="7681" width="60.28515625" style="5" customWidth="1"/>
    <col min="7682" max="7682" width="7.28515625" style="5" customWidth="1"/>
    <col min="7683" max="7683" width="1" style="5" customWidth="1"/>
    <col min="7684" max="7685" width="16.140625" style="5" customWidth="1"/>
    <col min="7686" max="7686" width="1" style="5" customWidth="1"/>
    <col min="7687" max="7688" width="16.140625" style="5" customWidth="1"/>
    <col min="7689" max="7689" width="1" style="5" customWidth="1"/>
    <col min="7690" max="7691" width="16.140625" style="5" customWidth="1"/>
    <col min="7692" max="7692" width="1" style="5" customWidth="1"/>
    <col min="7693" max="7694" width="15.7109375" style="5" customWidth="1"/>
    <col min="7695" max="7936" width="9.140625" style="5"/>
    <col min="7937" max="7937" width="60.28515625" style="5" customWidth="1"/>
    <col min="7938" max="7938" width="7.28515625" style="5" customWidth="1"/>
    <col min="7939" max="7939" width="1" style="5" customWidth="1"/>
    <col min="7940" max="7941" width="16.140625" style="5" customWidth="1"/>
    <col min="7942" max="7942" width="1" style="5" customWidth="1"/>
    <col min="7943" max="7944" width="16.140625" style="5" customWidth="1"/>
    <col min="7945" max="7945" width="1" style="5" customWidth="1"/>
    <col min="7946" max="7947" width="16.140625" style="5" customWidth="1"/>
    <col min="7948" max="7948" width="1" style="5" customWidth="1"/>
    <col min="7949" max="7950" width="15.7109375" style="5" customWidth="1"/>
    <col min="7951" max="8192" width="9.140625" style="5"/>
    <col min="8193" max="8193" width="60.28515625" style="5" customWidth="1"/>
    <col min="8194" max="8194" width="7.28515625" style="5" customWidth="1"/>
    <col min="8195" max="8195" width="1" style="5" customWidth="1"/>
    <col min="8196" max="8197" width="16.140625" style="5" customWidth="1"/>
    <col min="8198" max="8198" width="1" style="5" customWidth="1"/>
    <col min="8199" max="8200" width="16.140625" style="5" customWidth="1"/>
    <col min="8201" max="8201" width="1" style="5" customWidth="1"/>
    <col min="8202" max="8203" width="16.140625" style="5" customWidth="1"/>
    <col min="8204" max="8204" width="1" style="5" customWidth="1"/>
    <col min="8205" max="8206" width="15.7109375" style="5" customWidth="1"/>
    <col min="8207" max="8448" width="9.140625" style="5"/>
    <col min="8449" max="8449" width="60.28515625" style="5" customWidth="1"/>
    <col min="8450" max="8450" width="7.28515625" style="5" customWidth="1"/>
    <col min="8451" max="8451" width="1" style="5" customWidth="1"/>
    <col min="8452" max="8453" width="16.140625" style="5" customWidth="1"/>
    <col min="8454" max="8454" width="1" style="5" customWidth="1"/>
    <col min="8455" max="8456" width="16.140625" style="5" customWidth="1"/>
    <col min="8457" max="8457" width="1" style="5" customWidth="1"/>
    <col min="8458" max="8459" width="16.140625" style="5" customWidth="1"/>
    <col min="8460" max="8460" width="1" style="5" customWidth="1"/>
    <col min="8461" max="8462" width="15.7109375" style="5" customWidth="1"/>
    <col min="8463" max="8704" width="9.140625" style="5"/>
    <col min="8705" max="8705" width="60.28515625" style="5" customWidth="1"/>
    <col min="8706" max="8706" width="7.28515625" style="5" customWidth="1"/>
    <col min="8707" max="8707" width="1" style="5" customWidth="1"/>
    <col min="8708" max="8709" width="16.140625" style="5" customWidth="1"/>
    <col min="8710" max="8710" width="1" style="5" customWidth="1"/>
    <col min="8711" max="8712" width="16.140625" style="5" customWidth="1"/>
    <col min="8713" max="8713" width="1" style="5" customWidth="1"/>
    <col min="8714" max="8715" width="16.140625" style="5" customWidth="1"/>
    <col min="8716" max="8716" width="1" style="5" customWidth="1"/>
    <col min="8717" max="8718" width="15.7109375" style="5" customWidth="1"/>
    <col min="8719" max="8960" width="9.140625" style="5"/>
    <col min="8961" max="8961" width="60.28515625" style="5" customWidth="1"/>
    <col min="8962" max="8962" width="7.28515625" style="5" customWidth="1"/>
    <col min="8963" max="8963" width="1" style="5" customWidth="1"/>
    <col min="8964" max="8965" width="16.140625" style="5" customWidth="1"/>
    <col min="8966" max="8966" width="1" style="5" customWidth="1"/>
    <col min="8967" max="8968" width="16.140625" style="5" customWidth="1"/>
    <col min="8969" max="8969" width="1" style="5" customWidth="1"/>
    <col min="8970" max="8971" width="16.140625" style="5" customWidth="1"/>
    <col min="8972" max="8972" width="1" style="5" customWidth="1"/>
    <col min="8973" max="8974" width="15.7109375" style="5" customWidth="1"/>
    <col min="8975" max="9216" width="9.140625" style="5"/>
    <col min="9217" max="9217" width="60.28515625" style="5" customWidth="1"/>
    <col min="9218" max="9218" width="7.28515625" style="5" customWidth="1"/>
    <col min="9219" max="9219" width="1" style="5" customWidth="1"/>
    <col min="9220" max="9221" width="16.140625" style="5" customWidth="1"/>
    <col min="9222" max="9222" width="1" style="5" customWidth="1"/>
    <col min="9223" max="9224" width="16.140625" style="5" customWidth="1"/>
    <col min="9225" max="9225" width="1" style="5" customWidth="1"/>
    <col min="9226" max="9227" width="16.140625" style="5" customWidth="1"/>
    <col min="9228" max="9228" width="1" style="5" customWidth="1"/>
    <col min="9229" max="9230" width="15.7109375" style="5" customWidth="1"/>
    <col min="9231" max="9472" width="9.140625" style="5"/>
    <col min="9473" max="9473" width="60.28515625" style="5" customWidth="1"/>
    <col min="9474" max="9474" width="7.28515625" style="5" customWidth="1"/>
    <col min="9475" max="9475" width="1" style="5" customWidth="1"/>
    <col min="9476" max="9477" width="16.140625" style="5" customWidth="1"/>
    <col min="9478" max="9478" width="1" style="5" customWidth="1"/>
    <col min="9479" max="9480" width="16.140625" style="5" customWidth="1"/>
    <col min="9481" max="9481" width="1" style="5" customWidth="1"/>
    <col min="9482" max="9483" width="16.140625" style="5" customWidth="1"/>
    <col min="9484" max="9484" width="1" style="5" customWidth="1"/>
    <col min="9485" max="9486" width="15.7109375" style="5" customWidth="1"/>
    <col min="9487" max="9728" width="9.140625" style="5"/>
    <col min="9729" max="9729" width="60.28515625" style="5" customWidth="1"/>
    <col min="9730" max="9730" width="7.28515625" style="5" customWidth="1"/>
    <col min="9731" max="9731" width="1" style="5" customWidth="1"/>
    <col min="9732" max="9733" width="16.140625" style="5" customWidth="1"/>
    <col min="9734" max="9734" width="1" style="5" customWidth="1"/>
    <col min="9735" max="9736" width="16.140625" style="5" customWidth="1"/>
    <col min="9737" max="9737" width="1" style="5" customWidth="1"/>
    <col min="9738" max="9739" width="16.140625" style="5" customWidth="1"/>
    <col min="9740" max="9740" width="1" style="5" customWidth="1"/>
    <col min="9741" max="9742" width="15.7109375" style="5" customWidth="1"/>
    <col min="9743" max="9984" width="9.140625" style="5"/>
    <col min="9985" max="9985" width="60.28515625" style="5" customWidth="1"/>
    <col min="9986" max="9986" width="7.28515625" style="5" customWidth="1"/>
    <col min="9987" max="9987" width="1" style="5" customWidth="1"/>
    <col min="9988" max="9989" width="16.140625" style="5" customWidth="1"/>
    <col min="9990" max="9990" width="1" style="5" customWidth="1"/>
    <col min="9991" max="9992" width="16.140625" style="5" customWidth="1"/>
    <col min="9993" max="9993" width="1" style="5" customWidth="1"/>
    <col min="9994" max="9995" width="16.140625" style="5" customWidth="1"/>
    <col min="9996" max="9996" width="1" style="5" customWidth="1"/>
    <col min="9997" max="9998" width="15.7109375" style="5" customWidth="1"/>
    <col min="9999" max="10240" width="9.140625" style="5"/>
    <col min="10241" max="10241" width="60.28515625" style="5" customWidth="1"/>
    <col min="10242" max="10242" width="7.28515625" style="5" customWidth="1"/>
    <col min="10243" max="10243" width="1" style="5" customWidth="1"/>
    <col min="10244" max="10245" width="16.140625" style="5" customWidth="1"/>
    <col min="10246" max="10246" width="1" style="5" customWidth="1"/>
    <col min="10247" max="10248" width="16.140625" style="5" customWidth="1"/>
    <col min="10249" max="10249" width="1" style="5" customWidth="1"/>
    <col min="10250" max="10251" width="16.140625" style="5" customWidth="1"/>
    <col min="10252" max="10252" width="1" style="5" customWidth="1"/>
    <col min="10253" max="10254" width="15.7109375" style="5" customWidth="1"/>
    <col min="10255" max="10496" width="9.140625" style="5"/>
    <col min="10497" max="10497" width="60.28515625" style="5" customWidth="1"/>
    <col min="10498" max="10498" width="7.28515625" style="5" customWidth="1"/>
    <col min="10499" max="10499" width="1" style="5" customWidth="1"/>
    <col min="10500" max="10501" width="16.140625" style="5" customWidth="1"/>
    <col min="10502" max="10502" width="1" style="5" customWidth="1"/>
    <col min="10503" max="10504" width="16.140625" style="5" customWidth="1"/>
    <col min="10505" max="10505" width="1" style="5" customWidth="1"/>
    <col min="10506" max="10507" width="16.140625" style="5" customWidth="1"/>
    <col min="10508" max="10508" width="1" style="5" customWidth="1"/>
    <col min="10509" max="10510" width="15.7109375" style="5" customWidth="1"/>
    <col min="10511" max="10752" width="9.140625" style="5"/>
    <col min="10753" max="10753" width="60.28515625" style="5" customWidth="1"/>
    <col min="10754" max="10754" width="7.28515625" style="5" customWidth="1"/>
    <col min="10755" max="10755" width="1" style="5" customWidth="1"/>
    <col min="10756" max="10757" width="16.140625" style="5" customWidth="1"/>
    <col min="10758" max="10758" width="1" style="5" customWidth="1"/>
    <col min="10759" max="10760" width="16.140625" style="5" customWidth="1"/>
    <col min="10761" max="10761" width="1" style="5" customWidth="1"/>
    <col min="10762" max="10763" width="16.140625" style="5" customWidth="1"/>
    <col min="10764" max="10764" width="1" style="5" customWidth="1"/>
    <col min="10765" max="10766" width="15.7109375" style="5" customWidth="1"/>
    <col min="10767" max="11008" width="9.140625" style="5"/>
    <col min="11009" max="11009" width="60.28515625" style="5" customWidth="1"/>
    <col min="11010" max="11010" width="7.28515625" style="5" customWidth="1"/>
    <col min="11011" max="11011" width="1" style="5" customWidth="1"/>
    <col min="11012" max="11013" width="16.140625" style="5" customWidth="1"/>
    <col min="11014" max="11014" width="1" style="5" customWidth="1"/>
    <col min="11015" max="11016" width="16.140625" style="5" customWidth="1"/>
    <col min="11017" max="11017" width="1" style="5" customWidth="1"/>
    <col min="11018" max="11019" width="16.140625" style="5" customWidth="1"/>
    <col min="11020" max="11020" width="1" style="5" customWidth="1"/>
    <col min="11021" max="11022" width="15.7109375" style="5" customWidth="1"/>
    <col min="11023" max="11264" width="9.140625" style="5"/>
    <col min="11265" max="11265" width="60.28515625" style="5" customWidth="1"/>
    <col min="11266" max="11266" width="7.28515625" style="5" customWidth="1"/>
    <col min="11267" max="11267" width="1" style="5" customWidth="1"/>
    <col min="11268" max="11269" width="16.140625" style="5" customWidth="1"/>
    <col min="11270" max="11270" width="1" style="5" customWidth="1"/>
    <col min="11271" max="11272" width="16.140625" style="5" customWidth="1"/>
    <col min="11273" max="11273" width="1" style="5" customWidth="1"/>
    <col min="11274" max="11275" width="16.140625" style="5" customWidth="1"/>
    <col min="11276" max="11276" width="1" style="5" customWidth="1"/>
    <col min="11277" max="11278" width="15.7109375" style="5" customWidth="1"/>
    <col min="11279" max="11520" width="9.140625" style="5"/>
    <col min="11521" max="11521" width="60.28515625" style="5" customWidth="1"/>
    <col min="11522" max="11522" width="7.28515625" style="5" customWidth="1"/>
    <col min="11523" max="11523" width="1" style="5" customWidth="1"/>
    <col min="11524" max="11525" width="16.140625" style="5" customWidth="1"/>
    <col min="11526" max="11526" width="1" style="5" customWidth="1"/>
    <col min="11527" max="11528" width="16.140625" style="5" customWidth="1"/>
    <col min="11529" max="11529" width="1" style="5" customWidth="1"/>
    <col min="11530" max="11531" width="16.140625" style="5" customWidth="1"/>
    <col min="11532" max="11532" width="1" style="5" customWidth="1"/>
    <col min="11533" max="11534" width="15.7109375" style="5" customWidth="1"/>
    <col min="11535" max="11776" width="9.140625" style="5"/>
    <col min="11777" max="11777" width="60.28515625" style="5" customWidth="1"/>
    <col min="11778" max="11778" width="7.28515625" style="5" customWidth="1"/>
    <col min="11779" max="11779" width="1" style="5" customWidth="1"/>
    <col min="11780" max="11781" width="16.140625" style="5" customWidth="1"/>
    <col min="11782" max="11782" width="1" style="5" customWidth="1"/>
    <col min="11783" max="11784" width="16.140625" style="5" customWidth="1"/>
    <col min="11785" max="11785" width="1" style="5" customWidth="1"/>
    <col min="11786" max="11787" width="16.140625" style="5" customWidth="1"/>
    <col min="11788" max="11788" width="1" style="5" customWidth="1"/>
    <col min="11789" max="11790" width="15.7109375" style="5" customWidth="1"/>
    <col min="11791" max="12032" width="9.140625" style="5"/>
    <col min="12033" max="12033" width="60.28515625" style="5" customWidth="1"/>
    <col min="12034" max="12034" width="7.28515625" style="5" customWidth="1"/>
    <col min="12035" max="12035" width="1" style="5" customWidth="1"/>
    <col min="12036" max="12037" width="16.140625" style="5" customWidth="1"/>
    <col min="12038" max="12038" width="1" style="5" customWidth="1"/>
    <col min="12039" max="12040" width="16.140625" style="5" customWidth="1"/>
    <col min="12041" max="12041" width="1" style="5" customWidth="1"/>
    <col min="12042" max="12043" width="16.140625" style="5" customWidth="1"/>
    <col min="12044" max="12044" width="1" style="5" customWidth="1"/>
    <col min="12045" max="12046" width="15.7109375" style="5" customWidth="1"/>
    <col min="12047" max="12288" width="9.140625" style="5"/>
    <col min="12289" max="12289" width="60.28515625" style="5" customWidth="1"/>
    <col min="12290" max="12290" width="7.28515625" style="5" customWidth="1"/>
    <col min="12291" max="12291" width="1" style="5" customWidth="1"/>
    <col min="12292" max="12293" width="16.140625" style="5" customWidth="1"/>
    <col min="12294" max="12294" width="1" style="5" customWidth="1"/>
    <col min="12295" max="12296" width="16.140625" style="5" customWidth="1"/>
    <col min="12297" max="12297" width="1" style="5" customWidth="1"/>
    <col min="12298" max="12299" width="16.140625" style="5" customWidth="1"/>
    <col min="12300" max="12300" width="1" style="5" customWidth="1"/>
    <col min="12301" max="12302" width="15.7109375" style="5" customWidth="1"/>
    <col min="12303" max="12544" width="9.140625" style="5"/>
    <col min="12545" max="12545" width="60.28515625" style="5" customWidth="1"/>
    <col min="12546" max="12546" width="7.28515625" style="5" customWidth="1"/>
    <col min="12547" max="12547" width="1" style="5" customWidth="1"/>
    <col min="12548" max="12549" width="16.140625" style="5" customWidth="1"/>
    <col min="12550" max="12550" width="1" style="5" customWidth="1"/>
    <col min="12551" max="12552" width="16.140625" style="5" customWidth="1"/>
    <col min="12553" max="12553" width="1" style="5" customWidth="1"/>
    <col min="12554" max="12555" width="16.140625" style="5" customWidth="1"/>
    <col min="12556" max="12556" width="1" style="5" customWidth="1"/>
    <col min="12557" max="12558" width="15.7109375" style="5" customWidth="1"/>
    <col min="12559" max="12800" width="9.140625" style="5"/>
    <col min="12801" max="12801" width="60.28515625" style="5" customWidth="1"/>
    <col min="12802" max="12802" width="7.28515625" style="5" customWidth="1"/>
    <col min="12803" max="12803" width="1" style="5" customWidth="1"/>
    <col min="12804" max="12805" width="16.140625" style="5" customWidth="1"/>
    <col min="12806" max="12806" width="1" style="5" customWidth="1"/>
    <col min="12807" max="12808" width="16.140625" style="5" customWidth="1"/>
    <col min="12809" max="12809" width="1" style="5" customWidth="1"/>
    <col min="12810" max="12811" width="16.140625" style="5" customWidth="1"/>
    <col min="12812" max="12812" width="1" style="5" customWidth="1"/>
    <col min="12813" max="12814" width="15.7109375" style="5" customWidth="1"/>
    <col min="12815" max="13056" width="9.140625" style="5"/>
    <col min="13057" max="13057" width="60.28515625" style="5" customWidth="1"/>
    <col min="13058" max="13058" width="7.28515625" style="5" customWidth="1"/>
    <col min="13059" max="13059" width="1" style="5" customWidth="1"/>
    <col min="13060" max="13061" width="16.140625" style="5" customWidth="1"/>
    <col min="13062" max="13062" width="1" style="5" customWidth="1"/>
    <col min="13063" max="13064" width="16.140625" style="5" customWidth="1"/>
    <col min="13065" max="13065" width="1" style="5" customWidth="1"/>
    <col min="13066" max="13067" width="16.140625" style="5" customWidth="1"/>
    <col min="13068" max="13068" width="1" style="5" customWidth="1"/>
    <col min="13069" max="13070" width="15.7109375" style="5" customWidth="1"/>
    <col min="13071" max="13312" width="9.140625" style="5"/>
    <col min="13313" max="13313" width="60.28515625" style="5" customWidth="1"/>
    <col min="13314" max="13314" width="7.28515625" style="5" customWidth="1"/>
    <col min="13315" max="13315" width="1" style="5" customWidth="1"/>
    <col min="13316" max="13317" width="16.140625" style="5" customWidth="1"/>
    <col min="13318" max="13318" width="1" style="5" customWidth="1"/>
    <col min="13319" max="13320" width="16.140625" style="5" customWidth="1"/>
    <col min="13321" max="13321" width="1" style="5" customWidth="1"/>
    <col min="13322" max="13323" width="16.140625" style="5" customWidth="1"/>
    <col min="13324" max="13324" width="1" style="5" customWidth="1"/>
    <col min="13325" max="13326" width="15.7109375" style="5" customWidth="1"/>
    <col min="13327" max="13568" width="9.140625" style="5"/>
    <col min="13569" max="13569" width="60.28515625" style="5" customWidth="1"/>
    <col min="13570" max="13570" width="7.28515625" style="5" customWidth="1"/>
    <col min="13571" max="13571" width="1" style="5" customWidth="1"/>
    <col min="13572" max="13573" width="16.140625" style="5" customWidth="1"/>
    <col min="13574" max="13574" width="1" style="5" customWidth="1"/>
    <col min="13575" max="13576" width="16.140625" style="5" customWidth="1"/>
    <col min="13577" max="13577" width="1" style="5" customWidth="1"/>
    <col min="13578" max="13579" width="16.140625" style="5" customWidth="1"/>
    <col min="13580" max="13580" width="1" style="5" customWidth="1"/>
    <col min="13581" max="13582" width="15.7109375" style="5" customWidth="1"/>
    <col min="13583" max="13824" width="9.140625" style="5"/>
    <col min="13825" max="13825" width="60.28515625" style="5" customWidth="1"/>
    <col min="13826" max="13826" width="7.28515625" style="5" customWidth="1"/>
    <col min="13827" max="13827" width="1" style="5" customWidth="1"/>
    <col min="13828" max="13829" width="16.140625" style="5" customWidth="1"/>
    <col min="13830" max="13830" width="1" style="5" customWidth="1"/>
    <col min="13831" max="13832" width="16.140625" style="5" customWidth="1"/>
    <col min="13833" max="13833" width="1" style="5" customWidth="1"/>
    <col min="13834" max="13835" width="16.140625" style="5" customWidth="1"/>
    <col min="13836" max="13836" width="1" style="5" customWidth="1"/>
    <col min="13837" max="13838" width="15.7109375" style="5" customWidth="1"/>
    <col min="13839" max="14080" width="9.140625" style="5"/>
    <col min="14081" max="14081" width="60.28515625" style="5" customWidth="1"/>
    <col min="14082" max="14082" width="7.28515625" style="5" customWidth="1"/>
    <col min="14083" max="14083" width="1" style="5" customWidth="1"/>
    <col min="14084" max="14085" width="16.140625" style="5" customWidth="1"/>
    <col min="14086" max="14086" width="1" style="5" customWidth="1"/>
    <col min="14087" max="14088" width="16.140625" style="5" customWidth="1"/>
    <col min="14089" max="14089" width="1" style="5" customWidth="1"/>
    <col min="14090" max="14091" width="16.140625" style="5" customWidth="1"/>
    <col min="14092" max="14092" width="1" style="5" customWidth="1"/>
    <col min="14093" max="14094" width="15.7109375" style="5" customWidth="1"/>
    <col min="14095" max="14336" width="9.140625" style="5"/>
    <col min="14337" max="14337" width="60.28515625" style="5" customWidth="1"/>
    <col min="14338" max="14338" width="7.28515625" style="5" customWidth="1"/>
    <col min="14339" max="14339" width="1" style="5" customWidth="1"/>
    <col min="14340" max="14341" width="16.140625" style="5" customWidth="1"/>
    <col min="14342" max="14342" width="1" style="5" customWidth="1"/>
    <col min="14343" max="14344" width="16.140625" style="5" customWidth="1"/>
    <col min="14345" max="14345" width="1" style="5" customWidth="1"/>
    <col min="14346" max="14347" width="16.140625" style="5" customWidth="1"/>
    <col min="14348" max="14348" width="1" style="5" customWidth="1"/>
    <col min="14349" max="14350" width="15.7109375" style="5" customWidth="1"/>
    <col min="14351" max="14592" width="9.140625" style="5"/>
    <col min="14593" max="14593" width="60.28515625" style="5" customWidth="1"/>
    <col min="14594" max="14594" width="7.28515625" style="5" customWidth="1"/>
    <col min="14595" max="14595" width="1" style="5" customWidth="1"/>
    <col min="14596" max="14597" width="16.140625" style="5" customWidth="1"/>
    <col min="14598" max="14598" width="1" style="5" customWidth="1"/>
    <col min="14599" max="14600" width="16.140625" style="5" customWidth="1"/>
    <col min="14601" max="14601" width="1" style="5" customWidth="1"/>
    <col min="14602" max="14603" width="16.140625" style="5" customWidth="1"/>
    <col min="14604" max="14604" width="1" style="5" customWidth="1"/>
    <col min="14605" max="14606" width="15.7109375" style="5" customWidth="1"/>
    <col min="14607" max="14848" width="9.140625" style="5"/>
    <col min="14849" max="14849" width="60.28515625" style="5" customWidth="1"/>
    <col min="14850" max="14850" width="7.28515625" style="5" customWidth="1"/>
    <col min="14851" max="14851" width="1" style="5" customWidth="1"/>
    <col min="14852" max="14853" width="16.140625" style="5" customWidth="1"/>
    <col min="14854" max="14854" width="1" style="5" customWidth="1"/>
    <col min="14855" max="14856" width="16.140625" style="5" customWidth="1"/>
    <col min="14857" max="14857" width="1" style="5" customWidth="1"/>
    <col min="14858" max="14859" width="16.140625" style="5" customWidth="1"/>
    <col min="14860" max="14860" width="1" style="5" customWidth="1"/>
    <col min="14861" max="14862" width="15.7109375" style="5" customWidth="1"/>
    <col min="14863" max="15104" width="9.140625" style="5"/>
    <col min="15105" max="15105" width="60.28515625" style="5" customWidth="1"/>
    <col min="15106" max="15106" width="7.28515625" style="5" customWidth="1"/>
    <col min="15107" max="15107" width="1" style="5" customWidth="1"/>
    <col min="15108" max="15109" width="16.140625" style="5" customWidth="1"/>
    <col min="15110" max="15110" width="1" style="5" customWidth="1"/>
    <col min="15111" max="15112" width="16.140625" style="5" customWidth="1"/>
    <col min="15113" max="15113" width="1" style="5" customWidth="1"/>
    <col min="15114" max="15115" width="16.140625" style="5" customWidth="1"/>
    <col min="15116" max="15116" width="1" style="5" customWidth="1"/>
    <col min="15117" max="15118" width="15.7109375" style="5" customWidth="1"/>
    <col min="15119" max="15360" width="9.140625" style="5"/>
    <col min="15361" max="15361" width="60.28515625" style="5" customWidth="1"/>
    <col min="15362" max="15362" width="7.28515625" style="5" customWidth="1"/>
    <col min="15363" max="15363" width="1" style="5" customWidth="1"/>
    <col min="15364" max="15365" width="16.140625" style="5" customWidth="1"/>
    <col min="15366" max="15366" width="1" style="5" customWidth="1"/>
    <col min="15367" max="15368" width="16.140625" style="5" customWidth="1"/>
    <col min="15369" max="15369" width="1" style="5" customWidth="1"/>
    <col min="15370" max="15371" width="16.140625" style="5" customWidth="1"/>
    <col min="15372" max="15372" width="1" style="5" customWidth="1"/>
    <col min="15373" max="15374" width="15.7109375" style="5" customWidth="1"/>
    <col min="15375" max="15616" width="9.140625" style="5"/>
    <col min="15617" max="15617" width="60.28515625" style="5" customWidth="1"/>
    <col min="15618" max="15618" width="7.28515625" style="5" customWidth="1"/>
    <col min="15619" max="15619" width="1" style="5" customWidth="1"/>
    <col min="15620" max="15621" width="16.140625" style="5" customWidth="1"/>
    <col min="15622" max="15622" width="1" style="5" customWidth="1"/>
    <col min="15623" max="15624" width="16.140625" style="5" customWidth="1"/>
    <col min="15625" max="15625" width="1" style="5" customWidth="1"/>
    <col min="15626" max="15627" width="16.140625" style="5" customWidth="1"/>
    <col min="15628" max="15628" width="1" style="5" customWidth="1"/>
    <col min="15629" max="15630" width="15.7109375" style="5" customWidth="1"/>
    <col min="15631" max="15872" width="9.140625" style="5"/>
    <col min="15873" max="15873" width="60.28515625" style="5" customWidth="1"/>
    <col min="15874" max="15874" width="7.28515625" style="5" customWidth="1"/>
    <col min="15875" max="15875" width="1" style="5" customWidth="1"/>
    <col min="15876" max="15877" width="16.140625" style="5" customWidth="1"/>
    <col min="15878" max="15878" width="1" style="5" customWidth="1"/>
    <col min="15879" max="15880" width="16.140625" style="5" customWidth="1"/>
    <col min="15881" max="15881" width="1" style="5" customWidth="1"/>
    <col min="15882" max="15883" width="16.140625" style="5" customWidth="1"/>
    <col min="15884" max="15884" width="1" style="5" customWidth="1"/>
    <col min="15885" max="15886" width="15.7109375" style="5" customWidth="1"/>
    <col min="15887" max="16128" width="9.140625" style="5"/>
    <col min="16129" max="16129" width="60.28515625" style="5" customWidth="1"/>
    <col min="16130" max="16130" width="7.28515625" style="5" customWidth="1"/>
    <col min="16131" max="16131" width="1" style="5" customWidth="1"/>
    <col min="16132" max="16133" width="16.140625" style="5" customWidth="1"/>
    <col min="16134" max="16134" width="1" style="5" customWidth="1"/>
    <col min="16135" max="16136" width="16.140625" style="5" customWidth="1"/>
    <col min="16137" max="16137" width="1" style="5" customWidth="1"/>
    <col min="16138" max="16139" width="16.140625" style="5" customWidth="1"/>
    <col min="16140" max="16140" width="1" style="5" customWidth="1"/>
    <col min="16141" max="16142" width="15.7109375" style="5" customWidth="1"/>
    <col min="16143" max="16384" width="9.140625" style="5"/>
  </cols>
  <sheetData>
    <row r="1" spans="1:14" ht="16.5" customHeight="1" thickBot="1">
      <c r="A1" s="171" t="str">
        <f>+'[1]TRIAL-BALANCE'!E2</f>
        <v>КОМИСИЯ ЗА ФИНАНСОВ НАДЗОР</v>
      </c>
      <c r="B1" s="172"/>
      <c r="C1" s="172"/>
      <c r="D1" s="173"/>
      <c r="E1" s="1" t="s">
        <v>0</v>
      </c>
      <c r="F1" s="2"/>
      <c r="G1" s="174">
        <f>+'[1]TRIAL-BALANCE'!C6</f>
        <v>131060676</v>
      </c>
      <c r="H1" s="175"/>
      <c r="I1" s="2"/>
      <c r="J1" s="1" t="s">
        <v>1</v>
      </c>
      <c r="K1" s="3">
        <f>+'[1]TRIAL-BALANCE'!C8</f>
        <v>4700</v>
      </c>
      <c r="L1" s="2"/>
      <c r="M1" s="4"/>
      <c r="N1" s="4"/>
    </row>
    <row r="2" spans="1:14" ht="14.25" customHeight="1" thickBot="1">
      <c r="A2" s="176" t="s">
        <v>2</v>
      </c>
      <c r="B2" s="177"/>
      <c r="C2" s="177"/>
      <c r="D2" s="178"/>
      <c r="E2" s="4"/>
      <c r="F2" s="2"/>
      <c r="G2" s="4"/>
      <c r="H2" s="4"/>
      <c r="I2" s="2"/>
      <c r="J2" s="4"/>
      <c r="K2" s="4"/>
      <c r="L2" s="2"/>
      <c r="M2" s="4"/>
      <c r="N2" s="4"/>
    </row>
    <row r="3" spans="1:14" ht="19.5" customHeight="1" thickBot="1">
      <c r="A3" s="179" t="str">
        <f>+'[1]TRIAL-BALANCE'!C4</f>
        <v>ГР.СОФИЯ -1000 , УЛ."БУДАПЕЩА"  № 16</v>
      </c>
      <c r="B3" s="180"/>
      <c r="C3" s="180"/>
      <c r="D3" s="181"/>
      <c r="E3" s="6" t="s">
        <v>3</v>
      </c>
      <c r="F3" s="4"/>
      <c r="G3" s="182"/>
      <c r="H3" s="183"/>
      <c r="I3" s="2"/>
      <c r="J3" s="7" t="s">
        <v>4</v>
      </c>
      <c r="K3" s="8"/>
      <c r="L3" s="2"/>
      <c r="M3" s="8">
        <f>+'[1]group-65-2014'!K8</f>
        <v>0</v>
      </c>
      <c r="N3" s="4"/>
    </row>
    <row r="4" spans="1:14" ht="6" customHeight="1">
      <c r="A4" s="2"/>
      <c r="B4" s="2"/>
      <c r="C4" s="2"/>
      <c r="D4" s="2"/>
      <c r="E4" s="9"/>
      <c r="F4" s="2"/>
      <c r="G4" s="9"/>
      <c r="H4" s="10"/>
      <c r="I4" s="2"/>
      <c r="J4" s="4"/>
      <c r="K4" s="4"/>
      <c r="L4" s="2"/>
      <c r="M4" s="4"/>
      <c r="N4" s="4"/>
    </row>
    <row r="5" spans="1:14" ht="19.5">
      <c r="A5" s="11" t="s">
        <v>5</v>
      </c>
      <c r="B5" s="170" t="str">
        <f>+A1</f>
        <v>КОМИСИЯ ЗА ФИНАНСОВ НАДЗОР</v>
      </c>
      <c r="C5" s="170"/>
      <c r="D5" s="170"/>
      <c r="E5" s="170"/>
      <c r="F5" s="170"/>
      <c r="G5" s="170"/>
      <c r="H5" s="12" t="str">
        <f>+'[1]BALANCE-SHEET-2014-leva'!H5</f>
        <v xml:space="preserve">  към</v>
      </c>
      <c r="I5" s="13"/>
      <c r="J5" s="14" t="str">
        <f>+'[1]BALANCE-SHEET-2014-leva'!J5</f>
        <v>31 декември 2014 г.</v>
      </c>
      <c r="K5" s="15"/>
      <c r="L5" s="15" t="str">
        <f>+'[1]TRIAL-BALANCE'!D10</f>
        <v xml:space="preserve"> Обор. ведомост</v>
      </c>
      <c r="M5" s="15" t="str">
        <f>+'[1]TRIAL-BALANCE'!C10</f>
        <v>/с б о р е н/</v>
      </c>
      <c r="N5" s="16" t="s">
        <v>6</v>
      </c>
    </row>
    <row r="6" spans="1:14" ht="14.25" customHeight="1" thickBot="1">
      <c r="A6" s="17" t="s">
        <v>7</v>
      </c>
      <c r="B6" s="18"/>
      <c r="C6" s="9"/>
      <c r="D6" s="19"/>
      <c r="E6" s="20"/>
      <c r="F6" s="9"/>
      <c r="G6" s="20"/>
      <c r="H6" s="21"/>
      <c r="I6" s="9"/>
      <c r="J6" s="4"/>
      <c r="K6" s="4"/>
      <c r="L6" s="9"/>
      <c r="M6" s="17" t="s">
        <v>8</v>
      </c>
      <c r="N6" s="4"/>
    </row>
    <row r="7" spans="1:14" ht="12.75" customHeight="1" thickTop="1">
      <c r="A7" s="22"/>
      <c r="B7" s="184" t="s">
        <v>9</v>
      </c>
      <c r="C7" s="23"/>
      <c r="D7" s="24" t="s">
        <v>10</v>
      </c>
      <c r="E7" s="25"/>
      <c r="F7" s="23"/>
      <c r="G7" s="26" t="s">
        <v>11</v>
      </c>
      <c r="H7" s="27"/>
      <c r="I7" s="23" t="s">
        <v>12</v>
      </c>
      <c r="J7" s="28" t="s">
        <v>13</v>
      </c>
      <c r="K7" s="29"/>
      <c r="L7" s="23"/>
      <c r="M7" s="187" t="s">
        <v>14</v>
      </c>
      <c r="N7" s="188"/>
    </row>
    <row r="8" spans="1:14" ht="14.25" customHeight="1" thickBot="1">
      <c r="A8" s="30" t="s">
        <v>15</v>
      </c>
      <c r="B8" s="185"/>
      <c r="C8" s="23"/>
      <c r="D8" s="31" t="s">
        <v>16</v>
      </c>
      <c r="E8" s="32"/>
      <c r="F8" s="23"/>
      <c r="G8" s="33" t="s">
        <v>17</v>
      </c>
      <c r="H8" s="34"/>
      <c r="I8" s="23"/>
      <c r="J8" s="35" t="s">
        <v>18</v>
      </c>
      <c r="K8" s="36"/>
      <c r="L8" s="23"/>
      <c r="M8" s="189"/>
      <c r="N8" s="190"/>
    </row>
    <row r="9" spans="1:14" ht="30.75" customHeight="1" thickBot="1">
      <c r="A9" s="37"/>
      <c r="B9" s="186"/>
      <c r="C9" s="9"/>
      <c r="D9" s="38" t="s">
        <v>19</v>
      </c>
      <c r="E9" s="39" t="s">
        <v>20</v>
      </c>
      <c r="F9" s="9"/>
      <c r="G9" s="38" t="s">
        <v>19</v>
      </c>
      <c r="H9" s="39" t="s">
        <v>20</v>
      </c>
      <c r="I9" s="9"/>
      <c r="J9" s="38" t="s">
        <v>19</v>
      </c>
      <c r="K9" s="39" t="s">
        <v>20</v>
      </c>
      <c r="L9" s="9"/>
      <c r="M9" s="38" t="s">
        <v>19</v>
      </c>
      <c r="N9" s="39" t="s">
        <v>20</v>
      </c>
    </row>
    <row r="10" spans="1:14" ht="16.5" thickBot="1">
      <c r="A10" s="40" t="s">
        <v>21</v>
      </c>
      <c r="B10" s="41" t="s">
        <v>22</v>
      </c>
      <c r="C10" s="9"/>
      <c r="D10" s="42">
        <v>1</v>
      </c>
      <c r="E10" s="43">
        <v>2</v>
      </c>
      <c r="F10" s="9"/>
      <c r="G10" s="42">
        <v>3</v>
      </c>
      <c r="H10" s="43">
        <v>4</v>
      </c>
      <c r="I10" s="9"/>
      <c r="J10" s="42">
        <v>5</v>
      </c>
      <c r="K10" s="43">
        <v>6</v>
      </c>
      <c r="L10" s="9"/>
      <c r="M10" s="42">
        <v>7</v>
      </c>
      <c r="N10" s="43">
        <v>8</v>
      </c>
    </row>
    <row r="11" spans="1:14" ht="15.75">
      <c r="A11" s="44" t="s">
        <v>23</v>
      </c>
      <c r="B11" s="45"/>
      <c r="C11" s="23"/>
      <c r="D11" s="46"/>
      <c r="E11" s="47"/>
      <c r="F11" s="23"/>
      <c r="G11" s="46"/>
      <c r="H11" s="47"/>
      <c r="I11" s="23"/>
      <c r="J11" s="46"/>
      <c r="K11" s="47"/>
      <c r="L11" s="23"/>
      <c r="M11" s="46"/>
      <c r="N11" s="47"/>
    </row>
    <row r="12" spans="1:14" ht="15.75">
      <c r="A12" s="48" t="s">
        <v>24</v>
      </c>
      <c r="B12" s="49"/>
      <c r="C12" s="9"/>
      <c r="D12" s="50" t="str">
        <f>+IF(+OR(D13&lt;0,D14&lt;0,D15&lt;0,D16&lt;0,D22&lt;0),"НЕРАВНЕНИЕ !"," ")</f>
        <v xml:space="preserve"> </v>
      </c>
      <c r="E12" s="51" t="str">
        <f>+IF(+OR(E13&lt;0,E14&lt;0,E15&lt;0,E16&lt;0,E22&lt;0),"НЕРАВНЕНИЕ !"," ")</f>
        <v xml:space="preserve"> </v>
      </c>
      <c r="F12" s="9"/>
      <c r="G12" s="50" t="str">
        <f>+IF(+OR(G13&lt;0,G14&lt;0,G15&lt;0,G16&lt;0,G22&lt;0),"НЕРАВНЕНИЕ !"," ")</f>
        <v xml:space="preserve"> </v>
      </c>
      <c r="H12" s="51" t="str">
        <f>+IF(+OR(H13&lt;0,H14&lt;0,H15&lt;0,H16&lt;0,H22&lt;0),"НЕРАВНЕНИЕ !"," ")</f>
        <v xml:space="preserve"> </v>
      </c>
      <c r="I12" s="9"/>
      <c r="J12" s="50" t="str">
        <f>+IF(+OR(J13&lt;0,J14&lt;0,J15&lt;0,J16&lt;0,J22&lt;0),"НЕРАВНЕНИЕ !"," ")</f>
        <v xml:space="preserve"> </v>
      </c>
      <c r="K12" s="51" t="str">
        <f>+IF(+OR(K13&lt;0,K14&lt;0,K15&lt;0,K16&lt;0,K22&lt;0),"НЕРАВНЕНИЕ !"," ")</f>
        <v xml:space="preserve"> </v>
      </c>
      <c r="L12" s="9"/>
      <c r="M12" s="50" t="str">
        <f>+IF(+OR(M13&lt;0,M14&lt;0,M15&lt;0,M16&lt;0,M22&lt;0),"НЕРАВНЕНИЕ !"," ")</f>
        <v xml:space="preserve"> </v>
      </c>
      <c r="N12" s="51" t="str">
        <f>+IF(+OR(N13&lt;0,N14&lt;0,N15&lt;0,N16&lt;0,N22&lt;0),"НЕРАВНЕНИЕ !"," ")</f>
        <v xml:space="preserve"> </v>
      </c>
    </row>
    <row r="13" spans="1:14" ht="15.75">
      <c r="A13" s="52" t="s">
        <v>25</v>
      </c>
      <c r="B13" s="53">
        <v>11</v>
      </c>
      <c r="C13" s="9"/>
      <c r="D13" s="54">
        <f>+'[1]BALANCE-SHEET-2014-leva'!D13/1000</f>
        <v>126.67121</v>
      </c>
      <c r="E13" s="55">
        <f>+'[1]BALANCE-SHEET-2014-leva'!E13/1000</f>
        <v>126.67121</v>
      </c>
      <c r="F13" s="9"/>
      <c r="G13" s="54">
        <f>+'[1]BALANCE-SHEET-2014-leva'!G13/1000</f>
        <v>0</v>
      </c>
      <c r="H13" s="55">
        <f>+'[1]BALANCE-SHEET-2014-leva'!H13/1000</f>
        <v>0</v>
      </c>
      <c r="I13" s="9"/>
      <c r="J13" s="54">
        <f>+'[1]BALANCE-SHEET-2014-leva'!J13/1000</f>
        <v>0</v>
      </c>
      <c r="K13" s="55">
        <f>+'[1]BALANCE-SHEET-2014-leva'!K13/1000</f>
        <v>0</v>
      </c>
      <c r="L13" s="9"/>
      <c r="M13" s="54">
        <f>+D13+G13+J13</f>
        <v>126.67121</v>
      </c>
      <c r="N13" s="55">
        <f>+E13+H13+K13</f>
        <v>126.67121</v>
      </c>
    </row>
    <row r="14" spans="1:14" ht="15.75">
      <c r="A14" s="52" t="s">
        <v>26</v>
      </c>
      <c r="B14" s="53">
        <v>12</v>
      </c>
      <c r="C14" s="9"/>
      <c r="D14" s="54">
        <f>+'[1]BALANCE-SHEET-2014-leva'!D14/1000</f>
        <v>799.80399999999997</v>
      </c>
      <c r="E14" s="55">
        <f>+'[1]BALANCE-SHEET-2014-leva'!E14/1000</f>
        <v>869.73433</v>
      </c>
      <c r="F14" s="9"/>
      <c r="G14" s="54">
        <f>+'[1]BALANCE-SHEET-2014-leva'!G14/1000</f>
        <v>0</v>
      </c>
      <c r="H14" s="55">
        <f>+'[1]BALANCE-SHEET-2014-leva'!H14/1000</f>
        <v>0</v>
      </c>
      <c r="I14" s="9"/>
      <c r="J14" s="54">
        <f>+'[1]BALANCE-SHEET-2014-leva'!J14/1000</f>
        <v>0</v>
      </c>
      <c r="K14" s="55">
        <f>+'[1]BALANCE-SHEET-2014-leva'!K14/1000</f>
        <v>0</v>
      </c>
      <c r="L14" s="9"/>
      <c r="M14" s="54">
        <f t="shared" ref="M14:N19" si="0">+D14+G14+J14</f>
        <v>799.80399999999997</v>
      </c>
      <c r="N14" s="55">
        <f t="shared" si="0"/>
        <v>869.73433</v>
      </c>
    </row>
    <row r="15" spans="1:14" ht="15.75">
      <c r="A15" s="52" t="s">
        <v>27</v>
      </c>
      <c r="B15" s="53">
        <v>13</v>
      </c>
      <c r="C15" s="9"/>
      <c r="D15" s="54">
        <f>+'[1]BALANCE-SHEET-2014-leva'!D15/1000</f>
        <v>94.24963000000001</v>
      </c>
      <c r="E15" s="55">
        <f>+'[1]BALANCE-SHEET-2014-leva'!E15/1000</f>
        <v>179.41830999999999</v>
      </c>
      <c r="F15" s="9"/>
      <c r="G15" s="54">
        <f>+'[1]BALANCE-SHEET-2014-leva'!G15/1000</f>
        <v>0</v>
      </c>
      <c r="H15" s="55">
        <f>+'[1]BALANCE-SHEET-2014-leva'!H15/1000</f>
        <v>0</v>
      </c>
      <c r="I15" s="9"/>
      <c r="J15" s="54">
        <f>+'[1]BALANCE-SHEET-2014-leva'!J15/1000</f>
        <v>0</v>
      </c>
      <c r="K15" s="55">
        <f>+'[1]BALANCE-SHEET-2014-leva'!K15/1000</f>
        <v>0</v>
      </c>
      <c r="L15" s="9"/>
      <c r="M15" s="54">
        <f t="shared" si="0"/>
        <v>94.24963000000001</v>
      </c>
      <c r="N15" s="55">
        <f t="shared" si="0"/>
        <v>179.41830999999999</v>
      </c>
    </row>
    <row r="16" spans="1:14" ht="15.75">
      <c r="A16" s="52" t="s">
        <v>28</v>
      </c>
      <c r="B16" s="53">
        <v>14</v>
      </c>
      <c r="C16" s="9"/>
      <c r="D16" s="54">
        <f>+'[1]BALANCE-SHEET-2014-leva'!D16/1000</f>
        <v>0</v>
      </c>
      <c r="E16" s="55">
        <f>+'[1]BALANCE-SHEET-2014-leva'!E16/1000</f>
        <v>0</v>
      </c>
      <c r="F16" s="9"/>
      <c r="G16" s="54">
        <f>+'[1]BALANCE-SHEET-2014-leva'!G16/1000</f>
        <v>0</v>
      </c>
      <c r="H16" s="55">
        <f>+'[1]BALANCE-SHEET-2014-leva'!H16/1000</f>
        <v>0</v>
      </c>
      <c r="I16" s="9"/>
      <c r="J16" s="54">
        <f>+'[1]BALANCE-SHEET-2014-leva'!J16/1000</f>
        <v>0</v>
      </c>
      <c r="K16" s="55">
        <f>+'[1]BALANCE-SHEET-2014-leva'!K16/1000</f>
        <v>0</v>
      </c>
      <c r="L16" s="9"/>
      <c r="M16" s="54">
        <f t="shared" si="0"/>
        <v>0</v>
      </c>
      <c r="N16" s="55">
        <f t="shared" si="0"/>
        <v>0</v>
      </c>
    </row>
    <row r="17" spans="1:14" s="58" customFormat="1" ht="15.75">
      <c r="A17" s="52" t="s">
        <v>29</v>
      </c>
      <c r="B17" s="53">
        <v>15</v>
      </c>
      <c r="C17" s="9"/>
      <c r="D17" s="56">
        <f>+'[1]BALANCE-SHEET-2014-leva'!D17/1000</f>
        <v>0</v>
      </c>
      <c r="E17" s="57">
        <f>+'[1]BALANCE-SHEET-2014-leva'!E17/1000</f>
        <v>0</v>
      </c>
      <c r="F17" s="9"/>
      <c r="G17" s="56">
        <f>+'[1]BALANCE-SHEET-2014-leva'!G17/1000</f>
        <v>0</v>
      </c>
      <c r="H17" s="57">
        <f>+'[1]BALANCE-SHEET-2014-leva'!H17/1000</f>
        <v>0</v>
      </c>
      <c r="I17" s="9"/>
      <c r="J17" s="54">
        <f>+'[1]BALANCE-SHEET-2014-leva'!J17/1000</f>
        <v>0</v>
      </c>
      <c r="K17" s="55">
        <f>+'[1]BALANCE-SHEET-2014-leva'!K17/1000</f>
        <v>0</v>
      </c>
      <c r="L17" s="9"/>
      <c r="M17" s="54">
        <f t="shared" si="0"/>
        <v>0</v>
      </c>
      <c r="N17" s="55">
        <f t="shared" si="0"/>
        <v>0</v>
      </c>
    </row>
    <row r="18" spans="1:14" s="58" customFormat="1" ht="15.75">
      <c r="A18" s="52" t="s">
        <v>30</v>
      </c>
      <c r="B18" s="53">
        <v>16</v>
      </c>
      <c r="C18" s="9"/>
      <c r="D18" s="56">
        <f>+'[1]BALANCE-SHEET-2014-leva'!D18/1000</f>
        <v>0</v>
      </c>
      <c r="E18" s="57">
        <f>+'[1]BALANCE-SHEET-2014-leva'!E18/1000</f>
        <v>0</v>
      </c>
      <c r="F18" s="9"/>
      <c r="G18" s="56">
        <f>+'[1]BALANCE-SHEET-2014-leva'!G18/1000</f>
        <v>0</v>
      </c>
      <c r="H18" s="57">
        <f>+'[1]BALANCE-SHEET-2014-leva'!H18/1000</f>
        <v>0</v>
      </c>
      <c r="I18" s="9"/>
      <c r="J18" s="54">
        <f>+'[1]BALANCE-SHEET-2014-leva'!J18/1000</f>
        <v>0</v>
      </c>
      <c r="K18" s="55">
        <f>+'[1]BALANCE-SHEET-2014-leva'!K18/1000</f>
        <v>34.853099999999998</v>
      </c>
      <c r="L18" s="9"/>
      <c r="M18" s="54">
        <f t="shared" si="0"/>
        <v>0</v>
      </c>
      <c r="N18" s="55">
        <f t="shared" si="0"/>
        <v>34.853099999999998</v>
      </c>
    </row>
    <row r="19" spans="1:14" s="58" customFormat="1" ht="15.75">
      <c r="A19" s="59" t="s">
        <v>31</v>
      </c>
      <c r="B19" s="60">
        <v>17</v>
      </c>
      <c r="C19" s="9"/>
      <c r="D19" s="61">
        <f>+'[1]BALANCE-SHEET-2014-leva'!D19/1000</f>
        <v>0</v>
      </c>
      <c r="E19" s="62">
        <f>+'[1]BALANCE-SHEET-2014-leva'!E19/1000</f>
        <v>0</v>
      </c>
      <c r="F19" s="9"/>
      <c r="G19" s="61">
        <f>+'[1]BALANCE-SHEET-2014-leva'!G19/1000</f>
        <v>0</v>
      </c>
      <c r="H19" s="62">
        <f>+'[1]BALANCE-SHEET-2014-leva'!H19/1000</f>
        <v>0</v>
      </c>
      <c r="I19" s="9"/>
      <c r="J19" s="54">
        <f>+'[1]BALANCE-SHEET-2014-leva'!J19/1000</f>
        <v>0</v>
      </c>
      <c r="K19" s="55">
        <f>+'[1]BALANCE-SHEET-2014-leva'!K19/1000</f>
        <v>0</v>
      </c>
      <c r="L19" s="9"/>
      <c r="M19" s="54">
        <f t="shared" si="0"/>
        <v>0</v>
      </c>
      <c r="N19" s="55">
        <f t="shared" si="0"/>
        <v>0</v>
      </c>
    </row>
    <row r="20" spans="1:14" ht="15.75">
      <c r="A20" s="63" t="s">
        <v>32</v>
      </c>
      <c r="B20" s="64">
        <v>10</v>
      </c>
      <c r="C20" s="9"/>
      <c r="D20" s="65">
        <f>+D13+D14+D15+D16+D17+D18+D19</f>
        <v>1020.72484</v>
      </c>
      <c r="E20" s="66">
        <f>+E13+E14+E15+E16+E17+E18+E19</f>
        <v>1175.82385</v>
      </c>
      <c r="F20" s="9"/>
      <c r="G20" s="65">
        <f>+G13+G14+G15+G16+G17+G18+G19</f>
        <v>0</v>
      </c>
      <c r="H20" s="66">
        <f>+H13+H14+H15+H16+H17+H18+H19</f>
        <v>0</v>
      </c>
      <c r="I20" s="9"/>
      <c r="J20" s="65">
        <f>+J13+J14+J15+J16+J17+J18+J19</f>
        <v>0</v>
      </c>
      <c r="K20" s="66">
        <f>+K13+K14+K15+K16+K17+K18+K19</f>
        <v>34.853099999999998</v>
      </c>
      <c r="L20" s="9"/>
      <c r="M20" s="65">
        <f>++M13+M14+M15+M16+M17+M18+M19</f>
        <v>1020.72484</v>
      </c>
      <c r="N20" s="66">
        <f>++N13+N14+N15+N16+N17+N18+N19</f>
        <v>1210.67695</v>
      </c>
    </row>
    <row r="21" spans="1:14" ht="6" customHeight="1">
      <c r="A21" s="48"/>
      <c r="B21" s="49"/>
      <c r="C21" s="9"/>
      <c r="D21" s="67"/>
      <c r="E21" s="68"/>
      <c r="F21" s="9"/>
      <c r="G21" s="67"/>
      <c r="H21" s="68"/>
      <c r="I21" s="9"/>
      <c r="J21" s="67"/>
      <c r="K21" s="68"/>
      <c r="L21" s="9"/>
      <c r="M21" s="67"/>
      <c r="N21" s="68"/>
    </row>
    <row r="22" spans="1:14" ht="15.75">
      <c r="A22" s="63" t="s">
        <v>33</v>
      </c>
      <c r="B22" s="64">
        <v>20</v>
      </c>
      <c r="C22" s="9"/>
      <c r="D22" s="65">
        <f>+'[1]BALANCE-SHEET-2014-leva'!D22/1000</f>
        <v>608.82000000000005</v>
      </c>
      <c r="E22" s="66">
        <f>+'[1]BALANCE-SHEET-2014-leva'!E22/1000</f>
        <v>696.75599999999997</v>
      </c>
      <c r="F22" s="9"/>
      <c r="G22" s="65">
        <f>+'[1]BALANCE-SHEET-2014-leva'!G22/1000</f>
        <v>0</v>
      </c>
      <c r="H22" s="66">
        <f>+'[1]BALANCE-SHEET-2014-leva'!H22/1000</f>
        <v>0</v>
      </c>
      <c r="I22" s="9"/>
      <c r="J22" s="65">
        <f>+'[1]BALANCE-SHEET-2014-leva'!J22/1000</f>
        <v>0</v>
      </c>
      <c r="K22" s="66">
        <f>+'[1]BALANCE-SHEET-2014-leva'!K22/1000</f>
        <v>0</v>
      </c>
      <c r="L22" s="9"/>
      <c r="M22" s="65">
        <f>+D22+G22+J22</f>
        <v>608.82000000000005</v>
      </c>
      <c r="N22" s="66">
        <f>+E22+H22+K22</f>
        <v>696.75599999999997</v>
      </c>
    </row>
    <row r="23" spans="1:14" ht="15.75">
      <c r="A23" s="48" t="s">
        <v>34</v>
      </c>
      <c r="B23" s="49"/>
      <c r="C23" s="9"/>
      <c r="D23" s="50" t="str">
        <f>+IF(+OR(D24&lt;0,D25&lt;0,D28&lt;0),"НЕРАВНЕНИЕ !"," ")</f>
        <v xml:space="preserve"> </v>
      </c>
      <c r="E23" s="51" t="str">
        <f>+IF(+OR(E24&lt;0,E25&lt;0,E28&lt;0),"НЕРАВНЕНИЕ !"," ")</f>
        <v xml:space="preserve"> </v>
      </c>
      <c r="F23" s="9"/>
      <c r="G23" s="50" t="str">
        <f>+IF(+OR(G24&lt;0,G25&lt;0,G28&lt;0),"НЕРАВНЕНИЕ !"," ")</f>
        <v xml:space="preserve"> </v>
      </c>
      <c r="H23" s="51" t="str">
        <f>+IF(+OR(H24&lt;0,H25&lt;0,H28&lt;0),"НЕРАВНЕНИЕ !"," ")</f>
        <v xml:space="preserve"> </v>
      </c>
      <c r="I23" s="9"/>
      <c r="J23" s="50" t="str">
        <f>+IF(+OR(J24&lt;0,J25&lt;0,J28&lt;0),"НЕРАВНЕНИЕ !"," ")</f>
        <v xml:space="preserve"> </v>
      </c>
      <c r="K23" s="51" t="str">
        <f>+IF(+OR(K24&lt;0,K25&lt;0,K28&lt;0),"НЕРАВНЕНИЕ !"," ")</f>
        <v xml:space="preserve"> </v>
      </c>
      <c r="L23" s="9"/>
      <c r="M23" s="50" t="str">
        <f>+IF(+OR(M24&lt;0,M25&lt;0,M28&lt;0),"НЕРАВНЕНИЕ !"," ")</f>
        <v xml:space="preserve"> </v>
      </c>
      <c r="N23" s="51" t="str">
        <f>+IF(+OR(N24&lt;0,N25&lt;0,N28&lt;0),"НЕРАВНЕНИЕ !"," ")</f>
        <v xml:space="preserve"> </v>
      </c>
    </row>
    <row r="24" spans="1:14" ht="15.75">
      <c r="A24" s="52" t="s">
        <v>35</v>
      </c>
      <c r="B24" s="53">
        <v>31</v>
      </c>
      <c r="C24" s="9"/>
      <c r="D24" s="54">
        <f>+'[1]BALANCE-SHEET-2014-leva'!D24/1000</f>
        <v>31.062450000000002</v>
      </c>
      <c r="E24" s="55">
        <f>+'[1]BALANCE-SHEET-2014-leva'!E24/1000</f>
        <v>33.801650000000002</v>
      </c>
      <c r="F24" s="9"/>
      <c r="G24" s="54">
        <f>+'[1]BALANCE-SHEET-2014-leva'!G24/1000</f>
        <v>0</v>
      </c>
      <c r="H24" s="55">
        <f>+'[1]BALANCE-SHEET-2014-leva'!H24/1000</f>
        <v>0</v>
      </c>
      <c r="I24" s="9"/>
      <c r="J24" s="54">
        <f>+'[1]BALANCE-SHEET-2014-leva'!J24/1000</f>
        <v>0</v>
      </c>
      <c r="K24" s="55">
        <f>+'[1]BALANCE-SHEET-2014-leva'!K24/1000</f>
        <v>0</v>
      </c>
      <c r="L24" s="9"/>
      <c r="M24" s="54">
        <f t="shared" ref="M24:N26" si="1">+D24+G24+J24</f>
        <v>31.062450000000002</v>
      </c>
      <c r="N24" s="55">
        <f t="shared" si="1"/>
        <v>33.801650000000002</v>
      </c>
    </row>
    <row r="25" spans="1:14" ht="15.75">
      <c r="A25" s="59" t="s">
        <v>36</v>
      </c>
      <c r="B25" s="60">
        <v>32</v>
      </c>
      <c r="C25" s="9"/>
      <c r="D25" s="61">
        <f>+'[1]BALANCE-SHEET-2014-leva'!D25/1000</f>
        <v>0</v>
      </c>
      <c r="E25" s="62">
        <f>+'[1]BALANCE-SHEET-2014-leva'!E25/1000</f>
        <v>0</v>
      </c>
      <c r="F25" s="9"/>
      <c r="G25" s="61">
        <f>+'[1]BALANCE-SHEET-2014-leva'!G25/1000</f>
        <v>0</v>
      </c>
      <c r="H25" s="62">
        <f>+'[1]BALANCE-SHEET-2014-leva'!H25/1000</f>
        <v>0</v>
      </c>
      <c r="I25" s="9"/>
      <c r="J25" s="61">
        <f>+'[1]BALANCE-SHEET-2014-leva'!J25/1000</f>
        <v>0</v>
      </c>
      <c r="K25" s="62">
        <f>+'[1]BALANCE-SHEET-2014-leva'!K25/1000</f>
        <v>0</v>
      </c>
      <c r="L25" s="9"/>
      <c r="M25" s="61">
        <f t="shared" si="1"/>
        <v>0</v>
      </c>
      <c r="N25" s="62">
        <f t="shared" si="1"/>
        <v>0</v>
      </c>
    </row>
    <row r="26" spans="1:14" ht="15.75">
      <c r="A26" s="63" t="s">
        <v>37</v>
      </c>
      <c r="B26" s="64">
        <v>30</v>
      </c>
      <c r="C26" s="9"/>
      <c r="D26" s="65">
        <f>++D24+D25</f>
        <v>31.062450000000002</v>
      </c>
      <c r="E26" s="66">
        <f>+E24+E25</f>
        <v>33.801650000000002</v>
      </c>
      <c r="F26" s="9"/>
      <c r="G26" s="65">
        <f>++G24+G25</f>
        <v>0</v>
      </c>
      <c r="H26" s="66">
        <f>+H24+H25</f>
        <v>0</v>
      </c>
      <c r="I26" s="9"/>
      <c r="J26" s="65">
        <f>++J24+J25</f>
        <v>0</v>
      </c>
      <c r="K26" s="66">
        <f>+K24+K25</f>
        <v>0</v>
      </c>
      <c r="L26" s="9"/>
      <c r="M26" s="65">
        <f t="shared" si="1"/>
        <v>31.062450000000002</v>
      </c>
      <c r="N26" s="66">
        <f t="shared" si="1"/>
        <v>33.801650000000002</v>
      </c>
    </row>
    <row r="27" spans="1:14" ht="6" customHeight="1">
      <c r="A27" s="48"/>
      <c r="B27" s="49"/>
      <c r="C27" s="9"/>
      <c r="D27" s="67"/>
      <c r="E27" s="68"/>
      <c r="F27" s="9"/>
      <c r="G27" s="67"/>
      <c r="H27" s="68"/>
      <c r="I27" s="9"/>
      <c r="J27" s="67"/>
      <c r="K27" s="68"/>
      <c r="L27" s="9"/>
      <c r="M27" s="67"/>
      <c r="N27" s="68"/>
    </row>
    <row r="28" spans="1:14" ht="15.75">
      <c r="A28" s="69" t="s">
        <v>38</v>
      </c>
      <c r="B28" s="64">
        <v>40</v>
      </c>
      <c r="C28" s="9"/>
      <c r="D28" s="65">
        <f>+'[1]BALANCE-SHEET-2014-leva'!D28/1000</f>
        <v>0</v>
      </c>
      <c r="E28" s="66">
        <f>+'[1]BALANCE-SHEET-2014-leva'!E28/1000</f>
        <v>0</v>
      </c>
      <c r="F28" s="9"/>
      <c r="G28" s="65">
        <f>+'[1]BALANCE-SHEET-2014-leva'!G28/1000</f>
        <v>0</v>
      </c>
      <c r="H28" s="66">
        <f>+'[1]BALANCE-SHEET-2014-leva'!H28/1000</f>
        <v>0</v>
      </c>
      <c r="I28" s="9"/>
      <c r="J28" s="65">
        <f>+'[1]BALANCE-SHEET-2014-leva'!J28/1000</f>
        <v>0</v>
      </c>
      <c r="K28" s="66">
        <f>+'[1]BALANCE-SHEET-2014-leva'!K28/1000</f>
        <v>0</v>
      </c>
      <c r="L28" s="9"/>
      <c r="M28" s="65">
        <f>+D28+G28+J28</f>
        <v>0</v>
      </c>
      <c r="N28" s="66">
        <f>+E28+H28+K28</f>
        <v>0</v>
      </c>
    </row>
    <row r="29" spans="1:14" ht="6" customHeight="1">
      <c r="A29" s="48"/>
      <c r="B29" s="49"/>
      <c r="C29" s="9"/>
      <c r="D29" s="67"/>
      <c r="E29" s="68"/>
      <c r="F29" s="9"/>
      <c r="G29" s="67"/>
      <c r="H29" s="68"/>
      <c r="I29" s="9"/>
      <c r="J29" s="67"/>
      <c r="K29" s="68"/>
      <c r="L29" s="9"/>
      <c r="M29" s="67"/>
      <c r="N29" s="68"/>
    </row>
    <row r="30" spans="1:14" ht="19.5" thickBot="1">
      <c r="A30" s="70" t="s">
        <v>39</v>
      </c>
      <c r="B30" s="71">
        <v>100</v>
      </c>
      <c r="C30" s="9"/>
      <c r="D30" s="72">
        <f>++D20+D22+D26+D28</f>
        <v>1660.6072899999999</v>
      </c>
      <c r="E30" s="73">
        <f>++E20+E22+E26+E28</f>
        <v>1906.3815000000002</v>
      </c>
      <c r="F30" s="9"/>
      <c r="G30" s="72">
        <f>++G20+G22+G26+G28</f>
        <v>0</v>
      </c>
      <c r="H30" s="73">
        <f>++H20+H22+H26+H28</f>
        <v>0</v>
      </c>
      <c r="I30" s="9"/>
      <c r="J30" s="72">
        <f>++J20+J22+J26+J28</f>
        <v>0</v>
      </c>
      <c r="K30" s="73">
        <f>++K20+K22+K26+K28</f>
        <v>34.853099999999998</v>
      </c>
      <c r="L30" s="9"/>
      <c r="M30" s="72">
        <f>+D30+G30+J30</f>
        <v>1660.6072899999999</v>
      </c>
      <c r="N30" s="73">
        <f>+E30+H30+K30</f>
        <v>1941.2346000000002</v>
      </c>
    </row>
    <row r="31" spans="1:14" ht="15.75">
      <c r="A31" s="44" t="s">
        <v>40</v>
      </c>
      <c r="B31" s="45"/>
      <c r="C31" s="9"/>
      <c r="D31" s="46"/>
      <c r="E31" s="47"/>
      <c r="F31" s="9"/>
      <c r="G31" s="46"/>
      <c r="H31" s="47"/>
      <c r="I31" s="9"/>
      <c r="J31" s="46"/>
      <c r="K31" s="47"/>
      <c r="L31" s="9"/>
      <c r="M31" s="46"/>
      <c r="N31" s="47"/>
    </row>
    <row r="32" spans="1:14" ht="15.75">
      <c r="A32" s="48" t="s">
        <v>41</v>
      </c>
      <c r="B32" s="49"/>
      <c r="C32" s="9"/>
      <c r="D32" s="50" t="str">
        <f>+IF(+OR(D33&lt;0,D34&lt;0,D35&lt;0),"НЕРАВНЕНИЕ !"," ")</f>
        <v xml:space="preserve"> </v>
      </c>
      <c r="E32" s="51" t="str">
        <f>+IF(+OR(E33&lt;0,E34&lt;0,E35&lt;0),"НЕРАВНЕНИЕ !"," ")</f>
        <v xml:space="preserve"> </v>
      </c>
      <c r="F32" s="9"/>
      <c r="G32" s="50" t="str">
        <f>+IF(+OR(G33&lt;0,G34&lt;0,G35&lt;0),"НЕРАВНЕНИЕ !"," ")</f>
        <v xml:space="preserve"> </v>
      </c>
      <c r="H32" s="51" t="str">
        <f>+IF(+OR(H33&lt;0,H34&lt;0,H35&lt;0),"НЕРАВНЕНИЕ !"," ")</f>
        <v xml:space="preserve"> </v>
      </c>
      <c r="I32" s="9"/>
      <c r="J32" s="50" t="str">
        <f>+IF(+OR(J33&lt;0,J34&lt;0,J35&lt;0),"НЕРАВНЕНИЕ !"," ")</f>
        <v xml:space="preserve"> </v>
      </c>
      <c r="K32" s="51" t="str">
        <f>+IF(+OR(K33&lt;0,K34&lt;0,K35&lt;0),"НЕРАВНЕНИЕ !"," ")</f>
        <v xml:space="preserve"> </v>
      </c>
      <c r="L32" s="9"/>
      <c r="M32" s="50" t="str">
        <f>+IF(+OR(M33&lt;0,M34&lt;0,M35&lt;0),"НЕРАВНЕНИЕ !"," ")</f>
        <v xml:space="preserve"> </v>
      </c>
      <c r="N32" s="51" t="str">
        <f>+IF(+OR(N33&lt;0,N34&lt;0,N35&lt;0),"НЕРАВНЕНИЕ !"," ")</f>
        <v xml:space="preserve"> </v>
      </c>
    </row>
    <row r="33" spans="1:14" ht="15.75">
      <c r="A33" s="52" t="s">
        <v>42</v>
      </c>
      <c r="B33" s="53">
        <v>51</v>
      </c>
      <c r="C33" s="9"/>
      <c r="D33" s="54">
        <f>+'[1]BALANCE-SHEET-2014-leva'!D33/1000</f>
        <v>0</v>
      </c>
      <c r="E33" s="55">
        <f>+'[1]BALANCE-SHEET-2014-leva'!E33/1000</f>
        <v>0</v>
      </c>
      <c r="F33" s="9"/>
      <c r="G33" s="54">
        <f>+'[1]BALANCE-SHEET-2014-leva'!G33/1000</f>
        <v>0</v>
      </c>
      <c r="H33" s="55">
        <f>+'[1]BALANCE-SHEET-2014-leva'!H33/1000</f>
        <v>0</v>
      </c>
      <c r="I33" s="9"/>
      <c r="J33" s="54">
        <f>+'[1]BALANCE-SHEET-2014-leva'!J33/1000</f>
        <v>0</v>
      </c>
      <c r="K33" s="55">
        <f>+'[1]BALANCE-SHEET-2014-leva'!K33/1000</f>
        <v>0</v>
      </c>
      <c r="L33" s="9"/>
      <c r="M33" s="54">
        <f t="shared" ref="M33:N36" si="2">+D33+G33+J33</f>
        <v>0</v>
      </c>
      <c r="N33" s="55">
        <f t="shared" si="2"/>
        <v>0</v>
      </c>
    </row>
    <row r="34" spans="1:14" ht="15.75">
      <c r="A34" s="52" t="s">
        <v>43</v>
      </c>
      <c r="B34" s="53">
        <v>52</v>
      </c>
      <c r="C34" s="9"/>
      <c r="D34" s="54">
        <f>+'[1]BALANCE-SHEET-2014-leva'!D34/1000</f>
        <v>0</v>
      </c>
      <c r="E34" s="55">
        <f>+'[1]BALANCE-SHEET-2014-leva'!E34/1000</f>
        <v>0</v>
      </c>
      <c r="F34" s="9"/>
      <c r="G34" s="54">
        <f>+'[1]BALANCE-SHEET-2014-leva'!G34/1000</f>
        <v>0</v>
      </c>
      <c r="H34" s="55">
        <f>+'[1]BALANCE-SHEET-2014-leva'!H34/1000</f>
        <v>0</v>
      </c>
      <c r="I34" s="9"/>
      <c r="J34" s="54">
        <f>+'[1]BALANCE-SHEET-2014-leva'!J34/1000</f>
        <v>0</v>
      </c>
      <c r="K34" s="55">
        <f>+'[1]BALANCE-SHEET-2014-leva'!K34/1000</f>
        <v>0</v>
      </c>
      <c r="L34" s="9"/>
      <c r="M34" s="54">
        <f t="shared" si="2"/>
        <v>0</v>
      </c>
      <c r="N34" s="55">
        <f t="shared" si="2"/>
        <v>0</v>
      </c>
    </row>
    <row r="35" spans="1:14" ht="15.75">
      <c r="A35" s="59" t="s">
        <v>44</v>
      </c>
      <c r="B35" s="60">
        <v>53</v>
      </c>
      <c r="C35" s="9"/>
      <c r="D35" s="61">
        <f>+'[1]BALANCE-SHEET-2014-leva'!D35/1000</f>
        <v>0</v>
      </c>
      <c r="E35" s="62">
        <f>+'[1]BALANCE-SHEET-2014-leva'!E35/1000</f>
        <v>0</v>
      </c>
      <c r="F35" s="9"/>
      <c r="G35" s="61">
        <f>+'[1]BALANCE-SHEET-2014-leva'!G35/1000</f>
        <v>0</v>
      </c>
      <c r="H35" s="62">
        <f>+'[1]BALANCE-SHEET-2014-leva'!H35/1000</f>
        <v>0</v>
      </c>
      <c r="I35" s="9"/>
      <c r="J35" s="61">
        <f>+'[1]BALANCE-SHEET-2014-leva'!J35/1000</f>
        <v>0</v>
      </c>
      <c r="K35" s="62">
        <f>+'[1]BALANCE-SHEET-2014-leva'!K35/1000</f>
        <v>0</v>
      </c>
      <c r="L35" s="9"/>
      <c r="M35" s="61">
        <f t="shared" si="2"/>
        <v>0</v>
      </c>
      <c r="N35" s="62">
        <f t="shared" si="2"/>
        <v>0</v>
      </c>
    </row>
    <row r="36" spans="1:14" ht="15.75">
      <c r="A36" s="63" t="s">
        <v>32</v>
      </c>
      <c r="B36" s="64">
        <v>50</v>
      </c>
      <c r="C36" s="9"/>
      <c r="D36" s="65">
        <f>+D33+D34+D35</f>
        <v>0</v>
      </c>
      <c r="E36" s="66">
        <f>+E33+E34+E35</f>
        <v>0</v>
      </c>
      <c r="F36" s="9"/>
      <c r="G36" s="65">
        <f>+G33+G34+G35</f>
        <v>0</v>
      </c>
      <c r="H36" s="66">
        <f>+H33+H34+H35</f>
        <v>0</v>
      </c>
      <c r="I36" s="9"/>
      <c r="J36" s="65">
        <f>+J33+J34+J35</f>
        <v>0</v>
      </c>
      <c r="K36" s="66">
        <f>+K33+K34+K35</f>
        <v>0</v>
      </c>
      <c r="L36" s="9"/>
      <c r="M36" s="65">
        <f t="shared" si="2"/>
        <v>0</v>
      </c>
      <c r="N36" s="66">
        <f t="shared" si="2"/>
        <v>0</v>
      </c>
    </row>
    <row r="37" spans="1:14" ht="15.75">
      <c r="A37" s="48" t="s">
        <v>45</v>
      </c>
      <c r="B37" s="49"/>
      <c r="C37" s="9"/>
      <c r="D37" s="50" t="str">
        <f>+IF(+OR(D38&lt;0,D39&lt;0),"НЕРАВНЕНИЕ !"," ")</f>
        <v xml:space="preserve"> </v>
      </c>
      <c r="E37" s="51" t="str">
        <f>+IF(+OR(E38&lt;0,E39&lt;0),"НЕРАВНЕНИЕ !"," ")</f>
        <v xml:space="preserve"> </v>
      </c>
      <c r="F37" s="9"/>
      <c r="G37" s="50" t="str">
        <f>+IF(+OR(G38&lt;0,G39&lt;0),"НЕРАВНЕНИЕ !"," ")</f>
        <v xml:space="preserve"> </v>
      </c>
      <c r="H37" s="51" t="str">
        <f>+IF(+OR(H38&lt;0,H39&lt;0),"НЕРАВНЕНИЕ !"," ")</f>
        <v xml:space="preserve"> </v>
      </c>
      <c r="I37" s="9"/>
      <c r="J37" s="50" t="str">
        <f>+IF(+OR(J38&lt;0,J39&lt;0),"НЕРАВНЕНИЕ !"," ")</f>
        <v xml:space="preserve"> </v>
      </c>
      <c r="K37" s="51" t="str">
        <f>+IF(+OR(K38&lt;0,K39&lt;0),"НЕРАВНЕНИЕ !"," ")</f>
        <v xml:space="preserve"> </v>
      </c>
      <c r="L37" s="9"/>
      <c r="M37" s="50" t="str">
        <f>+IF(+OR(M38&lt;0,M39&lt;0),"НЕРАВНЕНИЕ !"," ")</f>
        <v xml:space="preserve"> </v>
      </c>
      <c r="N37" s="51" t="str">
        <f>+IF(+OR(N38&lt;0,N39&lt;0),"НЕРАВНЕНИЕ !"," ")</f>
        <v xml:space="preserve"> </v>
      </c>
    </row>
    <row r="38" spans="1:14" ht="15.75">
      <c r="A38" s="52" t="s">
        <v>46</v>
      </c>
      <c r="B38" s="53">
        <v>61</v>
      </c>
      <c r="C38" s="9"/>
      <c r="D38" s="54">
        <f>+'[1]BALANCE-SHEET-2014-leva'!D38/1000</f>
        <v>0</v>
      </c>
      <c r="E38" s="55">
        <f>+'[1]BALANCE-SHEET-2014-leva'!E38/1000</f>
        <v>0</v>
      </c>
      <c r="F38" s="9"/>
      <c r="G38" s="54">
        <f>+'[1]BALANCE-SHEET-2014-leva'!G38/1000</f>
        <v>0</v>
      </c>
      <c r="H38" s="55">
        <f>+'[1]BALANCE-SHEET-2014-leva'!H38/1000</f>
        <v>0</v>
      </c>
      <c r="I38" s="9"/>
      <c r="J38" s="54">
        <f>+'[1]BALANCE-SHEET-2014-leva'!J38/1000</f>
        <v>0</v>
      </c>
      <c r="K38" s="55">
        <f>+'[1]BALANCE-SHEET-2014-leva'!K38/1000</f>
        <v>0</v>
      </c>
      <c r="L38" s="9"/>
      <c r="M38" s="54">
        <f t="shared" ref="M38:N40" si="3">+D38+G38+J38</f>
        <v>0</v>
      </c>
      <c r="N38" s="55">
        <f t="shared" si="3"/>
        <v>0</v>
      </c>
    </row>
    <row r="39" spans="1:14" ht="15.75">
      <c r="A39" s="59" t="s">
        <v>47</v>
      </c>
      <c r="B39" s="60">
        <v>62</v>
      </c>
      <c r="C39" s="9"/>
      <c r="D39" s="61">
        <f>+'[1]BALANCE-SHEET-2014-leva'!D39/1000</f>
        <v>0</v>
      </c>
      <c r="E39" s="62">
        <f>+'[1]BALANCE-SHEET-2014-leva'!E39/1000</f>
        <v>0</v>
      </c>
      <c r="F39" s="9"/>
      <c r="G39" s="61">
        <f>+'[1]BALANCE-SHEET-2014-leva'!G39/1000</f>
        <v>0</v>
      </c>
      <c r="H39" s="62">
        <f>+'[1]BALANCE-SHEET-2014-leva'!H39/1000</f>
        <v>0</v>
      </c>
      <c r="I39" s="9"/>
      <c r="J39" s="61">
        <f>+'[1]BALANCE-SHEET-2014-leva'!J39/1000</f>
        <v>0</v>
      </c>
      <c r="K39" s="62">
        <f>+'[1]BALANCE-SHEET-2014-leva'!K39/1000</f>
        <v>0</v>
      </c>
      <c r="L39" s="9"/>
      <c r="M39" s="61">
        <f t="shared" si="3"/>
        <v>0</v>
      </c>
      <c r="N39" s="62">
        <f t="shared" si="3"/>
        <v>0</v>
      </c>
    </row>
    <row r="40" spans="1:14" ht="15.75">
      <c r="A40" s="63" t="s">
        <v>48</v>
      </c>
      <c r="B40" s="64">
        <v>60</v>
      </c>
      <c r="C40" s="9"/>
      <c r="D40" s="65">
        <f>+D38+D39</f>
        <v>0</v>
      </c>
      <c r="E40" s="66">
        <f>+E38+E39</f>
        <v>0</v>
      </c>
      <c r="F40" s="9"/>
      <c r="G40" s="65">
        <f>+G38+G39</f>
        <v>0</v>
      </c>
      <c r="H40" s="66">
        <f>+H38+H39</f>
        <v>0</v>
      </c>
      <c r="I40" s="9"/>
      <c r="J40" s="65">
        <f>+J38+J39</f>
        <v>0</v>
      </c>
      <c r="K40" s="66">
        <f>+K38+K39</f>
        <v>0</v>
      </c>
      <c r="L40" s="9"/>
      <c r="M40" s="65">
        <f t="shared" si="3"/>
        <v>0</v>
      </c>
      <c r="N40" s="66">
        <f t="shared" si="3"/>
        <v>0</v>
      </c>
    </row>
    <row r="41" spans="1:14" ht="15.75">
      <c r="A41" s="48" t="s">
        <v>49</v>
      </c>
      <c r="B41" s="49"/>
      <c r="C41" s="9"/>
      <c r="D41" s="50" t="str">
        <f>+IF(+OR(D42&lt;0,D43&lt;0,D44&lt;0,D45&lt;0,D46&lt;0,D47&lt;0),"НЕРАВНЕНИЕ !"," ")</f>
        <v xml:space="preserve"> </v>
      </c>
      <c r="E41" s="51" t="str">
        <f>+IF(+OR(E42&lt;0,E43&lt;0,E44&lt;0,E45&lt;0,E46&lt;0,E47&lt;0),"НЕРАВНЕНИЕ !"," ")</f>
        <v xml:space="preserve"> </v>
      </c>
      <c r="F41" s="9"/>
      <c r="G41" s="50" t="str">
        <f>+IF(+OR(G42&lt;0,G43&lt;0,G44&lt;0,G45&lt;0,G46&lt;0,G47&lt;0),"НЕРАВНЕНИЕ !"," ")</f>
        <v xml:space="preserve"> </v>
      </c>
      <c r="H41" s="51" t="str">
        <f>+IF(+OR(H42&lt;0,H43&lt;0,H44&lt;0,H45&lt;0,H46&lt;0,H47&lt;0),"НЕРАВНЕНИЕ !"," ")</f>
        <v xml:space="preserve"> </v>
      </c>
      <c r="I41" s="9"/>
      <c r="J41" s="50" t="str">
        <f>+IF(+OR(J42&lt;0,J43&lt;0,J44&lt;0,J45&lt;0,J46&lt;0,J47&lt;0),"НЕРАВНЕНИЕ !"," ")</f>
        <v xml:space="preserve"> </v>
      </c>
      <c r="K41" s="51" t="str">
        <f>+IF(+OR(K42&lt;0,K43&lt;0,K44&lt;0,K45&lt;0,K46&lt;0,K47&lt;0),"НЕРАВНЕНИЕ !"," ")</f>
        <v xml:space="preserve"> </v>
      </c>
      <c r="L41" s="9"/>
      <c r="M41" s="50" t="str">
        <f>+IF(+OR(M42&lt;0,M43&lt;0,M44&lt;0,M45&lt;0,M46&lt;0,M47&lt;0),"НЕРАВНЕНИЕ !"," ")</f>
        <v xml:space="preserve"> </v>
      </c>
      <c r="N41" s="51" t="str">
        <f>+IF(+OR(N42&lt;0,N43&lt;0,N44&lt;0,N45&lt;0,N46&lt;0,N47&lt;0),"НЕРАВНЕНИЕ !"," ")</f>
        <v xml:space="preserve"> </v>
      </c>
    </row>
    <row r="42" spans="1:14" ht="15.75">
      <c r="A42" s="74" t="s">
        <v>50</v>
      </c>
      <c r="B42" s="75">
        <v>71</v>
      </c>
      <c r="C42" s="9"/>
      <c r="D42" s="54">
        <f>+'[1]BALANCE-SHEET-2014-leva'!D42/1000</f>
        <v>2653.39399</v>
      </c>
      <c r="E42" s="55">
        <f>+'[1]BALANCE-SHEET-2014-leva'!E42/1000</f>
        <v>4628.4103700000005</v>
      </c>
      <c r="F42" s="9"/>
      <c r="G42" s="54">
        <f>+'[1]BALANCE-SHEET-2014-leva'!G42/1000</f>
        <v>0</v>
      </c>
      <c r="H42" s="55">
        <f>+'[1]BALANCE-SHEET-2014-leva'!H42/1000</f>
        <v>0</v>
      </c>
      <c r="I42" s="9"/>
      <c r="J42" s="54">
        <f>+'[1]BALANCE-SHEET-2014-leva'!J42/1000</f>
        <v>0</v>
      </c>
      <c r="K42" s="55">
        <f>+'[1]BALANCE-SHEET-2014-leva'!K42/1000</f>
        <v>0</v>
      </c>
      <c r="L42" s="9"/>
      <c r="M42" s="54">
        <f t="shared" ref="M42:N47" si="4">+D42+G42+J42</f>
        <v>2653.39399</v>
      </c>
      <c r="N42" s="55">
        <f t="shared" si="4"/>
        <v>4628.4103700000005</v>
      </c>
    </row>
    <row r="43" spans="1:14" ht="15.75">
      <c r="A43" s="74" t="s">
        <v>51</v>
      </c>
      <c r="B43" s="75">
        <v>72</v>
      </c>
      <c r="C43" s="9"/>
      <c r="D43" s="54">
        <f>+'[1]BALANCE-SHEET-2014-leva'!D43/1000</f>
        <v>0</v>
      </c>
      <c r="E43" s="55">
        <f>+'[1]BALANCE-SHEET-2014-leva'!E43/1000</f>
        <v>0</v>
      </c>
      <c r="F43" s="9"/>
      <c r="G43" s="54">
        <f>+'[1]BALANCE-SHEET-2014-leva'!G43/1000</f>
        <v>0</v>
      </c>
      <c r="H43" s="55">
        <f>+'[1]BALANCE-SHEET-2014-leva'!H43/1000</f>
        <v>0</v>
      </c>
      <c r="I43" s="9"/>
      <c r="J43" s="54">
        <f>+'[1]BALANCE-SHEET-2014-leva'!J43/1000</f>
        <v>0</v>
      </c>
      <c r="K43" s="55">
        <f>+'[1]BALANCE-SHEET-2014-leva'!K43/1000</f>
        <v>0</v>
      </c>
      <c r="L43" s="9"/>
      <c r="M43" s="54">
        <f t="shared" si="4"/>
        <v>0</v>
      </c>
      <c r="N43" s="55">
        <f t="shared" si="4"/>
        <v>0</v>
      </c>
    </row>
    <row r="44" spans="1:14" ht="15.75">
      <c r="A44" s="74" t="s">
        <v>52</v>
      </c>
      <c r="B44" s="75">
        <v>73</v>
      </c>
      <c r="C44" s="9"/>
      <c r="D44" s="54">
        <f>+'[1]BALANCE-SHEET-2014-leva'!D44/1000</f>
        <v>281.1146</v>
      </c>
      <c r="E44" s="55">
        <f>+'[1]BALANCE-SHEET-2014-leva'!E44/1000</f>
        <v>113.28196000000001</v>
      </c>
      <c r="F44" s="9"/>
      <c r="G44" s="54">
        <f>+'[1]BALANCE-SHEET-2014-leva'!G44/1000</f>
        <v>0</v>
      </c>
      <c r="H44" s="55">
        <f>+'[1]BALANCE-SHEET-2014-leva'!H44/1000</f>
        <v>0</v>
      </c>
      <c r="I44" s="9"/>
      <c r="J44" s="54">
        <f>+'[1]BALANCE-SHEET-2014-leva'!J44/1000</f>
        <v>0</v>
      </c>
      <c r="K44" s="55">
        <f>+'[1]BALANCE-SHEET-2014-leva'!K44/1000</f>
        <v>0</v>
      </c>
      <c r="L44" s="9"/>
      <c r="M44" s="54">
        <f t="shared" si="4"/>
        <v>281.1146</v>
      </c>
      <c r="N44" s="55">
        <f t="shared" si="4"/>
        <v>113.28196000000001</v>
      </c>
    </row>
    <row r="45" spans="1:14" ht="15.75">
      <c r="A45" s="74" t="s">
        <v>53</v>
      </c>
      <c r="B45" s="75">
        <v>74</v>
      </c>
      <c r="C45" s="9"/>
      <c r="D45" s="54">
        <f>+'[1]BALANCE-SHEET-2014-leva'!D45/1000</f>
        <v>0</v>
      </c>
      <c r="E45" s="55">
        <f>+'[1]BALANCE-SHEET-2014-leva'!E45/1000</f>
        <v>0</v>
      </c>
      <c r="F45" s="9"/>
      <c r="G45" s="54">
        <f>+'[1]BALANCE-SHEET-2014-leva'!G45/1000</f>
        <v>0</v>
      </c>
      <c r="H45" s="55">
        <f>+'[1]BALANCE-SHEET-2014-leva'!H45/1000</f>
        <v>0</v>
      </c>
      <c r="I45" s="9"/>
      <c r="J45" s="54">
        <f>+'[1]BALANCE-SHEET-2014-leva'!J45/1000</f>
        <v>0</v>
      </c>
      <c r="K45" s="55">
        <f>+'[1]BALANCE-SHEET-2014-leva'!K45/1000</f>
        <v>0</v>
      </c>
      <c r="L45" s="9"/>
      <c r="M45" s="54">
        <f t="shared" si="4"/>
        <v>0</v>
      </c>
      <c r="N45" s="55">
        <f t="shared" si="4"/>
        <v>0</v>
      </c>
    </row>
    <row r="46" spans="1:14" ht="15.75">
      <c r="A46" s="74" t="s">
        <v>54</v>
      </c>
      <c r="B46" s="75">
        <v>75</v>
      </c>
      <c r="C46" s="9"/>
      <c r="D46" s="54">
        <f>+'[1]BALANCE-SHEET-2014-leva'!D46/1000</f>
        <v>0</v>
      </c>
      <c r="E46" s="55">
        <f>+'[1]BALANCE-SHEET-2014-leva'!E46/1000</f>
        <v>0</v>
      </c>
      <c r="F46" s="9"/>
      <c r="G46" s="54">
        <f>+'[1]BALANCE-SHEET-2014-leva'!G46/1000</f>
        <v>0</v>
      </c>
      <c r="H46" s="55">
        <f>+'[1]BALANCE-SHEET-2014-leva'!H46/1000</f>
        <v>0</v>
      </c>
      <c r="I46" s="9"/>
      <c r="J46" s="54">
        <f>+'[1]BALANCE-SHEET-2014-leva'!J46/1000</f>
        <v>0</v>
      </c>
      <c r="K46" s="55">
        <f>+'[1]BALANCE-SHEET-2014-leva'!K46/1000</f>
        <v>0</v>
      </c>
      <c r="L46" s="9"/>
      <c r="M46" s="54">
        <f t="shared" si="4"/>
        <v>0</v>
      </c>
      <c r="N46" s="55">
        <f t="shared" si="4"/>
        <v>0</v>
      </c>
    </row>
    <row r="47" spans="1:14" ht="15.75">
      <c r="A47" s="74" t="s">
        <v>55</v>
      </c>
      <c r="B47" s="75">
        <v>76</v>
      </c>
      <c r="C47" s="9"/>
      <c r="D47" s="61">
        <f>+'[1]BALANCE-SHEET-2014-leva'!D47/1000</f>
        <v>17.183259999999997</v>
      </c>
      <c r="E47" s="62">
        <f>+'[1]BALANCE-SHEET-2014-leva'!E47/1000</f>
        <v>53.45438</v>
      </c>
      <c r="F47" s="9"/>
      <c r="G47" s="61">
        <f>+'[1]BALANCE-SHEET-2014-leva'!G47/1000</f>
        <v>0</v>
      </c>
      <c r="H47" s="62">
        <f>+'[1]BALANCE-SHEET-2014-leva'!H47/1000</f>
        <v>1.94181</v>
      </c>
      <c r="I47" s="9"/>
      <c r="J47" s="61">
        <f>+'[1]BALANCE-SHEET-2014-leva'!J47/1000</f>
        <v>0</v>
      </c>
      <c r="K47" s="62">
        <f>+'[1]BALANCE-SHEET-2014-leva'!K47/1000</f>
        <v>0</v>
      </c>
      <c r="L47" s="9"/>
      <c r="M47" s="61">
        <f t="shared" si="4"/>
        <v>17.183259999999997</v>
      </c>
      <c r="N47" s="62">
        <f t="shared" si="4"/>
        <v>55.396189999999997</v>
      </c>
    </row>
    <row r="48" spans="1:14" ht="15.75">
      <c r="A48" s="63" t="s">
        <v>37</v>
      </c>
      <c r="B48" s="64">
        <v>70</v>
      </c>
      <c r="C48" s="9"/>
      <c r="D48" s="65">
        <f>+D42+D43+D44+D45+D46+D47</f>
        <v>2951.6918499999997</v>
      </c>
      <c r="E48" s="66">
        <f>+E42+E43+E44+E45+E46+E47</f>
        <v>4795.1467100000009</v>
      </c>
      <c r="F48" s="9"/>
      <c r="G48" s="65">
        <f>+G42+G43+G44+G45+G46+G47</f>
        <v>0</v>
      </c>
      <c r="H48" s="66">
        <f>+H42+H43+H44+H45+H46+H47</f>
        <v>1.94181</v>
      </c>
      <c r="I48" s="9"/>
      <c r="J48" s="65">
        <f>+J42+J43+J44+J45+J46+J47</f>
        <v>0</v>
      </c>
      <c r="K48" s="66">
        <f>+K42+K43+K44+K45+K46+K47</f>
        <v>0</v>
      </c>
      <c r="L48" s="9"/>
      <c r="M48" s="65">
        <f>+D48+G48+J48</f>
        <v>2951.6918499999997</v>
      </c>
      <c r="N48" s="66">
        <f>+E48+H48+K48</f>
        <v>4797.0885200000012</v>
      </c>
    </row>
    <row r="49" spans="1:14" ht="15.75">
      <c r="A49" s="48" t="s">
        <v>56</v>
      </c>
      <c r="B49" s="49"/>
      <c r="C49" s="9"/>
      <c r="D49" s="50" t="str">
        <f>+IF(+OR(D50&lt;0,D51&lt;0),"НЕРАВНЕНИЕ !"," ")</f>
        <v xml:space="preserve"> </v>
      </c>
      <c r="E49" s="51" t="str">
        <f>+IF(+OR(E50&lt;0,E51&lt;0),"НЕРАВНЕНИЕ !"," ")</f>
        <v xml:space="preserve"> </v>
      </c>
      <c r="F49" s="9"/>
      <c r="G49" s="50" t="str">
        <f>+IF(+OR(G50&lt;0,G51&lt;0),"НЕРАВНЕНИЕ !"," ")</f>
        <v xml:space="preserve"> </v>
      </c>
      <c r="H49" s="51" t="str">
        <f>+IF(+OR(H50&lt;0,H51&lt;0),"НЕРАВНЕНИЕ !"," ")</f>
        <v xml:space="preserve"> </v>
      </c>
      <c r="I49" s="9"/>
      <c r="J49" s="50" t="str">
        <f>+IF(+OR(J50&lt;0,J51&lt;0),"НЕРАВНЕНИЕ !"," ")</f>
        <v xml:space="preserve"> </v>
      </c>
      <c r="K49" s="51" t="str">
        <f>+IF(+OR(K50&lt;0,K51&lt;0),"НЕРАВНЕНИЕ !"," ")</f>
        <v xml:space="preserve"> </v>
      </c>
      <c r="L49" s="9"/>
      <c r="M49" s="50" t="str">
        <f>+IF(+OR(M50&lt;0,M51&lt;0),"НЕРАВНЕНИЕ !"," ")</f>
        <v xml:space="preserve"> </v>
      </c>
      <c r="N49" s="51" t="str">
        <f>+IF(+OR(N50&lt;0,N51&lt;0),"НЕРАВНЕНИЕ !"," ")</f>
        <v xml:space="preserve"> </v>
      </c>
    </row>
    <row r="50" spans="1:14" ht="15.75">
      <c r="A50" s="52" t="s">
        <v>57</v>
      </c>
      <c r="B50" s="53">
        <v>81</v>
      </c>
      <c r="C50" s="9"/>
      <c r="D50" s="54">
        <f>+'[1]BALANCE-SHEET-2014-leva'!D50/1000</f>
        <v>0</v>
      </c>
      <c r="E50" s="55">
        <f>+'[1]BALANCE-SHEET-2014-leva'!E50/1000</f>
        <v>0</v>
      </c>
      <c r="F50" s="9"/>
      <c r="G50" s="54">
        <f>+'[1]BALANCE-SHEET-2014-leva'!G50/1000</f>
        <v>0</v>
      </c>
      <c r="H50" s="55">
        <f>+'[1]BALANCE-SHEET-2014-leva'!H50/1000</f>
        <v>0</v>
      </c>
      <c r="I50" s="9"/>
      <c r="J50" s="54">
        <f>+'[1]BALANCE-SHEET-2014-leva'!J50/1000</f>
        <v>0</v>
      </c>
      <c r="K50" s="55">
        <f>+'[1]BALANCE-SHEET-2014-leva'!K50/1000</f>
        <v>0</v>
      </c>
      <c r="L50" s="9"/>
      <c r="M50" s="54">
        <f t="shared" ref="M50:N52" si="5">+D50+G50+J50</f>
        <v>0</v>
      </c>
      <c r="N50" s="55">
        <f t="shared" si="5"/>
        <v>0</v>
      </c>
    </row>
    <row r="51" spans="1:14" ht="15.75">
      <c r="A51" s="59" t="s">
        <v>58</v>
      </c>
      <c r="B51" s="60">
        <v>82</v>
      </c>
      <c r="C51" s="9"/>
      <c r="D51" s="61">
        <f>+'[1]BALANCE-SHEET-2014-leva'!D51/1000</f>
        <v>2.5581499999999999</v>
      </c>
      <c r="E51" s="62">
        <f>+'[1]BALANCE-SHEET-2014-leva'!E51/1000</f>
        <v>2.4596900000000002</v>
      </c>
      <c r="F51" s="9"/>
      <c r="G51" s="61">
        <f>+'[1]BALANCE-SHEET-2014-leva'!G51/1000</f>
        <v>0</v>
      </c>
      <c r="H51" s="62">
        <f>+'[1]BALANCE-SHEET-2014-leva'!H51/1000</f>
        <v>0</v>
      </c>
      <c r="I51" s="9"/>
      <c r="J51" s="61">
        <f>+'[1]BALANCE-SHEET-2014-leva'!J51/1000</f>
        <v>17.847709999999999</v>
      </c>
      <c r="K51" s="62">
        <f>+'[1]BALANCE-SHEET-2014-leva'!K51/1000</f>
        <v>22.88156</v>
      </c>
      <c r="L51" s="9"/>
      <c r="M51" s="61">
        <f t="shared" si="5"/>
        <v>20.405860000000001</v>
      </c>
      <c r="N51" s="62">
        <f t="shared" si="5"/>
        <v>25.341250000000002</v>
      </c>
    </row>
    <row r="52" spans="1:14" ht="15.75">
      <c r="A52" s="63" t="s">
        <v>59</v>
      </c>
      <c r="B52" s="64">
        <v>80</v>
      </c>
      <c r="C52" s="9"/>
      <c r="D52" s="65">
        <f>+D50+D51</f>
        <v>2.5581499999999999</v>
      </c>
      <c r="E52" s="66">
        <f>+E50+E51</f>
        <v>2.4596900000000002</v>
      </c>
      <c r="F52" s="9"/>
      <c r="G52" s="65">
        <f>+G50+G51</f>
        <v>0</v>
      </c>
      <c r="H52" s="66">
        <f>+H50+H51</f>
        <v>0</v>
      </c>
      <c r="I52" s="9"/>
      <c r="J52" s="65">
        <f>+J50+J51</f>
        <v>17.847709999999999</v>
      </c>
      <c r="K52" s="66">
        <f>+K50+K51</f>
        <v>22.88156</v>
      </c>
      <c r="L52" s="9"/>
      <c r="M52" s="65">
        <f t="shared" si="5"/>
        <v>20.405860000000001</v>
      </c>
      <c r="N52" s="66">
        <f t="shared" si="5"/>
        <v>25.341250000000002</v>
      </c>
    </row>
    <row r="53" spans="1:14" ht="3" customHeight="1">
      <c r="A53" s="48"/>
      <c r="B53" s="49"/>
      <c r="C53" s="9"/>
      <c r="D53" s="67"/>
      <c r="E53" s="68"/>
      <c r="F53" s="9"/>
      <c r="G53" s="67"/>
      <c r="H53" s="68"/>
      <c r="I53" s="9"/>
      <c r="J53" s="67"/>
      <c r="K53" s="68"/>
      <c r="L53" s="9"/>
      <c r="M53" s="67"/>
      <c r="N53" s="68"/>
    </row>
    <row r="54" spans="1:14" ht="19.5" thickBot="1">
      <c r="A54" s="70" t="s">
        <v>60</v>
      </c>
      <c r="B54" s="71">
        <v>200</v>
      </c>
      <c r="C54" s="9"/>
      <c r="D54" s="72">
        <f>+D36+D40+D48+D52</f>
        <v>2954.2499999999995</v>
      </c>
      <c r="E54" s="73">
        <f>+E36+E40+E48+E52</f>
        <v>4797.6064000000006</v>
      </c>
      <c r="F54" s="9"/>
      <c r="G54" s="72">
        <f>+G36+G40+G48+G52</f>
        <v>0</v>
      </c>
      <c r="H54" s="73">
        <f>+H36+H40+H48+H52</f>
        <v>1.94181</v>
      </c>
      <c r="I54" s="9"/>
      <c r="J54" s="72">
        <f>+J36+J40+J48+J52</f>
        <v>17.847709999999999</v>
      </c>
      <c r="K54" s="73">
        <f>+K36+K40+K48+K52</f>
        <v>22.88156</v>
      </c>
      <c r="L54" s="9"/>
      <c r="M54" s="72">
        <f>+D54+G54+J54</f>
        <v>2972.0977099999996</v>
      </c>
      <c r="N54" s="73">
        <f>+E54+H54+K54</f>
        <v>4822.4297700000006</v>
      </c>
    </row>
    <row r="55" spans="1:14" ht="6" customHeight="1" thickBot="1">
      <c r="A55" s="48"/>
      <c r="B55" s="49"/>
      <c r="C55" s="9"/>
      <c r="D55" s="67"/>
      <c r="E55" s="76"/>
      <c r="F55" s="9"/>
      <c r="G55" s="67"/>
      <c r="H55" s="76"/>
      <c r="I55" s="9"/>
      <c r="J55" s="67"/>
      <c r="K55" s="76"/>
      <c r="L55" s="9"/>
      <c r="M55" s="67"/>
      <c r="N55" s="76"/>
    </row>
    <row r="56" spans="1:14" ht="19.5" customHeight="1" thickBot="1">
      <c r="A56" s="77" t="s">
        <v>61</v>
      </c>
      <c r="B56" s="78">
        <v>300</v>
      </c>
      <c r="C56" s="9"/>
      <c r="D56" s="79">
        <f>+ROUND(+D30+D54,0)</f>
        <v>4615</v>
      </c>
      <c r="E56" s="80">
        <f>+ROUND(+E30+E54,0)</f>
        <v>6704</v>
      </c>
      <c r="F56" s="9"/>
      <c r="G56" s="79">
        <f>+ROUND(+G30+G54,0)</f>
        <v>0</v>
      </c>
      <c r="H56" s="80">
        <f>+ROUND(+H30+H54,0)</f>
        <v>2</v>
      </c>
      <c r="I56" s="9"/>
      <c r="J56" s="79">
        <f>+ROUND(+J30+J54,0)</f>
        <v>18</v>
      </c>
      <c r="K56" s="80">
        <f>+ROUND(+K30+K54,0)</f>
        <v>58</v>
      </c>
      <c r="L56" s="9"/>
      <c r="M56" s="79">
        <f>+ROUND((D56+G56+J56),0)</f>
        <v>4633</v>
      </c>
      <c r="N56" s="80">
        <f>+ROUND((E56+H56+K56),0)</f>
        <v>6764</v>
      </c>
    </row>
    <row r="57" spans="1:14" ht="21" thickBot="1">
      <c r="A57" s="81" t="s">
        <v>62</v>
      </c>
      <c r="B57" s="82">
        <v>350</v>
      </c>
      <c r="C57" s="9"/>
      <c r="D57" s="83">
        <f>+ROUND('[1]BALANCE-SHEET-2014-leva'!D57/1000,0)</f>
        <v>723</v>
      </c>
      <c r="E57" s="84">
        <f>+ROUND('[1]BALANCE-SHEET-2014-leva'!E57/1000,0)</f>
        <v>490</v>
      </c>
      <c r="F57" s="9"/>
      <c r="G57" s="83">
        <f>+ROUND('[1]BALANCE-SHEET-2014-leva'!G57/1000,0)</f>
        <v>0</v>
      </c>
      <c r="H57" s="84">
        <f>+ROUND('[1]BALANCE-SHEET-2014-leva'!H57/1000,0)</f>
        <v>0</v>
      </c>
      <c r="I57" s="9"/>
      <c r="J57" s="83">
        <f>+ROUND('[1]BALANCE-SHEET-2014-leva'!J57/1000,0)</f>
        <v>0</v>
      </c>
      <c r="K57" s="84">
        <f>+ROUND('[1]BALANCE-SHEET-2014-leva'!K57/1000,0)</f>
        <v>0</v>
      </c>
      <c r="L57" s="9"/>
      <c r="M57" s="85">
        <f>+ROUND((D57+G57+J57),0)</f>
        <v>723</v>
      </c>
      <c r="N57" s="86">
        <f>+ROUND((E57+H57+K57),0)</f>
        <v>490</v>
      </c>
    </row>
    <row r="58" spans="1:14" ht="19.5" thickTop="1">
      <c r="A58" s="87"/>
      <c r="B58" s="88"/>
      <c r="C58" s="9"/>
      <c r="D58" s="89" t="str">
        <f>+IF(+OR(D57&lt;0),"НЕРАВНЕНИЕ !"," ")</f>
        <v xml:space="preserve"> </v>
      </c>
      <c r="E58" s="89" t="str">
        <f>+IF(+OR(E57&lt;0),"НЕРАВНЕНИЕ !"," ")</f>
        <v xml:space="preserve"> </v>
      </c>
      <c r="F58" s="9"/>
      <c r="G58" s="89" t="str">
        <f>+IF(+OR(G57&lt;0),"НЕРАВНЕНИЕ !"," ")</f>
        <v xml:space="preserve"> </v>
      </c>
      <c r="H58" s="89" t="str">
        <f>+IF(+OR(H57&lt;0),"НЕРАВНЕНИЕ !"," ")</f>
        <v xml:space="preserve"> </v>
      </c>
      <c r="I58" s="9"/>
      <c r="J58" s="89" t="str">
        <f>+IF(+OR(J57&lt;0),"НЕРАВНЕНИЕ !"," ")</f>
        <v xml:space="preserve"> </v>
      </c>
      <c r="K58" s="89" t="str">
        <f>+IF(+OR(K57&lt;0),"НЕРАВНЕНИЕ !"," ")</f>
        <v xml:space="preserve"> </v>
      </c>
      <c r="L58" s="9"/>
      <c r="M58" s="89" t="str">
        <f>+IF(+OR(M57&lt;0),"НЕРАВНЕНИЕ !"," ")</f>
        <v xml:space="preserve"> </v>
      </c>
      <c r="N58" s="89" t="str">
        <f>+IF(+OR(N57&lt;0),"НЕРАВНЕНИЕ !"," ")</f>
        <v xml:space="preserve"> </v>
      </c>
    </row>
    <row r="59" spans="1:14" ht="19.5" thickBot="1">
      <c r="A59" s="17" t="s">
        <v>63</v>
      </c>
      <c r="B59" s="4"/>
      <c r="C59" s="9"/>
      <c r="D59" s="4"/>
      <c r="E59" s="4"/>
      <c r="F59" s="9"/>
      <c r="G59" s="4"/>
      <c r="H59" s="4"/>
      <c r="I59" s="9"/>
      <c r="J59" s="4"/>
      <c r="K59" s="4"/>
      <c r="L59" s="9"/>
      <c r="M59" s="90" t="s">
        <v>64</v>
      </c>
      <c r="N59" s="90"/>
    </row>
    <row r="60" spans="1:14" ht="13.5" customHeight="1" thickTop="1">
      <c r="A60" s="91"/>
      <c r="B60" s="191" t="s">
        <v>9</v>
      </c>
      <c r="C60" s="23"/>
      <c r="D60" s="24" t="s">
        <v>10</v>
      </c>
      <c r="E60" s="25"/>
      <c r="F60" s="23"/>
      <c r="G60" s="26" t="s">
        <v>65</v>
      </c>
      <c r="H60" s="27"/>
      <c r="I60" s="23" t="s">
        <v>12</v>
      </c>
      <c r="J60" s="28" t="s">
        <v>13</v>
      </c>
      <c r="K60" s="29"/>
      <c r="L60" s="23"/>
      <c r="M60" s="187" t="s">
        <v>14</v>
      </c>
      <c r="N60" s="188"/>
    </row>
    <row r="61" spans="1:14" ht="13.5" customHeight="1" thickBot="1">
      <c r="A61" s="92" t="s">
        <v>15</v>
      </c>
      <c r="B61" s="192"/>
      <c r="C61" s="23"/>
      <c r="D61" s="31" t="s">
        <v>16</v>
      </c>
      <c r="E61" s="32"/>
      <c r="F61" s="23"/>
      <c r="G61" s="93" t="s">
        <v>17</v>
      </c>
      <c r="H61" s="34"/>
      <c r="I61" s="23"/>
      <c r="J61" s="35" t="s">
        <v>18</v>
      </c>
      <c r="K61" s="36"/>
      <c r="L61" s="23"/>
      <c r="M61" s="189"/>
      <c r="N61" s="190"/>
    </row>
    <row r="62" spans="1:14" ht="30.75" customHeight="1" thickBot="1">
      <c r="A62" s="94"/>
      <c r="B62" s="193"/>
      <c r="C62" s="9"/>
      <c r="D62" s="95" t="s">
        <v>66</v>
      </c>
      <c r="E62" s="96" t="s">
        <v>67</v>
      </c>
      <c r="F62" s="9"/>
      <c r="G62" s="95" t="s">
        <v>66</v>
      </c>
      <c r="H62" s="97" t="s">
        <v>67</v>
      </c>
      <c r="I62" s="9"/>
      <c r="J62" s="98" t="s">
        <v>66</v>
      </c>
      <c r="K62" s="97" t="s">
        <v>67</v>
      </c>
      <c r="L62" s="9"/>
      <c r="M62" s="98" t="s">
        <v>66</v>
      </c>
      <c r="N62" s="97" t="s">
        <v>67</v>
      </c>
    </row>
    <row r="63" spans="1:14" ht="16.5" thickBot="1">
      <c r="A63" s="99" t="s">
        <v>21</v>
      </c>
      <c r="B63" s="100" t="s">
        <v>22</v>
      </c>
      <c r="C63" s="9"/>
      <c r="D63" s="101">
        <v>1</v>
      </c>
      <c r="E63" s="102">
        <v>2</v>
      </c>
      <c r="F63" s="9"/>
      <c r="G63" s="101">
        <v>3</v>
      </c>
      <c r="H63" s="102">
        <v>4</v>
      </c>
      <c r="I63" s="9"/>
      <c r="J63" s="101">
        <v>5</v>
      </c>
      <c r="K63" s="102">
        <v>6</v>
      </c>
      <c r="L63" s="9"/>
      <c r="M63" s="101">
        <v>7</v>
      </c>
      <c r="N63" s="102">
        <v>8</v>
      </c>
    </row>
    <row r="64" spans="1:14" ht="15.75">
      <c r="A64" s="103" t="s">
        <v>68</v>
      </c>
      <c r="B64" s="104"/>
      <c r="C64" s="9"/>
      <c r="D64" s="50"/>
      <c r="E64" s="105"/>
      <c r="F64" s="9"/>
      <c r="G64" s="50"/>
      <c r="H64" s="105"/>
      <c r="I64" s="9"/>
      <c r="J64" s="50"/>
      <c r="K64" s="105"/>
      <c r="L64" s="9"/>
      <c r="M64" s="50"/>
      <c r="N64" s="105"/>
    </row>
    <row r="65" spans="1:14" ht="15.75">
      <c r="A65" s="106" t="s">
        <v>69</v>
      </c>
      <c r="B65" s="107">
        <v>401</v>
      </c>
      <c r="C65" s="9"/>
      <c r="D65" s="108">
        <f>+'[1]BALANCE-SHEET-2014-leva'!D65/1000</f>
        <v>0</v>
      </c>
      <c r="E65" s="109">
        <f>+'[1]BALANCE-SHEET-2014-leva'!E65/1000</f>
        <v>3676.6229199999998</v>
      </c>
      <c r="F65" s="9"/>
      <c r="G65" s="54">
        <f>+'[1]BALANCE-SHEET-2014-leva'!G65/1000</f>
        <v>0</v>
      </c>
      <c r="H65" s="110">
        <f>+'[1]BALANCE-SHEET-2014-leva'!H65/1000</f>
        <v>0</v>
      </c>
      <c r="I65" s="9"/>
      <c r="J65" s="54">
        <f>+'[1]BALANCE-SHEET-2014-leva'!J65/1000</f>
        <v>0</v>
      </c>
      <c r="K65" s="110">
        <f>+'[1]BALANCE-SHEET-2014-leva'!K65/1000</f>
        <v>0</v>
      </c>
      <c r="L65" s="9"/>
      <c r="M65" s="54">
        <f t="shared" ref="M65:N68" si="6">+D65+G65+J65</f>
        <v>0</v>
      </c>
      <c r="N65" s="110">
        <f t="shared" si="6"/>
        <v>3676.6229199999998</v>
      </c>
    </row>
    <row r="66" spans="1:14" ht="15.75">
      <c r="A66" s="52" t="s">
        <v>70</v>
      </c>
      <c r="B66" s="111">
        <v>402</v>
      </c>
      <c r="C66" s="9"/>
      <c r="D66" s="54">
        <f>+'[1]BALANCE-SHEET-2014-leva'!D66/1000</f>
        <v>4589.9402399999999</v>
      </c>
      <c r="E66" s="110">
        <f>+'[1]BALANCE-SHEET-2014-leva'!E66/1000</f>
        <v>0</v>
      </c>
      <c r="F66" s="9"/>
      <c r="G66" s="54">
        <f>+'[1]BALANCE-SHEET-2014-leva'!G66/1000</f>
        <v>0</v>
      </c>
      <c r="H66" s="110">
        <f>+'[1]BALANCE-SHEET-2014-leva'!H66/1000</f>
        <v>0</v>
      </c>
      <c r="I66" s="9"/>
      <c r="J66" s="54">
        <f>+'[1]BALANCE-SHEET-2014-leva'!J66/1000</f>
        <v>0</v>
      </c>
      <c r="K66" s="110">
        <f>+'[1]BALANCE-SHEET-2014-leva'!K66/1000</f>
        <v>0</v>
      </c>
      <c r="L66" s="9"/>
      <c r="M66" s="54">
        <f t="shared" si="6"/>
        <v>4589.9402399999999</v>
      </c>
      <c r="N66" s="110">
        <f t="shared" si="6"/>
        <v>0</v>
      </c>
    </row>
    <row r="67" spans="1:14" ht="15.75">
      <c r="A67" s="59" t="s">
        <v>71</v>
      </c>
      <c r="B67" s="112">
        <v>403</v>
      </c>
      <c r="C67" s="9"/>
      <c r="D67" s="61">
        <f>+'[1]BALANCE-SHEET-2014-leva'!D67/1000</f>
        <v>-913.31732</v>
      </c>
      <c r="E67" s="113">
        <f>+'[1]BALANCE-SHEET-2014-leva'!E67/1000</f>
        <v>2740.8434999999999</v>
      </c>
      <c r="F67" s="9"/>
      <c r="G67" s="61">
        <f>+'[1]BALANCE-SHEET-2014-leva'!G67/1000</f>
        <v>0</v>
      </c>
      <c r="H67" s="113">
        <f>+'[1]BALANCE-SHEET-2014-leva'!H67/1000</f>
        <v>0.14717</v>
      </c>
      <c r="I67" s="9"/>
      <c r="J67" s="61">
        <f>+'[1]BALANCE-SHEET-2014-leva'!J67/1000</f>
        <v>0</v>
      </c>
      <c r="K67" s="113">
        <f>+'[1]BALANCE-SHEET-2014-leva'!K67/1000</f>
        <v>34.853099999999998</v>
      </c>
      <c r="L67" s="9"/>
      <c r="M67" s="61">
        <f t="shared" si="6"/>
        <v>-913.31732</v>
      </c>
      <c r="N67" s="113">
        <f t="shared" si="6"/>
        <v>2775.8437699999999</v>
      </c>
    </row>
    <row r="68" spans="1:14" ht="19.5" thickBot="1">
      <c r="A68" s="114" t="s">
        <v>72</v>
      </c>
      <c r="B68" s="115">
        <v>400</v>
      </c>
      <c r="C68" s="9"/>
      <c r="D68" s="72">
        <f>+D65+D66+D67</f>
        <v>3676.6229199999998</v>
      </c>
      <c r="E68" s="116">
        <f>+E65+E66+E67</f>
        <v>6417.4664199999997</v>
      </c>
      <c r="F68" s="9"/>
      <c r="G68" s="72">
        <f>+G65+G66+G67</f>
        <v>0</v>
      </c>
      <c r="H68" s="116">
        <f>+H65+H66+H67</f>
        <v>0.14717</v>
      </c>
      <c r="I68" s="9"/>
      <c r="J68" s="72">
        <f>+J65+J66+J67</f>
        <v>0</v>
      </c>
      <c r="K68" s="116">
        <f>+K65+K66+K67</f>
        <v>34.853099999999998</v>
      </c>
      <c r="L68" s="9"/>
      <c r="M68" s="72">
        <f t="shared" si="6"/>
        <v>3676.6229199999998</v>
      </c>
      <c r="N68" s="116">
        <f t="shared" si="6"/>
        <v>6452.4666900000002</v>
      </c>
    </row>
    <row r="69" spans="1:14" ht="15.75">
      <c r="A69" s="44" t="s">
        <v>73</v>
      </c>
      <c r="B69" s="117"/>
      <c r="C69" s="9"/>
      <c r="D69" s="46"/>
      <c r="E69" s="118"/>
      <c r="F69" s="9"/>
      <c r="G69" s="46"/>
      <c r="H69" s="118"/>
      <c r="I69" s="9"/>
      <c r="J69" s="46"/>
      <c r="K69" s="118"/>
      <c r="L69" s="9"/>
      <c r="M69" s="46"/>
      <c r="N69" s="118"/>
    </row>
    <row r="70" spans="1:14" ht="15.75">
      <c r="A70" s="103" t="s">
        <v>74</v>
      </c>
      <c r="B70" s="104"/>
      <c r="C70" s="9"/>
      <c r="D70" s="50" t="str">
        <f>+IF(+OR(D71&lt;0,D72&lt;0,D73&lt;0),"НЕРАВНЕНИЕ !"," ")</f>
        <v xml:space="preserve"> </v>
      </c>
      <c r="E70" s="119" t="str">
        <f>+IF(+OR(E71&lt;0,E72&lt;0,E73&lt;0),"НЕРАВНЕНИЕ !"," ")</f>
        <v xml:space="preserve"> </v>
      </c>
      <c r="F70" s="9"/>
      <c r="G70" s="50" t="str">
        <f>+IF(+OR(G71&lt;0,G72&lt;0,G73&lt;0),"НЕРАВНЕНИЕ !"," ")</f>
        <v xml:space="preserve"> </v>
      </c>
      <c r="H70" s="119" t="str">
        <f>+IF(+OR(H71&lt;0,H72&lt;0,H73&lt;0),"НЕРАВНЕНИЕ !"," ")</f>
        <v xml:space="preserve"> </v>
      </c>
      <c r="I70" s="9"/>
      <c r="J70" s="50" t="str">
        <f>+IF(+OR(J71&lt;0,J72&lt;0,J73&lt;0),"НЕРАВНЕНИЕ !"," ")</f>
        <v xml:space="preserve"> </v>
      </c>
      <c r="K70" s="119" t="str">
        <f>+IF(+OR(K71&lt;0,K72&lt;0,K73&lt;0),"НЕРАВНЕНИЕ !"," ")</f>
        <v xml:space="preserve"> </v>
      </c>
      <c r="L70" s="9"/>
      <c r="M70" s="50" t="str">
        <f>+IF(+OR(M71&lt;0,M72&lt;0,M73&lt;0),"НЕРАВНЕНИЕ !"," ")</f>
        <v xml:space="preserve"> </v>
      </c>
      <c r="N70" s="119" t="str">
        <f>+IF(+OR(N71&lt;0,N72&lt;0,N73&lt;0),"НЕРАВНЕНИЕ !"," ")</f>
        <v xml:space="preserve"> </v>
      </c>
    </row>
    <row r="71" spans="1:14" ht="15.75">
      <c r="A71" s="52" t="s">
        <v>75</v>
      </c>
      <c r="B71" s="111">
        <v>511</v>
      </c>
      <c r="C71" s="9"/>
      <c r="D71" s="54">
        <f>+'[1]BALANCE-SHEET-2014-leva'!D71/1000</f>
        <v>0</v>
      </c>
      <c r="E71" s="110">
        <f>+'[1]BALANCE-SHEET-2014-leva'!E71/1000</f>
        <v>0</v>
      </c>
      <c r="F71" s="9"/>
      <c r="G71" s="54">
        <f>+'[1]BALANCE-SHEET-2014-leva'!G71/1000</f>
        <v>0</v>
      </c>
      <c r="H71" s="110">
        <f>+'[1]BALANCE-SHEET-2014-leva'!H71/1000</f>
        <v>0</v>
      </c>
      <c r="I71" s="9"/>
      <c r="J71" s="54">
        <f>+'[1]BALANCE-SHEET-2014-leva'!J71/1000</f>
        <v>0</v>
      </c>
      <c r="K71" s="110">
        <f>+'[1]BALANCE-SHEET-2014-leva'!K71/1000</f>
        <v>0</v>
      </c>
      <c r="L71" s="9"/>
      <c r="M71" s="54">
        <f t="shared" ref="M71:N74" si="7">+D71+G71+J71</f>
        <v>0</v>
      </c>
      <c r="N71" s="110">
        <f t="shared" si="7"/>
        <v>0</v>
      </c>
    </row>
    <row r="72" spans="1:14" ht="15.75">
      <c r="A72" s="52" t="s">
        <v>76</v>
      </c>
      <c r="B72" s="111">
        <v>512</v>
      </c>
      <c r="C72" s="9"/>
      <c r="D72" s="54">
        <f>+'[1]BALANCE-SHEET-2014-leva'!D72/1000</f>
        <v>0</v>
      </c>
      <c r="E72" s="110">
        <f>+'[1]BALANCE-SHEET-2014-leva'!E72/1000</f>
        <v>0</v>
      </c>
      <c r="F72" s="9"/>
      <c r="G72" s="54">
        <f>+'[1]BALANCE-SHEET-2014-leva'!G72/1000</f>
        <v>0</v>
      </c>
      <c r="H72" s="110">
        <f>+'[1]BALANCE-SHEET-2014-leva'!H72/1000</f>
        <v>0</v>
      </c>
      <c r="I72" s="9"/>
      <c r="J72" s="54">
        <f>+'[1]BALANCE-SHEET-2014-leva'!J72/1000</f>
        <v>0</v>
      </c>
      <c r="K72" s="110">
        <f>+'[1]BALANCE-SHEET-2014-leva'!K72/1000</f>
        <v>0</v>
      </c>
      <c r="L72" s="9"/>
      <c r="M72" s="54">
        <f t="shared" si="7"/>
        <v>0</v>
      </c>
      <c r="N72" s="110">
        <f t="shared" si="7"/>
        <v>0</v>
      </c>
    </row>
    <row r="73" spans="1:14" ht="15.75">
      <c r="A73" s="59" t="s">
        <v>77</v>
      </c>
      <c r="B73" s="112">
        <v>513</v>
      </c>
      <c r="C73" s="9"/>
      <c r="D73" s="61">
        <f>+'[1]BALANCE-SHEET-2014-leva'!D73/1000</f>
        <v>0</v>
      </c>
      <c r="E73" s="113">
        <f>+'[1]BALANCE-SHEET-2014-leva'!E73/1000</f>
        <v>0</v>
      </c>
      <c r="F73" s="9"/>
      <c r="G73" s="61">
        <f>+'[1]BALANCE-SHEET-2014-leva'!G73/1000</f>
        <v>0</v>
      </c>
      <c r="H73" s="113">
        <f>+'[1]BALANCE-SHEET-2014-leva'!H73/1000</f>
        <v>0</v>
      </c>
      <c r="I73" s="9"/>
      <c r="J73" s="61">
        <f>+'[1]BALANCE-SHEET-2014-leva'!J73/1000</f>
        <v>0</v>
      </c>
      <c r="K73" s="113">
        <f>+'[1]BALANCE-SHEET-2014-leva'!K73/1000</f>
        <v>0</v>
      </c>
      <c r="L73" s="9"/>
      <c r="M73" s="61">
        <f t="shared" si="7"/>
        <v>0</v>
      </c>
      <c r="N73" s="113">
        <f t="shared" si="7"/>
        <v>0</v>
      </c>
    </row>
    <row r="74" spans="1:14" ht="15.75">
      <c r="A74" s="63" t="s">
        <v>32</v>
      </c>
      <c r="B74" s="120">
        <v>510</v>
      </c>
      <c r="C74" s="9"/>
      <c r="D74" s="65">
        <f>+D71+D72+D73</f>
        <v>0</v>
      </c>
      <c r="E74" s="121">
        <f>+E71+E72+E73</f>
        <v>0</v>
      </c>
      <c r="F74" s="9"/>
      <c r="G74" s="65">
        <f>+G71+G72+G73</f>
        <v>0</v>
      </c>
      <c r="H74" s="121">
        <f>+H71+H72+H73</f>
        <v>0</v>
      </c>
      <c r="I74" s="9"/>
      <c r="J74" s="65">
        <f>+J71+J72+J73</f>
        <v>0</v>
      </c>
      <c r="K74" s="121">
        <f>+K71+K72+K73</f>
        <v>0</v>
      </c>
      <c r="L74" s="9"/>
      <c r="M74" s="65">
        <f t="shared" si="7"/>
        <v>0</v>
      </c>
      <c r="N74" s="121">
        <f t="shared" si="7"/>
        <v>0</v>
      </c>
    </row>
    <row r="75" spans="1:14" ht="15.75">
      <c r="A75" s="48" t="s">
        <v>78</v>
      </c>
      <c r="B75" s="122"/>
      <c r="C75" s="9"/>
      <c r="D75" s="50" t="str">
        <f>+IF(+OR(D76&lt;0,D77&lt;0,D78&lt;0,D79&lt;0,D80&lt;0,D81&lt;0,D82&lt;0,D83&lt;0,D84&lt;0),"НЕРАВНЕНИЕ !"," ")</f>
        <v xml:space="preserve"> </v>
      </c>
      <c r="E75" s="119" t="str">
        <f>+IF(+OR(E76&lt;0,E77&lt;0,E78&lt;0,E79&lt;0,E80&lt;0,E81&lt;0,E82&lt;0,E83&lt;0,E84&lt;0),"НЕРАВНЕНИЕ !"," ")</f>
        <v xml:space="preserve"> </v>
      </c>
      <c r="F75" s="9"/>
      <c r="G75" s="50" t="str">
        <f>+IF(+OR(G76&lt;0,G77&lt;0,G78&lt;0,G79&lt;0,G80&lt;0,G81&lt;0,G82&lt;0,G83&lt;0,G84&lt;0),"НЕРАВНЕНИЕ !"," ")</f>
        <v xml:space="preserve"> </v>
      </c>
      <c r="H75" s="119" t="str">
        <f>+IF(+OR(H76&lt;0,H77&lt;0,H78&lt;0,H79&lt;0,H80&lt;0,H81&lt;0,H82&lt;0,H83&lt;0,H84&lt;0),"НЕРАВНЕНИЕ !"," ")</f>
        <v xml:space="preserve"> </v>
      </c>
      <c r="I75" s="9"/>
      <c r="J75" s="50" t="str">
        <f>+IF(+OR(J76&lt;0,J77&lt;0,J78&lt;0,J79&lt;0,J80&lt;0,J81&lt;0,J82&lt;0,J83&lt;0,J84&lt;0),"НЕРАВНЕНИЕ !"," ")</f>
        <v xml:space="preserve"> </v>
      </c>
      <c r="K75" s="119" t="str">
        <f>+IF(+OR(K76&lt;0,K77&lt;0,K78&lt;0,K79&lt;0,K80&lt;0,K81&lt;0,K82&lt;0,K83&lt;0,K84&lt;0),"НЕРАВНЕНИЕ !"," ")</f>
        <v xml:space="preserve"> </v>
      </c>
      <c r="L75" s="9"/>
      <c r="M75" s="50" t="str">
        <f>+IF(+OR(M76&lt;0,M77&lt;0,M78&lt;0,M79&lt;0,M80&lt;0,M81&lt;0,M82&lt;0,M83&lt;0,M84&lt;0),"НЕРАВНЕНИЕ !"," ")</f>
        <v xml:space="preserve"> </v>
      </c>
      <c r="N75" s="119" t="str">
        <f>+IF(+OR(N76&lt;0,N77&lt;0,N78&lt;0,N79&lt;0,N80&lt;0,N81&lt;0,N82&lt;0,N83&lt;0,N84&lt;0),"НЕРАВНЕНИЕ !"," ")</f>
        <v xml:space="preserve"> </v>
      </c>
    </row>
    <row r="76" spans="1:14" ht="15.75">
      <c r="A76" s="52" t="s">
        <v>79</v>
      </c>
      <c r="B76" s="111">
        <v>521</v>
      </c>
      <c r="C76" s="9"/>
      <c r="D76" s="54">
        <f>+'[1]BALANCE-SHEET-2014-leva'!D76/1000</f>
        <v>0</v>
      </c>
      <c r="E76" s="110">
        <f>+'[1]BALANCE-SHEET-2014-leva'!E76/1000</f>
        <v>0</v>
      </c>
      <c r="F76" s="9"/>
      <c r="G76" s="54">
        <f>+'[1]BALANCE-SHEET-2014-leva'!G76/1000</f>
        <v>0</v>
      </c>
      <c r="H76" s="110">
        <f>+'[1]BALANCE-SHEET-2014-leva'!H76/1000</f>
        <v>0</v>
      </c>
      <c r="I76" s="9"/>
      <c r="J76" s="54">
        <f>+'[1]BALANCE-SHEET-2014-leva'!J76/1000</f>
        <v>0</v>
      </c>
      <c r="K76" s="110">
        <f>+'[1]BALANCE-SHEET-2014-leva'!K76/1000</f>
        <v>0</v>
      </c>
      <c r="L76" s="9"/>
      <c r="M76" s="54">
        <f t="shared" ref="M76:N84" si="8">+D76+G76+J76</f>
        <v>0</v>
      </c>
      <c r="N76" s="110">
        <f t="shared" si="8"/>
        <v>0</v>
      </c>
    </row>
    <row r="77" spans="1:14" ht="15.75">
      <c r="A77" s="52" t="s">
        <v>80</v>
      </c>
      <c r="B77" s="111">
        <f t="shared" ref="B77:B84" si="9">1+B76</f>
        <v>522</v>
      </c>
      <c r="C77" s="9"/>
      <c r="D77" s="54">
        <f>+'[1]BALANCE-SHEET-2014-leva'!D77/1000</f>
        <v>4.0140599999999997</v>
      </c>
      <c r="E77" s="110">
        <f>+'[1]BALANCE-SHEET-2014-leva'!E77/1000</f>
        <v>24.195240000000002</v>
      </c>
      <c r="F77" s="9"/>
      <c r="G77" s="54">
        <f>+'[1]BALANCE-SHEET-2014-leva'!G77/1000</f>
        <v>0</v>
      </c>
      <c r="H77" s="110">
        <f>+'[1]BALANCE-SHEET-2014-leva'!H77/1000</f>
        <v>0</v>
      </c>
      <c r="I77" s="9"/>
      <c r="J77" s="54">
        <f>+'[1]BALANCE-SHEET-2014-leva'!J77/1000</f>
        <v>0</v>
      </c>
      <c r="K77" s="110">
        <f>+'[1]BALANCE-SHEET-2014-leva'!K77/1000</f>
        <v>0</v>
      </c>
      <c r="L77" s="9"/>
      <c r="M77" s="54">
        <f t="shared" si="8"/>
        <v>4.0140599999999997</v>
      </c>
      <c r="N77" s="110">
        <f t="shared" si="8"/>
        <v>24.195240000000002</v>
      </c>
    </row>
    <row r="78" spans="1:14" ht="15.75">
      <c r="A78" s="52" t="s">
        <v>81</v>
      </c>
      <c r="B78" s="111">
        <f t="shared" si="9"/>
        <v>523</v>
      </c>
      <c r="C78" s="9"/>
      <c r="D78" s="54">
        <f>+'[1]BALANCE-SHEET-2014-leva'!D78/1000</f>
        <v>0</v>
      </c>
      <c r="E78" s="110">
        <f>+'[1]BALANCE-SHEET-2014-leva'!E78/1000</f>
        <v>0</v>
      </c>
      <c r="F78" s="9"/>
      <c r="G78" s="54">
        <f>+'[1]BALANCE-SHEET-2014-leva'!G78/1000</f>
        <v>0</v>
      </c>
      <c r="H78" s="110">
        <f>+'[1]BALANCE-SHEET-2014-leva'!H78/1000</f>
        <v>0</v>
      </c>
      <c r="I78" s="9"/>
      <c r="J78" s="54">
        <f>+'[1]BALANCE-SHEET-2014-leva'!J78/1000</f>
        <v>0</v>
      </c>
      <c r="K78" s="110">
        <f>+'[1]BALANCE-SHEET-2014-leva'!K78/1000</f>
        <v>0</v>
      </c>
      <c r="L78" s="9"/>
      <c r="M78" s="54">
        <f t="shared" si="8"/>
        <v>0</v>
      </c>
      <c r="N78" s="110">
        <f t="shared" si="8"/>
        <v>0</v>
      </c>
    </row>
    <row r="79" spans="1:14" ht="15.75">
      <c r="A79" s="52" t="s">
        <v>82</v>
      </c>
      <c r="B79" s="111">
        <f t="shared" si="9"/>
        <v>524</v>
      </c>
      <c r="C79" s="9"/>
      <c r="D79" s="54">
        <f>+'[1]BALANCE-SHEET-2014-leva'!D79/1000</f>
        <v>0</v>
      </c>
      <c r="E79" s="110">
        <f>+'[1]BALANCE-SHEET-2014-leva'!E79/1000</f>
        <v>0</v>
      </c>
      <c r="F79" s="9"/>
      <c r="G79" s="54">
        <f>+'[1]BALANCE-SHEET-2014-leva'!G79/1000</f>
        <v>0</v>
      </c>
      <c r="H79" s="110">
        <f>+'[1]BALANCE-SHEET-2014-leva'!H79/1000</f>
        <v>0</v>
      </c>
      <c r="I79" s="9"/>
      <c r="J79" s="54">
        <f>+'[1]BALANCE-SHEET-2014-leva'!J79/1000</f>
        <v>0</v>
      </c>
      <c r="K79" s="110">
        <f>+'[1]BALANCE-SHEET-2014-leva'!K79/1000</f>
        <v>0</v>
      </c>
      <c r="L79" s="9"/>
      <c r="M79" s="54">
        <f t="shared" si="8"/>
        <v>0</v>
      </c>
      <c r="N79" s="110">
        <f t="shared" si="8"/>
        <v>0</v>
      </c>
    </row>
    <row r="80" spans="1:14" ht="15.75">
      <c r="A80" s="52" t="s">
        <v>83</v>
      </c>
      <c r="B80" s="111">
        <f t="shared" si="9"/>
        <v>525</v>
      </c>
      <c r="C80" s="9"/>
      <c r="D80" s="123">
        <f>+'[1]BALANCE-SHEET-2014-leva'!D80/1000</f>
        <v>6.9900000000000006E-3</v>
      </c>
      <c r="E80" s="124">
        <f>+'[1]BALANCE-SHEET-2014-leva'!E80/1000</f>
        <v>3.7599999999999999E-3</v>
      </c>
      <c r="F80" s="9"/>
      <c r="G80" s="123">
        <f>+'[1]BALANCE-SHEET-2014-leva'!G80/1000</f>
        <v>0</v>
      </c>
      <c r="H80" s="124">
        <f>+'[1]BALANCE-SHEET-2014-leva'!H80/1000</f>
        <v>0</v>
      </c>
      <c r="I80" s="9"/>
      <c r="J80" s="123">
        <f>+'[1]BALANCE-SHEET-2014-leva'!J80/1000</f>
        <v>0</v>
      </c>
      <c r="K80" s="124">
        <f>+'[1]BALANCE-SHEET-2014-leva'!K80/1000</f>
        <v>0</v>
      </c>
      <c r="L80" s="9"/>
      <c r="M80" s="123">
        <f t="shared" si="8"/>
        <v>6.9900000000000006E-3</v>
      </c>
      <c r="N80" s="124">
        <f t="shared" si="8"/>
        <v>3.7599999999999999E-3</v>
      </c>
    </row>
    <row r="81" spans="1:14" ht="15.75">
      <c r="A81" s="52" t="s">
        <v>84</v>
      </c>
      <c r="B81" s="111">
        <f t="shared" si="9"/>
        <v>526</v>
      </c>
      <c r="C81" s="9"/>
      <c r="D81" s="54">
        <f>+'[1]BALANCE-SHEET-2014-leva'!D81/1000</f>
        <v>0</v>
      </c>
      <c r="E81" s="110">
        <f>+'[1]BALANCE-SHEET-2014-leva'!E81/1000</f>
        <v>0</v>
      </c>
      <c r="F81" s="9"/>
      <c r="G81" s="54">
        <f>+'[1]BALANCE-SHEET-2014-leva'!G81/1000</f>
        <v>0</v>
      </c>
      <c r="H81" s="110">
        <f>+'[1]BALANCE-SHEET-2014-leva'!H81/1000</f>
        <v>0</v>
      </c>
      <c r="I81" s="9"/>
      <c r="J81" s="54">
        <f>+'[1]BALANCE-SHEET-2014-leva'!J81/1000</f>
        <v>0</v>
      </c>
      <c r="K81" s="110">
        <f>+'[1]BALANCE-SHEET-2014-leva'!K81/1000</f>
        <v>0</v>
      </c>
      <c r="L81" s="9"/>
      <c r="M81" s="54">
        <f t="shared" si="8"/>
        <v>0</v>
      </c>
      <c r="N81" s="110">
        <f t="shared" si="8"/>
        <v>0</v>
      </c>
    </row>
    <row r="82" spans="1:14" ht="15.75">
      <c r="A82" s="52" t="s">
        <v>85</v>
      </c>
      <c r="B82" s="111">
        <f t="shared" si="9"/>
        <v>527</v>
      </c>
      <c r="C82" s="9"/>
      <c r="D82" s="54">
        <f>+'[1]BALANCE-SHEET-2014-leva'!D82/1000</f>
        <v>0</v>
      </c>
      <c r="E82" s="110">
        <f>+'[1]BALANCE-SHEET-2014-leva'!E82/1000</f>
        <v>0</v>
      </c>
      <c r="F82" s="9"/>
      <c r="G82" s="54">
        <f>+'[1]BALANCE-SHEET-2014-leva'!G82/1000</f>
        <v>0</v>
      </c>
      <c r="H82" s="110">
        <f>+'[1]BALANCE-SHEET-2014-leva'!H82/1000</f>
        <v>0</v>
      </c>
      <c r="I82" s="9"/>
      <c r="J82" s="54">
        <f>+'[1]BALANCE-SHEET-2014-leva'!J82/1000</f>
        <v>0</v>
      </c>
      <c r="K82" s="110">
        <f>+'[1]BALANCE-SHEET-2014-leva'!K82/1000</f>
        <v>0</v>
      </c>
      <c r="L82" s="9"/>
      <c r="M82" s="54">
        <f t="shared" si="8"/>
        <v>0</v>
      </c>
      <c r="N82" s="110">
        <f t="shared" si="8"/>
        <v>0</v>
      </c>
    </row>
    <row r="83" spans="1:14" ht="15.75">
      <c r="A83" s="52" t="s">
        <v>86</v>
      </c>
      <c r="B83" s="111">
        <f t="shared" si="9"/>
        <v>528</v>
      </c>
      <c r="C83" s="9"/>
      <c r="D83" s="54">
        <f>+'[1]BALANCE-SHEET-2014-leva'!D83/1000</f>
        <v>0</v>
      </c>
      <c r="E83" s="110">
        <f>+'[1]BALANCE-SHEET-2014-leva'!E83/1000</f>
        <v>0</v>
      </c>
      <c r="F83" s="9"/>
      <c r="G83" s="54">
        <f>+'[1]BALANCE-SHEET-2014-leva'!G83/1000</f>
        <v>0</v>
      </c>
      <c r="H83" s="110">
        <f>+'[1]BALANCE-SHEET-2014-leva'!H83/1000</f>
        <v>0</v>
      </c>
      <c r="I83" s="9"/>
      <c r="J83" s="54">
        <f>+'[1]BALANCE-SHEET-2014-leva'!J83/1000</f>
        <v>0</v>
      </c>
      <c r="K83" s="110">
        <f>+'[1]BALANCE-SHEET-2014-leva'!K83/1000</f>
        <v>0</v>
      </c>
      <c r="L83" s="9"/>
      <c r="M83" s="54">
        <f t="shared" si="8"/>
        <v>0</v>
      </c>
      <c r="N83" s="110">
        <f t="shared" si="8"/>
        <v>0</v>
      </c>
    </row>
    <row r="84" spans="1:14" ht="15.75">
      <c r="A84" s="59" t="s">
        <v>87</v>
      </c>
      <c r="B84" s="112">
        <f t="shared" si="9"/>
        <v>529</v>
      </c>
      <c r="C84" s="9"/>
      <c r="D84" s="61">
        <f>+'[1]BALANCE-SHEET-2014-leva'!D84/1000</f>
        <v>552.12274000000002</v>
      </c>
      <c r="E84" s="113">
        <f>+'[1]BALANCE-SHEET-2014-leva'!E84/1000</f>
        <v>70.303479999999993</v>
      </c>
      <c r="F84" s="9"/>
      <c r="G84" s="61">
        <f>+'[1]BALANCE-SHEET-2014-leva'!G84/1000</f>
        <v>0</v>
      </c>
      <c r="H84" s="113">
        <f>+'[1]BALANCE-SHEET-2014-leva'!H84/1000</f>
        <v>0</v>
      </c>
      <c r="I84" s="9"/>
      <c r="J84" s="61">
        <f>+'[1]BALANCE-SHEET-2014-leva'!J84/1000</f>
        <v>17.847709999999999</v>
      </c>
      <c r="K84" s="113">
        <f>+'[1]BALANCE-SHEET-2014-leva'!K84/1000</f>
        <v>22.88156</v>
      </c>
      <c r="L84" s="9"/>
      <c r="M84" s="61">
        <f t="shared" si="8"/>
        <v>569.97045000000003</v>
      </c>
      <c r="N84" s="113">
        <f t="shared" si="8"/>
        <v>93.185039999999987</v>
      </c>
    </row>
    <row r="85" spans="1:14" ht="15.75">
      <c r="A85" s="63" t="s">
        <v>48</v>
      </c>
      <c r="B85" s="125">
        <v>520</v>
      </c>
      <c r="C85" s="9"/>
      <c r="D85" s="126">
        <f>+SUM(D76:D84)</f>
        <v>556.14378999999997</v>
      </c>
      <c r="E85" s="127">
        <f>+SUM(E76:E84)</f>
        <v>94.502479999999991</v>
      </c>
      <c r="F85" s="9"/>
      <c r="G85" s="126">
        <f>+SUM(G76:G84)</f>
        <v>0</v>
      </c>
      <c r="H85" s="127">
        <f>+SUM(H76:H84)</f>
        <v>0</v>
      </c>
      <c r="I85" s="9"/>
      <c r="J85" s="126">
        <f>+SUM(J76:J84)</f>
        <v>17.847709999999999</v>
      </c>
      <c r="K85" s="127">
        <f>+SUM(K76:K84)</f>
        <v>22.88156</v>
      </c>
      <c r="L85" s="9"/>
      <c r="M85" s="126">
        <f>+D85+G85+J85</f>
        <v>573.99149999999997</v>
      </c>
      <c r="N85" s="127">
        <f>+E85+H85+K85</f>
        <v>117.38404</v>
      </c>
    </row>
    <row r="86" spans="1:14" ht="15.75">
      <c r="A86" s="48" t="s">
        <v>88</v>
      </c>
      <c r="B86" s="122"/>
      <c r="C86" s="9"/>
      <c r="D86" s="50" t="str">
        <f>+IF(+OR(D87&lt;0,D88&lt;0),"НЕРАВНЕНИЕ !"," ")</f>
        <v xml:space="preserve"> </v>
      </c>
      <c r="E86" s="119" t="str">
        <f>+IF(+OR(E87&lt;0,E88&lt;0),"НЕРАВНЕНИЕ !"," ")</f>
        <v xml:space="preserve"> </v>
      </c>
      <c r="F86" s="9"/>
      <c r="G86" s="50" t="str">
        <f>+IF(+OR(G87&lt;0,G88&lt;0),"НЕРАВНЕНИЕ !"," ")</f>
        <v xml:space="preserve"> </v>
      </c>
      <c r="H86" s="119" t="str">
        <f>+IF(+OR(H87&lt;0,H88&lt;0),"НЕРАВНЕНИЕ !"," ")</f>
        <v xml:space="preserve"> </v>
      </c>
      <c r="I86" s="9"/>
      <c r="J86" s="50" t="str">
        <f>+IF(+OR(J87&lt;0,J88&lt;0),"НЕРАВНЕНИЕ !"," ")</f>
        <v xml:space="preserve"> </v>
      </c>
      <c r="K86" s="119" t="str">
        <f>+IF(+OR(K87&lt;0,K88&lt;0),"НЕРАВНЕНИЕ !"," ")</f>
        <v xml:space="preserve"> </v>
      </c>
      <c r="L86" s="9"/>
      <c r="M86" s="50" t="str">
        <f>+IF(+OR(M87&lt;0,M88&lt;0),"НЕРАВНЕНИЕ !"," ")</f>
        <v xml:space="preserve"> </v>
      </c>
      <c r="N86" s="119" t="str">
        <f>+IF(+OR(N87&lt;0,N88&lt;0),"НЕРАВНЕНИЕ !"," ")</f>
        <v xml:space="preserve"> </v>
      </c>
    </row>
    <row r="87" spans="1:14" ht="15.75">
      <c r="A87" s="52" t="s">
        <v>89</v>
      </c>
      <c r="B87" s="111">
        <v>531</v>
      </c>
      <c r="C87" s="9"/>
      <c r="D87" s="54">
        <f>+'[1]BALANCE-SHEET-2014-leva'!D87/1000</f>
        <v>382.09057999999999</v>
      </c>
      <c r="E87" s="110">
        <f>+'[1]BALANCE-SHEET-2014-leva'!E87/1000</f>
        <v>192.01900000000001</v>
      </c>
      <c r="F87" s="9"/>
      <c r="G87" s="54">
        <f>+'[1]BALANCE-SHEET-2014-leva'!G87/1000</f>
        <v>0</v>
      </c>
      <c r="H87" s="110">
        <f>+'[1]BALANCE-SHEET-2014-leva'!H87/1000</f>
        <v>1.79464</v>
      </c>
      <c r="I87" s="9"/>
      <c r="J87" s="54">
        <f>+'[1]BALANCE-SHEET-2014-leva'!J87/1000</f>
        <v>0</v>
      </c>
      <c r="K87" s="110">
        <f>+'[1]BALANCE-SHEET-2014-leva'!K87/1000</f>
        <v>0</v>
      </c>
      <c r="L87" s="9"/>
      <c r="M87" s="54">
        <f t="shared" ref="M87:N89" si="10">+D87+G87+J87</f>
        <v>382.09057999999999</v>
      </c>
      <c r="N87" s="110">
        <f t="shared" si="10"/>
        <v>193.81363999999999</v>
      </c>
    </row>
    <row r="88" spans="1:14" ht="15.75">
      <c r="A88" s="59" t="s">
        <v>90</v>
      </c>
      <c r="B88" s="112">
        <v>532</v>
      </c>
      <c r="C88" s="9"/>
      <c r="D88" s="61">
        <f>+'[1]BALANCE-SHEET-2014-leva'!D88/1000</f>
        <v>0</v>
      </c>
      <c r="E88" s="113">
        <f>+'[1]BALANCE-SHEET-2014-leva'!E88/1000</f>
        <v>0</v>
      </c>
      <c r="F88" s="9"/>
      <c r="G88" s="61">
        <f>+'[1]BALANCE-SHEET-2014-leva'!G88/1000</f>
        <v>0</v>
      </c>
      <c r="H88" s="113">
        <f>+'[1]BALANCE-SHEET-2014-leva'!H88/1000</f>
        <v>0</v>
      </c>
      <c r="I88" s="9"/>
      <c r="J88" s="61">
        <f>+'[1]BALANCE-SHEET-2014-leva'!J88/1000</f>
        <v>0</v>
      </c>
      <c r="K88" s="113">
        <f>+'[1]BALANCE-SHEET-2014-leva'!K88/1000</f>
        <v>0</v>
      </c>
      <c r="L88" s="9"/>
      <c r="M88" s="61">
        <f t="shared" si="10"/>
        <v>0</v>
      </c>
      <c r="N88" s="113">
        <f t="shared" si="10"/>
        <v>0</v>
      </c>
    </row>
    <row r="89" spans="1:14" ht="15.75">
      <c r="A89" s="63" t="s">
        <v>37</v>
      </c>
      <c r="B89" s="120">
        <v>530</v>
      </c>
      <c r="C89" s="9"/>
      <c r="D89" s="65">
        <f>+D87+D88</f>
        <v>382.09057999999999</v>
      </c>
      <c r="E89" s="66">
        <f>+E87+E88</f>
        <v>192.01900000000001</v>
      </c>
      <c r="F89" s="9"/>
      <c r="G89" s="65">
        <f>+G87+G88</f>
        <v>0</v>
      </c>
      <c r="H89" s="66">
        <f>+H87+H88</f>
        <v>1.79464</v>
      </c>
      <c r="I89" s="9"/>
      <c r="J89" s="65">
        <f>+J87+J88</f>
        <v>0</v>
      </c>
      <c r="K89" s="66">
        <f>+K87+K88</f>
        <v>0</v>
      </c>
      <c r="L89" s="9"/>
      <c r="M89" s="65">
        <f t="shared" si="10"/>
        <v>382.09057999999999</v>
      </c>
      <c r="N89" s="66">
        <f t="shared" si="10"/>
        <v>193.81363999999999</v>
      </c>
    </row>
    <row r="90" spans="1:14" ht="5.25" customHeight="1">
      <c r="A90" s="48"/>
      <c r="B90" s="122"/>
      <c r="C90" s="9"/>
      <c r="D90" s="67"/>
      <c r="E90" s="128"/>
      <c r="F90" s="9"/>
      <c r="G90" s="67"/>
      <c r="H90" s="128"/>
      <c r="I90" s="9"/>
      <c r="J90" s="67"/>
      <c r="K90" s="128"/>
      <c r="L90" s="9"/>
      <c r="M90" s="67"/>
      <c r="N90" s="128"/>
    </row>
    <row r="91" spans="1:14" ht="19.5" thickBot="1">
      <c r="A91" s="114" t="s">
        <v>91</v>
      </c>
      <c r="B91" s="115">
        <v>500</v>
      </c>
      <c r="C91" s="9"/>
      <c r="D91" s="72">
        <f>+D74+D85+D89</f>
        <v>938.2343699999999</v>
      </c>
      <c r="E91" s="116">
        <f>+E74+E85+E89</f>
        <v>286.52148</v>
      </c>
      <c r="F91" s="9"/>
      <c r="G91" s="72">
        <f>+G74+G85+G89</f>
        <v>0</v>
      </c>
      <c r="H91" s="116">
        <f>+H74+H85+H89</f>
        <v>1.79464</v>
      </c>
      <c r="I91" s="9"/>
      <c r="J91" s="72">
        <f>+J74+J85+J89</f>
        <v>17.847709999999999</v>
      </c>
      <c r="K91" s="116">
        <f>+K74+K85+K89</f>
        <v>22.88156</v>
      </c>
      <c r="L91" s="9"/>
      <c r="M91" s="72">
        <f>+D91+G91+J91</f>
        <v>956.08207999999991</v>
      </c>
      <c r="N91" s="116">
        <f>+E91+H91+K91</f>
        <v>311.19767999999999</v>
      </c>
    </row>
    <row r="92" spans="1:14" ht="6" customHeight="1" thickBot="1">
      <c r="A92" s="48"/>
      <c r="B92" s="122"/>
      <c r="C92" s="9"/>
      <c r="D92" s="67"/>
      <c r="E92" s="128"/>
      <c r="F92" s="9"/>
      <c r="G92" s="67"/>
      <c r="H92" s="128"/>
      <c r="I92" s="9"/>
      <c r="J92" s="67"/>
      <c r="K92" s="128"/>
      <c r="L92" s="9"/>
      <c r="M92" s="67"/>
      <c r="N92" s="128"/>
    </row>
    <row r="93" spans="1:14" ht="21" thickBot="1">
      <c r="A93" s="129" t="s">
        <v>92</v>
      </c>
      <c r="B93" s="130">
        <v>600</v>
      </c>
      <c r="C93" s="9"/>
      <c r="D93" s="131">
        <f>ROUND(+D68+D91,0)</f>
        <v>4615</v>
      </c>
      <c r="E93" s="132">
        <f>ROUND(+E68+E91,0)</f>
        <v>6704</v>
      </c>
      <c r="F93" s="9"/>
      <c r="G93" s="131">
        <f>ROUND(+G68+G91,0)</f>
        <v>0</v>
      </c>
      <c r="H93" s="132">
        <f>ROUND(+H68+H91,0)</f>
        <v>2</v>
      </c>
      <c r="I93" s="9"/>
      <c r="J93" s="131">
        <f>ROUND(+J68+J91,0)</f>
        <v>18</v>
      </c>
      <c r="K93" s="132">
        <f>ROUND(+K68+K91,0)</f>
        <v>58</v>
      </c>
      <c r="L93" s="9"/>
      <c r="M93" s="131">
        <f>+ROUND((D93+G93+J93),0)</f>
        <v>4633</v>
      </c>
      <c r="N93" s="132">
        <f>+ROUND((E93+H93+K93),0)</f>
        <v>6764</v>
      </c>
    </row>
    <row r="94" spans="1:14" ht="21" customHeight="1" thickBot="1">
      <c r="A94" s="133" t="s">
        <v>93</v>
      </c>
      <c r="B94" s="134">
        <v>650</v>
      </c>
      <c r="C94" s="9"/>
      <c r="D94" s="83">
        <f>+ROUND('[1]BALANCE-SHEET-2014-leva'!D94/1000,0)</f>
        <v>3542</v>
      </c>
      <c r="E94" s="135">
        <f>+ROUND('[1]BALANCE-SHEET-2014-leva'!E94/1000,0)</f>
        <v>3068</v>
      </c>
      <c r="F94" s="9"/>
      <c r="G94" s="83">
        <f>+ROUND('[1]BALANCE-SHEET-2014-leva'!G94/1000,0)</f>
        <v>0</v>
      </c>
      <c r="H94" s="135">
        <f>+ROUND('[1]BALANCE-SHEET-2014-leva'!H94/1000,0)</f>
        <v>12</v>
      </c>
      <c r="I94" s="9"/>
      <c r="J94" s="83">
        <f>+ROUND('[1]BALANCE-SHEET-2014-leva'!J94/1000,0)</f>
        <v>0</v>
      </c>
      <c r="K94" s="135">
        <f>+ROUND('[1]BALANCE-SHEET-2014-leva'!K94/1000,0)</f>
        <v>0</v>
      </c>
      <c r="L94" s="9"/>
      <c r="M94" s="85">
        <f>+ROUND((D94+G94+J94),0)</f>
        <v>3542</v>
      </c>
      <c r="N94" s="86">
        <f>+ROUND((E94+H94+K94),0)</f>
        <v>3080</v>
      </c>
    </row>
    <row r="95" spans="1:14" ht="16.5" thickTop="1">
      <c r="A95" s="136"/>
      <c r="B95" s="23"/>
      <c r="C95" s="9"/>
      <c r="D95" s="89" t="str">
        <f>+IF(+OR(D94&lt;0),"НЕРАВНЕНИЕ !"," ")</f>
        <v xml:space="preserve"> </v>
      </c>
      <c r="E95" s="89" t="str">
        <f>+IF(+OR(E94&lt;0),"НЕРАВНЕНИЕ !"," ")</f>
        <v xml:space="preserve"> </v>
      </c>
      <c r="F95" s="9"/>
      <c r="G95" s="89" t="str">
        <f>+IF(+OR(G94&lt;0),"НЕРАВНЕНИЕ !"," ")</f>
        <v xml:space="preserve"> </v>
      </c>
      <c r="H95" s="89" t="str">
        <f>+IF(+OR(H94&lt;0),"НЕРАВНЕНИЕ !"," ")</f>
        <v xml:space="preserve"> </v>
      </c>
      <c r="I95" s="9"/>
      <c r="J95" s="89" t="str">
        <f>+IF(+OR(J94&lt;0),"НЕРАВНЕНИЕ !"," ")</f>
        <v xml:space="preserve"> </v>
      </c>
      <c r="K95" s="89" t="str">
        <f>+IF(+OR(K94&lt;0),"НЕРАВНЕНИЕ !"," ")</f>
        <v xml:space="preserve"> </v>
      </c>
      <c r="L95" s="9"/>
      <c r="M95" s="89" t="str">
        <f>+IF(+OR(M94&lt;0),"НЕРАВНЕНИЕ !"," ")</f>
        <v xml:space="preserve"> </v>
      </c>
      <c r="N95" s="89" t="str">
        <f>+IF(+OR(N94&lt;0),"НЕРАВНЕНИЕ !"," ")</f>
        <v xml:space="preserve"> </v>
      </c>
    </row>
    <row r="96" spans="1:14" ht="18.75">
      <c r="A96" s="137" t="s">
        <v>94</v>
      </c>
      <c r="B96" s="90"/>
      <c r="C96" s="9"/>
      <c r="D96" s="194"/>
      <c r="E96" s="194"/>
      <c r="F96" s="9"/>
      <c r="G96" s="138"/>
      <c r="H96" s="10"/>
      <c r="I96" s="9"/>
      <c r="J96" s="10"/>
      <c r="K96" s="4"/>
      <c r="L96" s="9"/>
      <c r="M96" s="10"/>
      <c r="N96" s="4"/>
    </row>
    <row r="97" spans="1:14" ht="4.5" customHeight="1">
      <c r="A97" s="4"/>
      <c r="B97" s="4"/>
      <c r="C97" s="4"/>
      <c r="D97" s="4"/>
      <c r="E97" s="4"/>
      <c r="F97" s="9"/>
      <c r="G97" s="139"/>
      <c r="H97" s="140"/>
      <c r="I97" s="9"/>
      <c r="J97" s="10"/>
      <c r="K97" s="141"/>
      <c r="L97" s="9"/>
      <c r="M97" s="10"/>
      <c r="N97" s="141"/>
    </row>
    <row r="98" spans="1:14" ht="18.75">
      <c r="A98" s="137" t="s">
        <v>95</v>
      </c>
      <c r="B98" s="90"/>
      <c r="C98" s="9"/>
      <c r="D98" s="142"/>
      <c r="E98" s="143"/>
      <c r="F98" s="9"/>
      <c r="G98" s="4"/>
      <c r="H98" s="137" t="s">
        <v>96</v>
      </c>
      <c r="I98" s="9"/>
      <c r="J98" s="137"/>
      <c r="K98" s="144"/>
      <c r="L98" s="145"/>
      <c r="M98" s="146"/>
      <c r="N98" s="144"/>
    </row>
    <row r="99" spans="1:14" ht="6.75" customHeight="1">
      <c r="A99" s="10"/>
      <c r="B99" s="4"/>
      <c r="C99" s="9"/>
      <c r="D99" s="4"/>
      <c r="E99" s="138"/>
      <c r="F99" s="9"/>
      <c r="G99" s="4"/>
      <c r="H99" s="4"/>
      <c r="I99" s="9"/>
      <c r="J99" s="4"/>
      <c r="K99" s="4"/>
      <c r="L99" s="9"/>
      <c r="M99" s="4"/>
      <c r="N99" s="4"/>
    </row>
    <row r="100" spans="1:14" ht="16.5" thickBot="1">
      <c r="C100" s="147"/>
      <c r="F100" s="147"/>
      <c r="I100" s="147"/>
      <c r="L100" s="147"/>
    </row>
    <row r="101" spans="1:14" s="58" customFormat="1" ht="16.5" thickBot="1">
      <c r="A101" s="148"/>
      <c r="B101" s="149"/>
      <c r="C101" s="147"/>
      <c r="D101" s="150"/>
      <c r="E101" s="151"/>
      <c r="F101" s="147"/>
      <c r="G101" s="152"/>
      <c r="H101" s="153"/>
      <c r="I101" s="154"/>
      <c r="J101" s="155"/>
      <c r="K101" s="156"/>
      <c r="L101" s="147"/>
      <c r="M101" s="157"/>
      <c r="N101" s="158"/>
    </row>
    <row r="102" spans="1:14" s="58" customFormat="1" ht="16.5" thickBot="1">
      <c r="A102" s="159"/>
      <c r="B102" s="149"/>
      <c r="C102" s="147"/>
      <c r="D102" s="150"/>
      <c r="E102" s="151"/>
      <c r="F102" s="154"/>
      <c r="G102" s="152"/>
      <c r="H102" s="153"/>
      <c r="I102" s="154"/>
      <c r="J102" s="155"/>
      <c r="K102" s="156"/>
      <c r="L102" s="147"/>
      <c r="M102" s="157"/>
      <c r="N102" s="158"/>
    </row>
    <row r="103" spans="1:14" s="58" customFormat="1" ht="16.5" thickBot="1">
      <c r="C103" s="147"/>
      <c r="F103" s="147"/>
      <c r="I103" s="147"/>
      <c r="L103" s="147"/>
    </row>
    <row r="104" spans="1:14" s="58" customFormat="1" ht="16.5" thickBot="1">
      <c r="A104" s="148"/>
      <c r="B104" s="149"/>
      <c r="C104" s="147"/>
      <c r="D104" s="160"/>
      <c r="E104" s="161"/>
      <c r="F104" s="162"/>
      <c r="G104" s="163"/>
      <c r="H104" s="164"/>
      <c r="I104" s="162"/>
      <c r="J104" s="165"/>
      <c r="K104" s="166"/>
      <c r="L104" s="162"/>
      <c r="M104" s="167"/>
      <c r="N104" s="168"/>
    </row>
    <row r="105" spans="1:14" s="58" customFormat="1" ht="16.5" thickBot="1">
      <c r="A105" s="169"/>
      <c r="B105" s="149"/>
      <c r="C105" s="147"/>
      <c r="D105" s="160"/>
      <c r="E105" s="161"/>
      <c r="F105" s="162"/>
      <c r="G105" s="163"/>
      <c r="H105" s="164"/>
      <c r="I105" s="162"/>
      <c r="J105" s="165"/>
      <c r="K105" s="166"/>
      <c r="L105" s="162"/>
      <c r="M105" s="167"/>
      <c r="N105" s="168"/>
    </row>
    <row r="106" spans="1:14" ht="15.75">
      <c r="C106" s="147"/>
      <c r="F106" s="147"/>
      <c r="I106" s="147"/>
      <c r="L106" s="147"/>
    </row>
    <row r="107" spans="1:14" ht="15.75">
      <c r="C107" s="147"/>
      <c r="F107" s="147"/>
      <c r="I107" s="147"/>
      <c r="L107" s="147"/>
    </row>
  </sheetData>
  <mergeCells count="11">
    <mergeCell ref="B7:B9"/>
    <mergeCell ref="M7:N8"/>
    <mergeCell ref="B60:B62"/>
    <mergeCell ref="M60:N61"/>
    <mergeCell ref="D96:E96"/>
    <mergeCell ref="B5:G5"/>
    <mergeCell ref="A1:D1"/>
    <mergeCell ref="G1:H1"/>
    <mergeCell ref="A2:D2"/>
    <mergeCell ref="A3:D3"/>
    <mergeCell ref="G3:H3"/>
  </mergeCells>
  <conditionalFormatting sqref="D101:E102 G101:H102 J101:K102 M101:N102 D12:E12 G12:H12 J12:K12 M12:N12 D23:E23 G23:H23 J23:K23 M23:N23 D32:E32 G32:H32 J32:K32 M32:N32 D37:E37 G37:H37 J37:K37 M37:N37 D41:E41 G41:H41 J41:K41 M41:N41 D49:E49 G49:H49 J49:K49 M49:N49 D58:E58 G58:H58 J58:K58 M58:N58 D70:E70 G70:H70 J70:K70 M70:N70 D75:E75 G75:H75 J75:K75 M75:N75 D86:E86 G86:H86 J86:K86 M86:N86 D95:E95 G95:H95 J95:K95 M95:N95 D64 G64 J64 M64">
    <cfRule type="cellIs" dxfId="2" priority="3" stopIfTrue="1" operator="equal">
      <formula>"НЕРАВНЕНИЕ !"</formula>
    </cfRule>
  </conditionalFormatting>
  <conditionalFormatting sqref="M104:N105 G104:H105 J104:K105 D104:E105">
    <cfRule type="cellIs" dxfId="1" priority="2" stopIfTrue="1" operator="notEqual">
      <formula>0</formula>
    </cfRule>
  </conditionalFormatting>
  <conditionalFormatting sqref="D22:E22 D24:E26 D28:E28 D30:E30 D33:E36 D38:E40 D42:E48 D50:E52 D54:E54 D56:E57 D71:E74 D76:E85 D87:E89 D91:E91 D93:E94 G22:H22 G24:H26 G28:H28 G30:H30 G33:H36 G38:H40 G42:H48 G50:H52 G54:H54 G56:H57 M87:N89 G71:H74 G76:H85 G87:H89 G91:H91 G93:H94 M56:N57 G13:H20 M24:N26 J24:K26 M42:N48 J28:K28 M28:N28 J30:K30 M30:N30 J33:K36 M33:N36 J38:K40 M38:N40 J42:K48 M71:N74 J50:K52 J93:K94 J54:K54 M22:N22 J56:K57 M54:N54 J71:K74 M76:N85 J76:K85 M50:N52 J87:K89 M91:N91 J91:K91 M93:N94 D13:E20 M13:N20 J22:K22 J13:K20">
    <cfRule type="cellIs" dxfId="0" priority="1" stopIfTrue="1" operator="lessThan">
      <formula>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2015-12-30T12:44:44Z</dcterms:modified>
</cp:coreProperties>
</file>