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2"/>
  </bookViews>
  <sheets>
    <sheet name="payments" sheetId="1" r:id="rId1"/>
    <sheet name="premiums" sheetId="2" r:id="rId2"/>
    <sheet name="profit&amp;loss" sheetId="3" r:id="rId3"/>
    <sheet name="balans" sheetId="4" r:id="rId4"/>
  </sheets>
  <externalReferences>
    <externalReference r:id="rId7"/>
  </externalReferences>
  <definedNames>
    <definedName name="_xlnm.Print_Area" localSheetId="3">'balans'!$A$1:$J$22</definedName>
    <definedName name="_xlnm.Print_Area" localSheetId="0">'payments'!$A$1:$J$52</definedName>
    <definedName name="_xlnm.Print_Area" localSheetId="1">'premiums'!$A$1:$J$42</definedName>
    <definedName name="_xlnm.Print_Area" localSheetId="2">'profit&amp;loss'!$A$1:$J$51</definedName>
    <definedName name="_xlnm.Print_Titles" localSheetId="2">'profit&amp;loss'!$A:$A</definedName>
  </definedNames>
  <calcPr fullCalcOnLoad="1"/>
</workbook>
</file>

<file path=xl/sharedStrings.xml><?xml version="1.0" encoding="utf-8"?>
<sst xmlns="http://schemas.openxmlformats.org/spreadsheetml/2006/main" count="130" uniqueCount="91">
  <si>
    <t>"ЗДРАВНО ОСИГУРИТЕЛЕН ФОНД МЕДИКО-21" АД</t>
  </si>
  <si>
    <t>“БУЛСТРАД - ЗДРАВНО ОСИГУРЯВАНЕ” АД</t>
  </si>
  <si>
    <t>“ДОБРОВОЛНА ОСИГУРИТЕЛНА МРЕЖА - ЗДРАВЕ” АД</t>
  </si>
  <si>
    <t>АКТИВ</t>
  </si>
  <si>
    <t>А. ИНВЕСТИЦИИ</t>
  </si>
  <si>
    <t>Б. ВЗЕМАНИЯ</t>
  </si>
  <si>
    <t>В. ПАРИ И ПАРИЧНИ ЕКВИВАЛЕНТИ</t>
  </si>
  <si>
    <t>Г. ДРУГИ АКТИВИ</t>
  </si>
  <si>
    <t>Д. РАЗХОДИ ЗА БЪДЕЩИ ПЕРИОДИ, НАТРУПВАНИЯ</t>
  </si>
  <si>
    <t>СУМА НА АКТИВА</t>
  </si>
  <si>
    <t>Е. УСЛОВНИ АКТИВИ</t>
  </si>
  <si>
    <t>ПАСИВ</t>
  </si>
  <si>
    <t>А. КАПИТАЛ И РЕЗЕРВИ</t>
  </si>
  <si>
    <t xml:space="preserve">Б. ПОДЧИНЕН СРОЧЕН ДЪЛГ  </t>
  </si>
  <si>
    <t>В. ЗДРАВНООСИГУРИТЕЛНИ РЕЗЕРВИ</t>
  </si>
  <si>
    <t>Г. ЗАДЪЛЖЕНИЯ</t>
  </si>
  <si>
    <t>Д. ПРИХОДИ ЗА БЪДЕЩИ ПЕРИОДИ, НАТРУПВАНИЯ</t>
  </si>
  <si>
    <t>СУМА НА ПАСИВА</t>
  </si>
  <si>
    <t>Е. УСЛОВНИ ПАСИВИ</t>
  </si>
  <si>
    <t xml:space="preserve"> </t>
  </si>
  <si>
    <t>А. ТЕХНИЧЕСКИ ОТЧЕТ -                                                   ЗДРАВНООСИГУРИТЕЛНА ДЕЙНОСТ</t>
  </si>
  <si>
    <t>1. Спечелени премии:</t>
  </si>
  <si>
    <t>(a) записани премии</t>
  </si>
  <si>
    <t xml:space="preserve">(б) промяна в размера на пренос-премийния </t>
  </si>
  <si>
    <t xml:space="preserve">резерв (+/-) </t>
  </si>
  <si>
    <t>Общо за 1 (а+б)</t>
  </si>
  <si>
    <t>3. Възникнали претенции</t>
  </si>
  <si>
    <t>(а) изплатени претенции</t>
  </si>
  <si>
    <t>(б) промяна в резерва за предстоящи плащания</t>
  </si>
  <si>
    <t xml:space="preserve">4. Промяна в запасния фонд (+/-) </t>
  </si>
  <si>
    <t>5. Промени в други здравноосигурителни резерви (+/-)</t>
  </si>
  <si>
    <t xml:space="preserve">6. Бонуси и отстъпки </t>
  </si>
  <si>
    <t>7. Оперативни разходи</t>
  </si>
  <si>
    <t xml:space="preserve">(а) аквизиционни разходи </t>
  </si>
  <si>
    <t xml:space="preserve">(б) промяна в отсрочените аквизиционни разходи (+/-) </t>
  </si>
  <si>
    <t>(в) административни разходи</t>
  </si>
  <si>
    <t xml:space="preserve">Общо за 7 (а+б+в) </t>
  </si>
  <si>
    <t xml:space="preserve">8. Други технически разходи </t>
  </si>
  <si>
    <t>Б. НЕТЕХНИЧЕСКИ ОТЧЕТ</t>
  </si>
  <si>
    <t>(а) приходи от дялови участия,</t>
  </si>
  <si>
    <t>(б) приходи от други инвестиции,</t>
  </si>
  <si>
    <t>(ба) приходи от инвестиционни имоти</t>
  </si>
  <si>
    <t>(бб) приходи от други инвестиции</t>
  </si>
  <si>
    <t>(в) положителни разлики от преоценка на инвестициите</t>
  </si>
  <si>
    <t>(г) печалби от реализация на инвестиции</t>
  </si>
  <si>
    <t>Общо за 2 (а+б+в+г)</t>
  </si>
  <si>
    <t>3. Разходи по инвестициите</t>
  </si>
  <si>
    <t>(б) отрицателни разлики от преоценка на инвестициите</t>
  </si>
  <si>
    <t>(в) загуби от реализация на инвестиции</t>
  </si>
  <si>
    <t>4. Други приходи</t>
  </si>
  <si>
    <t>5. Други разходи, включително преоценки на стойности</t>
  </si>
  <si>
    <t>6. Печалба или загуба преди данъчно облагане (1+2-3+4-5)</t>
  </si>
  <si>
    <t>7. Разходи за данъци</t>
  </si>
  <si>
    <t>8. Печалба или загуба от обичайна дейност (6-7)</t>
  </si>
  <si>
    <t>9. Извънредни статии</t>
  </si>
  <si>
    <t>В. НЕТНА ПЕЧАЛБА ИЛИ ЗАГУБА ЗА ПЕРИОДА (8+/-9)</t>
  </si>
  <si>
    <r>
      <t>2</t>
    </r>
    <r>
      <rPr>
        <sz val="10"/>
        <rFont val="Tahoma"/>
        <family val="2"/>
      </rPr>
      <t xml:space="preserve">. Други технически доходи </t>
    </r>
  </si>
  <si>
    <r>
      <t xml:space="preserve">Общо за 3 (а+б) </t>
    </r>
    <r>
      <rPr>
        <sz val="10"/>
        <rFont val="Tahoma"/>
        <family val="2"/>
      </rPr>
      <t xml:space="preserve">        </t>
    </r>
  </si>
  <si>
    <r>
      <t>2.</t>
    </r>
    <r>
      <rPr>
        <sz val="10"/>
        <rFont val="Times New Roman"/>
        <family val="1"/>
      </rPr>
      <t> </t>
    </r>
    <r>
      <rPr>
        <sz val="10"/>
        <rFont val="Tahoma"/>
        <family val="2"/>
      </rPr>
      <t>Приходи от инвестиции</t>
    </r>
  </si>
  <si>
    <r>
      <t>(a)</t>
    </r>
    <r>
      <rPr>
        <sz val="10"/>
        <rFont val="Times New Roman"/>
        <family val="1"/>
      </rPr>
      <t> </t>
    </r>
    <r>
      <rPr>
        <sz val="10"/>
        <rFont val="Tahoma"/>
        <family val="2"/>
      </rPr>
      <t xml:space="preserve">разходи по управление на инвестициите, вкл. лихви </t>
    </r>
  </si>
  <si>
    <t/>
  </si>
  <si>
    <t xml:space="preserve">9. Салдо по техническия отчет -                                                      здравноосигурителна дейност (1+2-3+4+5-6-7-8) </t>
  </si>
  <si>
    <t xml:space="preserve"> в т. ч. получени от дъщерни предприятия</t>
  </si>
  <si>
    <r>
      <t>1.</t>
    </r>
    <r>
      <rPr>
        <sz val="10"/>
        <rFont val="Times New Roman"/>
        <family val="1"/>
      </rPr>
      <t xml:space="preserve"> </t>
    </r>
    <r>
      <rPr>
        <sz val="10"/>
        <rFont val="Tahoma"/>
        <family val="2"/>
      </rPr>
      <t>Салдо по техническия отчет (позиция А9)</t>
    </r>
  </si>
  <si>
    <r>
      <t>Общо за б (ба+бб)</t>
    </r>
    <r>
      <rPr>
        <sz val="10"/>
        <rFont val="Tahoma"/>
        <family val="2"/>
      </rPr>
      <t xml:space="preserve">                                                                                                    </t>
    </r>
  </si>
  <si>
    <t>ВИДОВЕ  ПАКЕТИ</t>
  </si>
  <si>
    <t>ОБЩО</t>
  </si>
  <si>
    <t>1. Подобряване на здравето и предпазване от заболяване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</si>
  <si>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</si>
  <si>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</si>
  <si>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</si>
  <si>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</si>
  <si>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</si>
  <si>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7. Комплексна медицинска помощ</t>
  </si>
  <si>
    <t xml:space="preserve">   ОБЩО</t>
  </si>
  <si>
    <t>БЪЛГАРСКА ЗДРАВНООСИГУРИ-ТЕЛНА КОМПАНИЯ  “ЗАКРИЛА"  АД</t>
  </si>
  <si>
    <t>"ОБЕДИНЕН ЗДРАВНООСИГУРИ-ТЕЛЕН ФОНД  ДОВЕРИЕ" АД</t>
  </si>
  <si>
    <t>"ЗДРАВНООСИГУ-РИТЕЛНО АКЦИОНЕРНО ДРУЖЕСТВО ДЗИ" АД</t>
  </si>
  <si>
    <t>"ЗДРАВНООСИГУ-РИТЕЛНА КОМПАНИЯ БЪЛГАРИЯ ЗДРАВЕ" АД</t>
  </si>
  <si>
    <t>"БЪЛГАРСКИ ЗДРАВНООСИГУРИ-ТЕЛЕН ФОНД" АД</t>
  </si>
  <si>
    <t>БЪЛГАРСКА ЗДРАВНООСИГУ-РИТЕЛНА КОМПАНИЯ  “ЗАКРИЛА"  АД</t>
  </si>
  <si>
    <t>"ОБЕДИНЕН ЗДРАВНООСИГУ-РИТЕЛЕН ФОНД  ДОВЕРИЕ" АД</t>
  </si>
  <si>
    <t>8. Други пакети</t>
  </si>
  <si>
    <t>Пазарен дял (по Отчет за доходите)</t>
  </si>
  <si>
    <r>
      <t>ПРЕМИЕН ПРИХОД ПО ВИДОВЕ ПАКЕТИ НА ЗДРАВНООСИГУРИТЕЛНИТЕ ДРУЖЕСТВА ЗА ШЕСТМЕСЕЧИЕТО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</si>
  <si>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ОТЧЕТ ЗА ДОХОДИТЕ НА ЗДРАВНООСИГУРИТЕЛНИТЕ ДРУЖЕСТВА ЗА ШЕСТМЕСЕЧИЕТО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</si>
  <si>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ЗДРАВНООСИГУРИТЕЛНИ ПЛАЩАНИЯ НА ДРУЖЕСТВАТА ЗА ШЕСТМЕСЕЧИЕТО НА 2004 ГОДИНА</t>
    </r>
    <r>
      <rPr>
        <b/>
        <vertAlign val="superscript"/>
        <sz val="14"/>
        <rFont val="Times New Roman"/>
        <family val="1"/>
      </rPr>
      <t>1</t>
    </r>
  </si>
  <si>
    <t>ОБЩО:</t>
  </si>
  <si>
    <r>
      <t>БАЛАНСИ НА ЗДРАВНООСИГУРИТЕЛНИТЕ ДРУЖЕСТВА ЗА ШЕСТМЕСЕЧИЕТО НА 2004 ГОДИНА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</si>
  <si>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Заповеди №№ 80 от 16.02.2004 г. и 111 от 12.03.2004 г. на зам.-председателя, ръководещ управление "Застрахователен надзор"</t>
    </r>
  </si>
  <si>
    <t>хил.лв.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</si>
</sst>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sz val="12"/>
      <color indexed="8"/>
      <name val="Arial"/>
      <family val="0"/>
    </font>
    <font>
      <b/>
      <i/>
      <sz val="13.5"/>
      <color indexed="8"/>
      <name val="Times New Roman"/>
      <family val="0"/>
    </font>
    <font>
      <sz val="17.75"/>
      <color indexed="8"/>
      <name val="Arial"/>
      <family val="0"/>
    </font>
    <font>
      <sz val="11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57" applyFont="1" applyBorder="1" applyAlignment="1">
      <alignment horizontal="center" vertical="center" wrapText="1"/>
      <protection/>
    </xf>
    <xf numFmtId="3" fontId="4" fillId="0" borderId="0" xfId="60" applyNumberFormat="1" applyFont="1" applyAlignment="1">
      <alignment/>
      <protection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left"/>
    </xf>
    <xf numFmtId="3" fontId="7" fillId="33" borderId="10" xfId="0" applyNumberFormat="1" applyFont="1" applyFill="1" applyBorder="1" applyAlignment="1">
      <alignment horizontal="right"/>
    </xf>
    <xf numFmtId="3" fontId="5" fillId="33" borderId="1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justify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justify"/>
    </xf>
    <xf numFmtId="3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/>
    </xf>
    <xf numFmtId="0" fontId="6" fillId="0" borderId="0" xfId="58" applyFont="1" applyFill="1" applyBorder="1" applyProtection="1">
      <alignment/>
      <protection/>
    </xf>
    <xf numFmtId="0" fontId="13" fillId="0" borderId="0" xfId="58" applyFont="1" applyFill="1" applyBorder="1" applyProtection="1">
      <alignment/>
      <protection/>
    </xf>
    <xf numFmtId="0" fontId="8" fillId="0" borderId="0" xfId="59" applyFont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center" vertical="center"/>
      <protection locked="0"/>
    </xf>
    <xf numFmtId="10" fontId="13" fillId="0" borderId="0" xfId="59" applyNumberFormat="1" applyFont="1" applyFill="1" applyBorder="1" applyAlignment="1" applyProtection="1">
      <alignment/>
      <protection/>
    </xf>
    <xf numFmtId="0" fontId="13" fillId="0" borderId="0" xfId="59" applyFont="1" applyFill="1" applyBorder="1" applyAlignment="1" applyProtection="1">
      <alignment/>
      <protection/>
    </xf>
    <xf numFmtId="3" fontId="8" fillId="0" borderId="10" xfId="59" applyNumberFormat="1" applyFont="1" applyFill="1" applyBorder="1" applyAlignment="1" applyProtection="1">
      <alignment horizontal="right" vertical="center" wrapText="1"/>
      <protection/>
    </xf>
    <xf numFmtId="0" fontId="8" fillId="0" borderId="0" xfId="58" applyFont="1" applyFill="1" applyBorder="1" applyProtection="1">
      <alignment/>
      <protection/>
    </xf>
    <xf numFmtId="0" fontId="13" fillId="0" borderId="10" xfId="58" applyFont="1" applyFill="1" applyBorder="1" applyAlignment="1" applyProtection="1">
      <alignment horizontal="left" vertical="center"/>
      <protection/>
    </xf>
    <xf numFmtId="10" fontId="13" fillId="0" borderId="10" xfId="58" applyNumberFormat="1" applyFont="1" applyFill="1" applyBorder="1" applyAlignment="1" applyProtection="1">
      <alignment vertical="center"/>
      <protection/>
    </xf>
    <xf numFmtId="0" fontId="6" fillId="0" borderId="10" xfId="59" applyFont="1" applyFill="1" applyBorder="1" applyAlignment="1" applyProtection="1">
      <alignment horizontal="center" vertical="center"/>
      <protection locked="0"/>
    </xf>
    <xf numFmtId="0" fontId="13" fillId="0" borderId="1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/>
      <protection/>
    </xf>
    <xf numFmtId="3" fontId="13" fillId="0" borderId="10" xfId="59" applyNumberFormat="1" applyFont="1" applyFill="1" applyBorder="1" applyAlignment="1" applyProtection="1">
      <alignment horizontal="right" vertical="center" wrapText="1"/>
      <protection/>
    </xf>
    <xf numFmtId="0" fontId="8" fillId="0" borderId="10" xfId="59" applyFont="1" applyFill="1" applyBorder="1" applyAlignment="1" applyProtection="1">
      <alignment/>
      <protection/>
    </xf>
    <xf numFmtId="0" fontId="8" fillId="0" borderId="10" xfId="58" applyFont="1" applyFill="1" applyBorder="1" applyProtection="1">
      <alignment/>
      <protection/>
    </xf>
    <xf numFmtId="0" fontId="13" fillId="0" borderId="0" xfId="59" applyFont="1" applyFill="1" applyBorder="1" applyAlignment="1" applyProtection="1">
      <alignment vertical="center"/>
      <protection locked="0"/>
    </xf>
    <xf numFmtId="173" fontId="5" fillId="0" borderId="0" xfId="57" applyNumberFormat="1" applyFont="1">
      <alignment/>
      <protection/>
    </xf>
    <xf numFmtId="173" fontId="5" fillId="0" borderId="0" xfId="57" applyNumberFormat="1" applyFont="1" applyAlignment="1">
      <alignment/>
      <protection/>
    </xf>
    <xf numFmtId="173" fontId="5" fillId="0" borderId="10" xfId="57" applyNumberFormat="1" applyFont="1" applyBorder="1">
      <alignment/>
      <protection/>
    </xf>
    <xf numFmtId="173" fontId="6" fillId="0" borderId="10" xfId="57" applyNumberFormat="1" applyFont="1" applyBorder="1" applyAlignment="1">
      <alignment horizontal="center" vertical="center" wrapText="1"/>
      <protection/>
    </xf>
    <xf numFmtId="173" fontId="5" fillId="33" borderId="10" xfId="57" applyNumberFormat="1" applyFont="1" applyFill="1" applyBorder="1">
      <alignment/>
      <protection/>
    </xf>
    <xf numFmtId="173" fontId="8" fillId="0" borderId="10" xfId="57" applyNumberFormat="1" applyFont="1" applyBorder="1" applyAlignment="1">
      <alignment horizontal="right"/>
      <protection/>
    </xf>
    <xf numFmtId="173" fontId="8" fillId="0" borderId="10" xfId="57" applyNumberFormat="1" applyFont="1" applyBorder="1">
      <alignment/>
      <protection/>
    </xf>
    <xf numFmtId="173" fontId="8" fillId="33" borderId="10" xfId="57" applyNumberFormat="1" applyFont="1" applyFill="1" applyBorder="1">
      <alignment/>
      <protection/>
    </xf>
    <xf numFmtId="173" fontId="5" fillId="0" borderId="0" xfId="57" applyNumberFormat="1" applyFont="1" applyAlignment="1">
      <alignment horizontal="left" vertical="center" wrapText="1"/>
      <protection/>
    </xf>
    <xf numFmtId="0" fontId="13" fillId="0" borderId="10" xfId="59" applyFont="1" applyFill="1" applyBorder="1" applyAlignment="1" applyProtection="1">
      <alignment horizontal="left" wrapText="1"/>
      <protection/>
    </xf>
    <xf numFmtId="0" fontId="4" fillId="0" borderId="0" xfId="59" applyFont="1" applyFill="1" applyBorder="1" applyAlignment="1" applyProtection="1">
      <alignment vertical="center"/>
      <protection locked="0"/>
    </xf>
    <xf numFmtId="10" fontId="13" fillId="0" borderId="0" xfId="58" applyNumberFormat="1" applyFont="1" applyFill="1" applyBorder="1" applyAlignment="1" applyProtection="1">
      <alignment vertical="center"/>
      <protection/>
    </xf>
    <xf numFmtId="173" fontId="10" fillId="0" borderId="10" xfId="0" applyNumberFormat="1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left" vertical="center" wrapText="1"/>
    </xf>
    <xf numFmtId="173" fontId="11" fillId="0" borderId="10" xfId="0" applyNumberFormat="1" applyFont="1" applyBorder="1" applyAlignment="1">
      <alignment horizontal="left" vertical="center" wrapText="1"/>
    </xf>
    <xf numFmtId="173" fontId="11" fillId="0" borderId="10" xfId="0" applyNumberFormat="1" applyFont="1" applyBorder="1" applyAlignment="1">
      <alignment vertical="center" wrapText="1"/>
    </xf>
    <xf numFmtId="173" fontId="9" fillId="0" borderId="10" xfId="0" applyNumberFormat="1" applyFont="1" applyBorder="1" applyAlignment="1">
      <alignment vertical="center" wrapText="1"/>
    </xf>
    <xf numFmtId="0" fontId="15" fillId="0" borderId="0" xfId="58" applyFont="1" applyFill="1" applyBorder="1" applyProtection="1">
      <alignment/>
      <protection/>
    </xf>
    <xf numFmtId="0" fontId="6" fillId="0" borderId="0" xfId="57" applyFont="1" applyAlignment="1">
      <alignment horizontal="right"/>
      <protection/>
    </xf>
    <xf numFmtId="0" fontId="8" fillId="0" borderId="0" xfId="58" applyFont="1" applyFill="1" applyBorder="1" applyAlignment="1" applyProtection="1">
      <alignment horizontal="center"/>
      <protection/>
    </xf>
    <xf numFmtId="3" fontId="4" fillId="0" borderId="0" xfId="59" applyNumberFormat="1" applyFont="1" applyFill="1" applyBorder="1" applyAlignment="1" applyProtection="1">
      <alignment horizontal="center" vertical="center"/>
      <protection locked="0"/>
    </xf>
    <xf numFmtId="0" fontId="4" fillId="0" borderId="0" xfId="59" applyFont="1" applyFill="1" applyBorder="1" applyAlignment="1" applyProtection="1">
      <alignment horizontal="center" vertical="center"/>
      <protection locked="0"/>
    </xf>
    <xf numFmtId="3" fontId="4" fillId="0" borderId="0" xfId="57" applyNumberFormat="1" applyFont="1" applyAlignment="1">
      <alignment horizontal="center"/>
      <protection/>
    </xf>
    <xf numFmtId="3" fontId="4" fillId="0" borderId="0" xfId="60" applyNumberFormat="1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Spravki_NonLIfe1999" xfId="59"/>
    <cellStyle name="Normal_ZOD_06_0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>
                <a:solidFill>
                  <a:srgbClr val="000000"/>
                </a:solidFill>
              </a:rPr>
              <a:t>ЗДРАВНООСИГУРИТЕЛНИ ПЛАЩАНИЯ НА ДРУЖЕСТВАТА 
ЗА ШЕСТМЕСЕЧИЕТО НА 2004 ГОДИНА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25"/>
          <c:y val="0.419"/>
          <c:w val="0.5565"/>
          <c:h val="0.43775"/>
        </c:manualLayout>
      </c:layout>
      <c:pie3DChart>
        <c:varyColors val="1"/>
        <c:ser>
          <c:idx val="0"/>
          <c:order val="0"/>
          <c:tx>
            <c:strRef>
              <c:f>'[1]pays'!$A$1</c:f>
              <c:strCache>
                <c:ptCount val="1"/>
                <c:pt idx="0">
                  <c:v>ЗДРАВНООСИГУРИТЕЛНИ ПЛАЩАНИЯ НА ДРУЖЕСТВАТА ЗА ШЕСТМЕСЕЧИЕТО НА 2004 ГОДИНА1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'[1]pays'!$A$4:$A$10</c:f>
              <c:strCache>
                <c:ptCount val="7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</c:strCache>
            </c:strRef>
          </c:cat>
          <c:val>
            <c:numRef>
              <c:f>'[1]pays'!$K$4:$K$10</c:f>
              <c:numCache>
                <c:ptCount val="7"/>
                <c:pt idx="0">
                  <c:v>0.10237878980361227</c:v>
                </c:pt>
                <c:pt idx="1">
                  <c:v>0.3640868787474347</c:v>
                </c:pt>
                <c:pt idx="2">
                  <c:v>0.36221843600762094</c:v>
                </c:pt>
                <c:pt idx="3">
                  <c:v>0</c:v>
                </c:pt>
                <c:pt idx="4">
                  <c:v>0.0016784280920753851</c:v>
                </c:pt>
                <c:pt idx="5">
                  <c:v>0.1673462675984019</c:v>
                </c:pt>
                <c:pt idx="6">
                  <c:v>0.0022911997508549614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>
                <a:solidFill>
                  <a:srgbClr val="000000"/>
                </a:solidFill>
              </a:rPr>
              <a:t>ПРЕМИЕН ПРИХОД ПО ВИДОВЕ ПАКЕТИ НА ЗДРАВНООСИГУРИТЕЛНИТЕ ДРУЖЕСТВА ЗА ШЕСТМЕСЕЧИЕТО НА 2004 ГОДИНА</a:t>
            </a:r>
          </a:p>
        </c:rich>
      </c:tx>
      <c:layout>
        <c:manualLayout>
          <c:xMode val="factor"/>
          <c:yMode val="factor"/>
          <c:x val="0.008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325"/>
          <c:y val="0.372"/>
          <c:w val="0.59675"/>
          <c:h val="0.463"/>
        </c:manualLayout>
      </c:layout>
      <c:pie3DChart>
        <c:varyColors val="1"/>
        <c:ser>
          <c:idx val="0"/>
          <c:order val="0"/>
          <c:tx>
            <c:strRef>
              <c:f>'[1]premii'!$A$1</c:f>
              <c:strCache>
                <c:ptCount val="1"/>
                <c:pt idx="0">
                  <c:v>ПРЕМИЕН ПРИХОД ПО ВИДОВЕ ПАКЕТИ НА ЗДРАВНООСИГУРИТЕЛНИТЕ ДРУЖЕСТВА ЗА ШЕСТМЕСЕЧИЕТО НА 2004 ГОДИНА1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'[1]premii'!$A$4:$A$10</c:f>
              <c:strCache>
                <c:ptCount val="7"/>
                <c:pt idx="0">
                  <c:v>1. Подобряване на здравето и предпазване от заболяване</c:v>
                </c:pt>
                <c:pt idx="1">
                  <c:v>2. Извънболнична медицинска помощ</c:v>
                </c:pt>
                <c:pt idx="2">
                  <c:v>3. Болнична медицинска помощ</c:v>
                </c:pt>
                <c:pt idx="3">
                  <c:v>4. Стоматологични услуги</c:v>
                </c:pt>
                <c:pt idx="4">
                  <c:v>5. Услуги свързани с битови и други допълнителни условия при предоставяне на медицинска помощ</c:v>
                </c:pt>
                <c:pt idx="5">
                  <c:v>6. Възстановяване на разходите</c:v>
                </c:pt>
                <c:pt idx="6">
                  <c:v>7. Комплексна медицинска помощ</c:v>
                </c:pt>
              </c:strCache>
            </c:strRef>
          </c:cat>
          <c:val>
            <c:numRef>
              <c:f>'[1]premii'!$K$4:$K$10</c:f>
              <c:numCache>
                <c:ptCount val="7"/>
                <c:pt idx="0">
                  <c:v>0.14865903436723596</c:v>
                </c:pt>
                <c:pt idx="1">
                  <c:v>0.23272940024701966</c:v>
                </c:pt>
                <c:pt idx="2">
                  <c:v>0.38293466268760334</c:v>
                </c:pt>
                <c:pt idx="3">
                  <c:v>0</c:v>
                </c:pt>
                <c:pt idx="4">
                  <c:v>0.0425952171646935</c:v>
                </c:pt>
                <c:pt idx="5">
                  <c:v>0.1597441288595803</c:v>
                </c:pt>
                <c:pt idx="6">
                  <c:v>0.03333755667386732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1314450</xdr:colOff>
      <xdr:row>43</xdr:row>
      <xdr:rowOff>66675</xdr:rowOff>
    </xdr:to>
    <xdr:graphicFrame>
      <xdr:nvGraphicFramePr>
        <xdr:cNvPr id="1" name="Chart 4"/>
        <xdr:cNvGraphicFramePr/>
      </xdr:nvGraphicFramePr>
      <xdr:xfrm>
        <a:off x="0" y="4191000"/>
        <a:ext cx="11125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5</xdr:col>
      <xdr:colOff>1295400</xdr:colOff>
      <xdr:row>41</xdr:row>
      <xdr:rowOff>0</xdr:rowOff>
    </xdr:to>
    <xdr:graphicFrame>
      <xdr:nvGraphicFramePr>
        <xdr:cNvPr id="1" name="Chart 4"/>
        <xdr:cNvGraphicFramePr/>
      </xdr:nvGraphicFramePr>
      <xdr:xfrm>
        <a:off x="0" y="4457700"/>
        <a:ext cx="97250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ARIEL~1\LOCALS~1\Temp\ZOD_06_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s"/>
      <sheetName val="premii"/>
      <sheetName val="profit&amp;loss"/>
      <sheetName val="balans"/>
    </sheetNames>
    <sheetDataSet>
      <sheetData sheetId="0">
        <row r="1">
          <cell r="A1" t="str">
            <v>ЗДРАВНООСИГУРИТЕЛНИ ПЛАЩАНИЯ НА ДРУЖЕСТВАТА ЗА ШЕСТМЕСЕЧИЕТО НА 2004 ГОДИНА1</v>
          </cell>
        </row>
        <row r="4">
          <cell r="A4" t="str">
            <v>1. Подобряване на здравето и предпазване от заболяване</v>
          </cell>
          <cell r="K4">
            <v>0.10237878980361227</v>
          </cell>
        </row>
        <row r="5">
          <cell r="A5" t="str">
            <v>2. Извънболнична медицинска помощ</v>
          </cell>
          <cell r="K5">
            <v>0.3640868787474347</v>
          </cell>
        </row>
        <row r="6">
          <cell r="A6" t="str">
            <v>3. Болнична медицинска помощ</v>
          </cell>
          <cell r="K6">
            <v>0.36221843600762094</v>
          </cell>
        </row>
        <row r="7">
          <cell r="A7" t="str">
            <v>4. Стоматологични услуги</v>
          </cell>
          <cell r="K7">
            <v>0</v>
          </cell>
        </row>
        <row r="8">
          <cell r="A8" t="str">
            <v>5. Услуги свързани с битови и други допълнителни условия при предоставяне на медицинска помощ</v>
          </cell>
          <cell r="K8">
            <v>0.0016784280920753851</v>
          </cell>
        </row>
        <row r="9">
          <cell r="A9" t="str">
            <v>6. Възстановяване на разходите</v>
          </cell>
          <cell r="K9">
            <v>0.1673462675984019</v>
          </cell>
        </row>
        <row r="10">
          <cell r="A10" t="str">
            <v>7. Комплексна медицинска помощ</v>
          </cell>
          <cell r="K10">
            <v>0.0022911997508549614</v>
          </cell>
        </row>
      </sheetData>
      <sheetData sheetId="1">
        <row r="1">
          <cell r="A1" t="str">
            <v>ПРЕМИЕН ПРИХОД ПО ВИДОВЕ ПАКЕТИ НА ЗДРАВНООСИГУРИТЕЛНИТЕ ДРУЖЕСТВА ЗА ШЕСТМЕСЕЧИЕТО НА 2004 ГОДИНА1</v>
          </cell>
        </row>
        <row r="4">
          <cell r="A4" t="str">
            <v>1. Подобряване на здравето и предпазване от заболяване</v>
          </cell>
          <cell r="K4">
            <v>0.14865903436723596</v>
          </cell>
        </row>
        <row r="5">
          <cell r="A5" t="str">
            <v>2. Извънболнична медицинска помощ</v>
          </cell>
          <cell r="K5">
            <v>0.23272940024701966</v>
          </cell>
        </row>
        <row r="6">
          <cell r="A6" t="str">
            <v>3. Болнична медицинска помощ</v>
          </cell>
          <cell r="K6">
            <v>0.38293466268760334</v>
          </cell>
        </row>
        <row r="7">
          <cell r="A7" t="str">
            <v>4. Стоматологични услуги</v>
          </cell>
          <cell r="K7">
            <v>0</v>
          </cell>
        </row>
        <row r="8">
          <cell r="A8" t="str">
            <v>5. Услуги свързани с битови и други допълнителни условия при предоставяне на медицинска помощ</v>
          </cell>
          <cell r="K8">
            <v>0.0425952171646935</v>
          </cell>
        </row>
        <row r="9">
          <cell r="A9" t="str">
            <v>6. Възстановяване на разходите</v>
          </cell>
          <cell r="K9">
            <v>0.1597441288595803</v>
          </cell>
        </row>
        <row r="10">
          <cell r="A10" t="str">
            <v>7. Комплексна медицинска помощ</v>
          </cell>
          <cell r="K10">
            <v>0.03333755667386732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="50" zoomScaleNormal="85" zoomScaleSheetLayoutView="50" zoomScalePageLayoutView="0" workbookViewId="0" topLeftCell="A1">
      <pane ySplit="3" topLeftCell="A4" activePane="bottomLeft" state="frozen"/>
      <selection pane="topLeft" activeCell="G2" sqref="G2"/>
      <selection pane="bottomLeft" activeCell="A16" sqref="A16"/>
    </sheetView>
  </sheetViews>
  <sheetFormatPr defaultColWidth="9.8515625" defaultRowHeight="12.75"/>
  <cols>
    <col min="1" max="1" width="43.57421875" style="23" customWidth="1"/>
    <col min="2" max="7" width="20.7109375" style="23" customWidth="1"/>
    <col min="8" max="8" width="20.7109375" style="24" customWidth="1"/>
    <col min="9" max="10" width="20.7109375" style="23" customWidth="1"/>
    <col min="11" max="16384" width="9.8515625" style="23" customWidth="1"/>
  </cols>
  <sheetData>
    <row r="1" spans="1:12" ht="24.75" customHeight="1">
      <c r="A1" s="59" t="s">
        <v>86</v>
      </c>
      <c r="B1" s="59"/>
      <c r="C1" s="59"/>
      <c r="D1" s="59"/>
      <c r="E1" s="59"/>
      <c r="F1" s="59"/>
      <c r="G1" s="59"/>
      <c r="H1" s="59"/>
      <c r="I1" s="59"/>
      <c r="J1" s="59"/>
      <c r="K1" s="49"/>
      <c r="L1" s="49"/>
    </row>
    <row r="2" spans="1:8" ht="13.5" customHeight="1">
      <c r="A2" s="25"/>
      <c r="B2" s="25"/>
      <c r="C2" s="25"/>
      <c r="D2" s="25"/>
      <c r="E2" s="25"/>
      <c r="F2" s="25"/>
      <c r="G2" s="25"/>
      <c r="H2" s="25"/>
    </row>
    <row r="3" spans="1:10" s="22" customFormat="1" ht="63.75" customHeight="1">
      <c r="A3" s="32" t="s">
        <v>65</v>
      </c>
      <c r="B3" s="1" t="s">
        <v>75</v>
      </c>
      <c r="C3" s="1" t="s">
        <v>0</v>
      </c>
      <c r="D3" s="1" t="s">
        <v>76</v>
      </c>
      <c r="E3" s="1" t="s">
        <v>77</v>
      </c>
      <c r="F3" s="1" t="s">
        <v>79</v>
      </c>
      <c r="G3" s="1" t="s">
        <v>1</v>
      </c>
      <c r="H3" s="1" t="s">
        <v>2</v>
      </c>
      <c r="I3" s="1" t="s">
        <v>78</v>
      </c>
      <c r="J3" s="42" t="s">
        <v>87</v>
      </c>
    </row>
    <row r="4" spans="1:11" s="27" customFormat="1" ht="31.5">
      <c r="A4" s="33" t="s">
        <v>67</v>
      </c>
      <c r="B4" s="28">
        <v>236128.96</v>
      </c>
      <c r="C4" s="28">
        <v>0</v>
      </c>
      <c r="D4" s="28">
        <v>21224</v>
      </c>
      <c r="E4" s="28">
        <v>0</v>
      </c>
      <c r="F4" s="28">
        <v>0</v>
      </c>
      <c r="G4" s="28">
        <v>3795.2</v>
      </c>
      <c r="H4" s="36">
        <v>0</v>
      </c>
      <c r="I4" s="36">
        <v>0</v>
      </c>
      <c r="J4" s="28">
        <f>SUM(B4:H4)</f>
        <v>261148.16</v>
      </c>
      <c r="K4" s="26"/>
    </row>
    <row r="5" spans="1:11" s="27" customFormat="1" ht="14.25" customHeight="1">
      <c r="A5" s="33" t="s">
        <v>68</v>
      </c>
      <c r="B5" s="28">
        <v>886876.07</v>
      </c>
      <c r="C5" s="28">
        <v>7687.28</v>
      </c>
      <c r="D5" s="28">
        <v>27424</v>
      </c>
      <c r="E5" s="28">
        <v>0</v>
      </c>
      <c r="F5" s="28">
        <v>375</v>
      </c>
      <c r="G5" s="28">
        <v>6351.68</v>
      </c>
      <c r="H5" s="36">
        <v>0</v>
      </c>
      <c r="I5" s="36">
        <v>0</v>
      </c>
      <c r="J5" s="28">
        <f aca="true" t="shared" si="0" ref="J5:J11">SUM(B5:G5)</f>
        <v>928714.03</v>
      </c>
      <c r="K5" s="26"/>
    </row>
    <row r="6" spans="1:11" s="27" customFormat="1" ht="14.25" customHeight="1">
      <c r="A6" s="33" t="s">
        <v>69</v>
      </c>
      <c r="B6" s="28">
        <v>587663.39</v>
      </c>
      <c r="C6" s="28">
        <v>321240.61</v>
      </c>
      <c r="D6" s="28">
        <v>15044</v>
      </c>
      <c r="E6" s="28">
        <v>0</v>
      </c>
      <c r="F6" s="28">
        <v>0</v>
      </c>
      <c r="G6" s="28">
        <v>0</v>
      </c>
      <c r="H6" s="36">
        <v>0</v>
      </c>
      <c r="I6" s="36">
        <v>0</v>
      </c>
      <c r="J6" s="28">
        <f t="shared" si="0"/>
        <v>923948</v>
      </c>
      <c r="K6" s="26"/>
    </row>
    <row r="7" spans="1:11" s="27" customFormat="1" ht="15.75">
      <c r="A7" s="33" t="s">
        <v>70</v>
      </c>
      <c r="B7" s="28">
        <v>0</v>
      </c>
      <c r="C7" s="28">
        <v>0</v>
      </c>
      <c r="D7" s="28"/>
      <c r="E7" s="28">
        <v>0</v>
      </c>
      <c r="F7" s="28">
        <v>0</v>
      </c>
      <c r="G7" s="28">
        <v>0</v>
      </c>
      <c r="H7" s="36">
        <v>0</v>
      </c>
      <c r="I7" s="36">
        <v>0</v>
      </c>
      <c r="J7" s="28">
        <f t="shared" si="0"/>
        <v>0</v>
      </c>
      <c r="K7" s="26"/>
    </row>
    <row r="8" spans="1:11" s="27" customFormat="1" ht="47.25">
      <c r="A8" s="33" t="s">
        <v>71</v>
      </c>
      <c r="B8" s="28">
        <v>4131.34</v>
      </c>
      <c r="C8" s="28">
        <v>0</v>
      </c>
      <c r="D8" s="28">
        <v>150</v>
      </c>
      <c r="E8" s="28">
        <v>0</v>
      </c>
      <c r="F8" s="28">
        <v>0</v>
      </c>
      <c r="G8" s="28">
        <v>0</v>
      </c>
      <c r="H8" s="36">
        <v>0</v>
      </c>
      <c r="I8" s="36">
        <v>0</v>
      </c>
      <c r="J8" s="28">
        <f t="shared" si="0"/>
        <v>4281.34</v>
      </c>
      <c r="K8" s="26"/>
    </row>
    <row r="9" spans="1:11" ht="15.75">
      <c r="A9" s="33" t="s">
        <v>72</v>
      </c>
      <c r="B9" s="28">
        <v>397974.42</v>
      </c>
      <c r="C9" s="28">
        <v>0</v>
      </c>
      <c r="D9" s="28">
        <v>28893</v>
      </c>
      <c r="E9" s="28">
        <v>0</v>
      </c>
      <c r="F9" s="28">
        <v>0</v>
      </c>
      <c r="G9" s="28">
        <v>0</v>
      </c>
      <c r="H9" s="36">
        <v>0</v>
      </c>
      <c r="I9" s="36">
        <v>0</v>
      </c>
      <c r="J9" s="28">
        <f t="shared" si="0"/>
        <v>426867.42</v>
      </c>
      <c r="K9" s="26"/>
    </row>
    <row r="10" spans="1:11" ht="15.75">
      <c r="A10" s="33" t="s">
        <v>73</v>
      </c>
      <c r="B10" s="28"/>
      <c r="C10" s="28"/>
      <c r="D10" s="28"/>
      <c r="E10" s="28">
        <v>5844.4</v>
      </c>
      <c r="F10" s="28"/>
      <c r="G10" s="28"/>
      <c r="H10" s="36">
        <v>0</v>
      </c>
      <c r="I10" s="36">
        <v>0</v>
      </c>
      <c r="J10" s="28">
        <f t="shared" si="0"/>
        <v>5844.4</v>
      </c>
      <c r="K10" s="26"/>
    </row>
    <row r="11" spans="1:11" ht="15.75">
      <c r="A11" s="33" t="s">
        <v>82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f>SUM(B11:G11)</f>
        <v>0</v>
      </c>
      <c r="I11" s="36">
        <v>0</v>
      </c>
      <c r="J11" s="28">
        <f t="shared" si="0"/>
        <v>0</v>
      </c>
      <c r="K11" s="26"/>
    </row>
    <row r="12" spans="1:11" ht="15.75">
      <c r="A12" s="48" t="s">
        <v>74</v>
      </c>
      <c r="B12" s="35">
        <f>B4+B5+B6+B7+B8+B9+B10+B11</f>
        <v>2112774.18</v>
      </c>
      <c r="C12" s="35">
        <f aca="true" t="shared" si="1" ref="C12:J12">C4+C5+C6+C7+C8+C9+C10+C11</f>
        <v>328927.89</v>
      </c>
      <c r="D12" s="35">
        <f t="shared" si="1"/>
        <v>92735</v>
      </c>
      <c r="E12" s="35">
        <f t="shared" si="1"/>
        <v>5844.4</v>
      </c>
      <c r="F12" s="35">
        <f t="shared" si="1"/>
        <v>375</v>
      </c>
      <c r="G12" s="35">
        <f t="shared" si="1"/>
        <v>10146.880000000001</v>
      </c>
      <c r="H12" s="35">
        <f t="shared" si="1"/>
        <v>0</v>
      </c>
      <c r="I12" s="35">
        <f t="shared" si="1"/>
        <v>0</v>
      </c>
      <c r="J12" s="35">
        <f t="shared" si="1"/>
        <v>2550803.3499999996</v>
      </c>
      <c r="K12" s="26"/>
    </row>
    <row r="14" ht="16.5">
      <c r="A14" s="56" t="s">
        <v>89</v>
      </c>
    </row>
    <row r="17" spans="1:8" ht="15.75">
      <c r="A17" s="58"/>
      <c r="B17" s="58"/>
      <c r="C17" s="58"/>
      <c r="D17" s="58"/>
      <c r="E17" s="58"/>
      <c r="F17" s="58"/>
      <c r="G17" s="58"/>
      <c r="H17" s="58"/>
    </row>
  </sheetData>
  <sheetProtection/>
  <mergeCells count="2">
    <mergeCell ref="A17:H17"/>
    <mergeCell ref="A1:J1"/>
  </mergeCells>
  <printOptions/>
  <pageMargins left="0.35433070866141736" right="0.5511811023622047" top="0.984251968503937" bottom="0.984251968503937" header="0.5118110236220472" footer="0.5118110236220472"/>
  <pageSetup fitToHeight="1" fitToWidth="1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50" zoomScaleNormal="85" zoomScaleSheetLayoutView="50" zoomScalePageLayoutView="0" workbookViewId="0" topLeftCell="A1">
      <pane ySplit="3" topLeftCell="A4" activePane="bottomLeft" state="frozen"/>
      <selection pane="topLeft" activeCell="G2" sqref="G2"/>
      <selection pane="bottomLeft" activeCell="H30" sqref="H30"/>
    </sheetView>
  </sheetViews>
  <sheetFormatPr defaultColWidth="9.8515625" defaultRowHeight="12.75"/>
  <cols>
    <col min="1" max="1" width="43.57421875" style="23" customWidth="1"/>
    <col min="2" max="7" width="20.7109375" style="23" customWidth="1"/>
    <col min="8" max="8" width="20.7109375" style="24" customWidth="1"/>
    <col min="9" max="10" width="20.7109375" style="23" customWidth="1"/>
    <col min="11" max="16384" width="9.8515625" style="23" customWidth="1"/>
  </cols>
  <sheetData>
    <row r="1" spans="1:12" ht="24.75" customHeight="1">
      <c r="A1" s="60" t="s">
        <v>84</v>
      </c>
      <c r="B1" s="60"/>
      <c r="C1" s="60"/>
      <c r="D1" s="60"/>
      <c r="E1" s="60"/>
      <c r="F1" s="60"/>
      <c r="G1" s="60"/>
      <c r="H1" s="60"/>
      <c r="I1" s="60"/>
      <c r="J1" s="60"/>
      <c r="K1" s="38"/>
      <c r="L1" s="38"/>
    </row>
    <row r="2" spans="1:8" ht="13.5" customHeight="1">
      <c r="A2" s="25"/>
      <c r="B2" s="25"/>
      <c r="C2" s="25"/>
      <c r="D2" s="25"/>
      <c r="E2" s="25"/>
      <c r="F2" s="25"/>
      <c r="G2" s="25"/>
      <c r="H2" s="25"/>
    </row>
    <row r="3" spans="1:10" s="22" customFormat="1" ht="66" customHeight="1">
      <c r="A3" s="32" t="s">
        <v>65</v>
      </c>
      <c r="B3" s="1" t="s">
        <v>75</v>
      </c>
      <c r="C3" s="1" t="s">
        <v>0</v>
      </c>
      <c r="D3" s="1" t="s">
        <v>76</v>
      </c>
      <c r="E3" s="1" t="s">
        <v>77</v>
      </c>
      <c r="F3" s="1" t="s">
        <v>79</v>
      </c>
      <c r="G3" s="1" t="s">
        <v>1</v>
      </c>
      <c r="H3" s="1" t="s">
        <v>2</v>
      </c>
      <c r="I3" s="1" t="s">
        <v>78</v>
      </c>
      <c r="J3" s="42" t="s">
        <v>87</v>
      </c>
    </row>
    <row r="4" spans="1:11" s="27" customFormat="1" ht="31.5">
      <c r="A4" s="33" t="s">
        <v>67</v>
      </c>
      <c r="B4" s="28">
        <v>576538</v>
      </c>
      <c r="C4" s="28">
        <v>0</v>
      </c>
      <c r="D4" s="28">
        <v>63540</v>
      </c>
      <c r="E4" s="28">
        <v>0</v>
      </c>
      <c r="F4" s="28">
        <v>0</v>
      </c>
      <c r="G4" s="28">
        <v>4857.06</v>
      </c>
      <c r="H4" s="36">
        <v>0</v>
      </c>
      <c r="I4" s="36">
        <v>0</v>
      </c>
      <c r="J4" s="28">
        <f>SUM(B4:I4)</f>
        <v>644935.06</v>
      </c>
      <c r="K4" s="26"/>
    </row>
    <row r="5" spans="1:11" s="27" customFormat="1" ht="14.25" customHeight="1">
      <c r="A5" s="33" t="s">
        <v>68</v>
      </c>
      <c r="B5" s="28">
        <v>795322.2</v>
      </c>
      <c r="C5" s="28">
        <v>13174.6</v>
      </c>
      <c r="D5" s="28">
        <v>158125</v>
      </c>
      <c r="E5" s="28">
        <v>0</v>
      </c>
      <c r="F5" s="28">
        <v>29705</v>
      </c>
      <c r="G5" s="28">
        <v>13335.01</v>
      </c>
      <c r="H5" s="36">
        <v>0</v>
      </c>
      <c r="I5" s="36">
        <v>0</v>
      </c>
      <c r="J5" s="28">
        <f aca="true" t="shared" si="0" ref="J5:J11">SUM(B5:I5)</f>
        <v>1009661.8099999999</v>
      </c>
      <c r="K5" s="26"/>
    </row>
    <row r="6" spans="1:11" s="27" customFormat="1" ht="14.25" customHeight="1">
      <c r="A6" s="33" t="s">
        <v>69</v>
      </c>
      <c r="B6" s="28">
        <v>866424.1</v>
      </c>
      <c r="C6" s="28">
        <v>655075.56</v>
      </c>
      <c r="D6" s="28">
        <v>118182</v>
      </c>
      <c r="E6" s="28">
        <v>81.1</v>
      </c>
      <c r="F6" s="28">
        <v>15921</v>
      </c>
      <c r="G6" s="28">
        <v>5621.19</v>
      </c>
      <c r="H6" s="36">
        <v>0</v>
      </c>
      <c r="I6" s="36">
        <v>0</v>
      </c>
      <c r="J6" s="28">
        <f t="shared" si="0"/>
        <v>1661304.9500000002</v>
      </c>
      <c r="K6" s="26"/>
    </row>
    <row r="7" spans="1:11" s="27" customFormat="1" ht="15.75">
      <c r="A7" s="33" t="s">
        <v>70</v>
      </c>
      <c r="B7" s="28">
        <v>0</v>
      </c>
      <c r="C7" s="28">
        <v>0</v>
      </c>
      <c r="D7" s="28"/>
      <c r="E7" s="28">
        <v>0</v>
      </c>
      <c r="F7" s="28">
        <v>0</v>
      </c>
      <c r="G7" s="28">
        <v>0</v>
      </c>
      <c r="H7" s="36">
        <v>0</v>
      </c>
      <c r="I7" s="36">
        <v>0</v>
      </c>
      <c r="J7" s="28">
        <f t="shared" si="0"/>
        <v>0</v>
      </c>
      <c r="K7" s="26"/>
    </row>
    <row r="8" spans="1:11" s="27" customFormat="1" ht="47.25">
      <c r="A8" s="33" t="s">
        <v>71</v>
      </c>
      <c r="B8" s="28">
        <v>154884.2</v>
      </c>
      <c r="C8" s="28">
        <v>0</v>
      </c>
      <c r="D8" s="28">
        <v>29632</v>
      </c>
      <c r="E8" s="28">
        <v>0</v>
      </c>
      <c r="F8" s="28">
        <v>0</v>
      </c>
      <c r="G8" s="28">
        <v>276.8</v>
      </c>
      <c r="H8" s="36">
        <v>0</v>
      </c>
      <c r="I8" s="36">
        <v>0</v>
      </c>
      <c r="J8" s="28">
        <f t="shared" si="0"/>
        <v>184793</v>
      </c>
      <c r="K8" s="26"/>
    </row>
    <row r="9" spans="1:11" ht="15.75">
      <c r="A9" s="33" t="s">
        <v>72</v>
      </c>
      <c r="B9" s="28">
        <v>664986.5</v>
      </c>
      <c r="C9" s="28">
        <v>0</v>
      </c>
      <c r="D9" s="28">
        <v>27968</v>
      </c>
      <c r="E9" s="28">
        <v>0</v>
      </c>
      <c r="F9" s="28">
        <v>0</v>
      </c>
      <c r="G9" s="28">
        <v>71.59</v>
      </c>
      <c r="H9" s="37">
        <v>0</v>
      </c>
      <c r="I9" s="37">
        <v>0</v>
      </c>
      <c r="J9" s="28">
        <f t="shared" si="0"/>
        <v>693026.09</v>
      </c>
      <c r="K9" s="26"/>
    </row>
    <row r="10" spans="1:11" ht="15.75">
      <c r="A10" s="33" t="s">
        <v>73</v>
      </c>
      <c r="B10" s="28">
        <v>0</v>
      </c>
      <c r="C10" s="28">
        <v>0</v>
      </c>
      <c r="D10" s="28">
        <v>0</v>
      </c>
      <c r="E10" s="28">
        <v>144630.02</v>
      </c>
      <c r="F10" s="28">
        <v>0</v>
      </c>
      <c r="G10" s="28">
        <v>0</v>
      </c>
      <c r="H10" s="37">
        <v>0</v>
      </c>
      <c r="I10" s="37">
        <v>0</v>
      </c>
      <c r="J10" s="28">
        <f t="shared" si="0"/>
        <v>144630.02</v>
      </c>
      <c r="K10" s="26"/>
    </row>
    <row r="11" spans="1:11" ht="15.75">
      <c r="A11" s="33" t="s">
        <v>82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f>SUM(B11:G11)</f>
        <v>0</v>
      </c>
      <c r="I11" s="26"/>
      <c r="J11" s="28">
        <f t="shared" si="0"/>
        <v>0</v>
      </c>
      <c r="K11" s="26"/>
    </row>
    <row r="12" spans="1:11" ht="15.75">
      <c r="A12" s="34" t="s">
        <v>66</v>
      </c>
      <c r="B12" s="35">
        <f>B4+B5+B6+B7+B8+B9+B10+B11+B11</f>
        <v>3058155</v>
      </c>
      <c r="C12" s="35">
        <f aca="true" t="shared" si="1" ref="C12:J12">C4+C5+C6+C7+C8+C9+C10+C11+C11</f>
        <v>668250.16</v>
      </c>
      <c r="D12" s="35">
        <f t="shared" si="1"/>
        <v>397447</v>
      </c>
      <c r="E12" s="35">
        <f t="shared" si="1"/>
        <v>144711.12</v>
      </c>
      <c r="F12" s="35">
        <f t="shared" si="1"/>
        <v>45626</v>
      </c>
      <c r="G12" s="35">
        <f t="shared" si="1"/>
        <v>24161.649999999998</v>
      </c>
      <c r="H12" s="35">
        <f t="shared" si="1"/>
        <v>0</v>
      </c>
      <c r="I12" s="35">
        <f t="shared" si="1"/>
        <v>0</v>
      </c>
      <c r="J12" s="35">
        <f t="shared" si="1"/>
        <v>4338350.93</v>
      </c>
      <c r="K12" s="26"/>
    </row>
    <row r="13" spans="1:12" ht="15.75">
      <c r="A13" s="30" t="s">
        <v>83</v>
      </c>
      <c r="B13" s="31">
        <f>'profit&amp;loss'!B7/'profit&amp;loss'!$J$7</f>
        <v>0.7049331489165515</v>
      </c>
      <c r="C13" s="31">
        <f>'profit&amp;loss'!C7/'profit&amp;loss'!$J$7</f>
        <v>0.15398801290917474</v>
      </c>
      <c r="D13" s="31">
        <f>'profit&amp;loss'!D7/'profit&amp;loss'!$J$7</f>
        <v>0.09151682803135085</v>
      </c>
      <c r="E13" s="31">
        <f>'profit&amp;loss'!E7/'profit&amp;loss'!$J$7</f>
        <v>0.03342554172429691</v>
      </c>
      <c r="F13" s="31">
        <f>'profit&amp;loss'!F7/'profit&amp;loss'!$J$7</f>
        <v>0.010603964960811434</v>
      </c>
      <c r="G13" s="31">
        <f>'profit&amp;loss'!G7/'profit&amp;loss'!$J$7</f>
        <v>0.005532503457814661</v>
      </c>
      <c r="H13" s="31">
        <f>'profit&amp;loss'!H7/'profit&amp;loss'!$J$7</f>
        <v>0</v>
      </c>
      <c r="I13" s="31">
        <f>'profit&amp;loss'!I7/'profit&amp;loss'!$J$7</f>
        <v>0</v>
      </c>
      <c r="J13" s="31">
        <f>'profit&amp;loss'!J7/'profit&amp;loss'!$J$7</f>
        <v>1</v>
      </c>
      <c r="K13" s="50"/>
      <c r="L13" s="50"/>
    </row>
    <row r="14" spans="1:2" ht="15.75">
      <c r="A14" s="29"/>
      <c r="B14" s="29"/>
    </row>
    <row r="15" ht="16.5">
      <c r="A15" s="56" t="s">
        <v>89</v>
      </c>
    </row>
    <row r="19" spans="1:8" ht="15.75">
      <c r="A19" s="58"/>
      <c r="B19" s="58"/>
      <c r="C19" s="58"/>
      <c r="D19" s="58"/>
      <c r="E19" s="58"/>
      <c r="F19" s="58"/>
      <c r="G19" s="58"/>
      <c r="H19" s="58"/>
    </row>
  </sheetData>
  <sheetProtection/>
  <mergeCells count="2">
    <mergeCell ref="A19:H19"/>
    <mergeCell ref="A1:J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="75" zoomScaleSheetLayoutView="75" zoomScalePageLayoutView="0" workbookViewId="0" topLeftCell="D1">
      <selection activeCell="J2" sqref="J2"/>
    </sheetView>
  </sheetViews>
  <sheetFormatPr defaultColWidth="9.140625" defaultRowHeight="12.75"/>
  <cols>
    <col min="1" max="1" width="60.7109375" style="39" customWidth="1"/>
    <col min="2" max="10" width="20.7109375" style="39" customWidth="1"/>
    <col min="11" max="16384" width="9.140625" style="39" customWidth="1"/>
  </cols>
  <sheetData>
    <row r="1" spans="1:10" ht="21.75">
      <c r="A1" s="61" t="s">
        <v>85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2.75">
      <c r="A2" s="40"/>
      <c r="B2" s="40"/>
      <c r="C2" s="40"/>
      <c r="J2" s="57" t="s">
        <v>90</v>
      </c>
    </row>
    <row r="3" ht="1.5" customHeight="1"/>
    <row r="4" spans="1:10" ht="63.75">
      <c r="A4" s="41"/>
      <c r="B4" s="1" t="s">
        <v>80</v>
      </c>
      <c r="C4" s="1" t="s">
        <v>0</v>
      </c>
      <c r="D4" s="1" t="s">
        <v>81</v>
      </c>
      <c r="E4" s="1" t="s">
        <v>77</v>
      </c>
      <c r="F4" s="1" t="s">
        <v>79</v>
      </c>
      <c r="G4" s="1" t="s">
        <v>1</v>
      </c>
      <c r="H4" s="1" t="s">
        <v>2</v>
      </c>
      <c r="I4" s="1" t="s">
        <v>78</v>
      </c>
      <c r="J4" s="42" t="s">
        <v>87</v>
      </c>
    </row>
    <row r="5" spans="1:10" ht="29.25" customHeight="1">
      <c r="A5" s="51" t="s">
        <v>20</v>
      </c>
      <c r="B5" s="43"/>
      <c r="C5" s="43"/>
      <c r="D5" s="43"/>
      <c r="E5" s="43"/>
      <c r="F5" s="43"/>
      <c r="G5" s="43"/>
      <c r="H5" s="43"/>
      <c r="I5" s="43"/>
      <c r="J5" s="43"/>
    </row>
    <row r="6" spans="1:10" ht="12.75">
      <c r="A6" s="52" t="s">
        <v>21</v>
      </c>
      <c r="B6" s="41"/>
      <c r="C6" s="41"/>
      <c r="D6" s="41"/>
      <c r="E6" s="41"/>
      <c r="F6" s="41"/>
      <c r="G6" s="41"/>
      <c r="H6" s="41"/>
      <c r="I6" s="41"/>
      <c r="J6" s="41"/>
    </row>
    <row r="7" spans="1:10" ht="15.75">
      <c r="A7" s="52" t="s">
        <v>22</v>
      </c>
      <c r="B7" s="44">
        <v>3058</v>
      </c>
      <c r="C7" s="45">
        <v>668</v>
      </c>
      <c r="D7" s="45">
        <v>397</v>
      </c>
      <c r="E7" s="45">
        <v>145</v>
      </c>
      <c r="F7" s="45">
        <v>46</v>
      </c>
      <c r="G7" s="45">
        <v>24</v>
      </c>
      <c r="H7" s="45">
        <v>0</v>
      </c>
      <c r="I7" s="45">
        <v>0</v>
      </c>
      <c r="J7" s="45">
        <f>SUM(B7:I7)</f>
        <v>4338</v>
      </c>
    </row>
    <row r="8" spans="1:10" ht="15.75">
      <c r="A8" s="52" t="s">
        <v>23</v>
      </c>
      <c r="B8" s="44"/>
      <c r="C8" s="45"/>
      <c r="D8" s="45"/>
      <c r="E8" s="45"/>
      <c r="F8" s="45"/>
      <c r="G8" s="41"/>
      <c r="H8" s="45"/>
      <c r="I8" s="45"/>
      <c r="J8" s="45">
        <f aca="true" t="shared" si="0" ref="J8:J25">SUM(B8:I8)</f>
        <v>0</v>
      </c>
    </row>
    <row r="9" spans="1:10" ht="15.75">
      <c r="A9" s="52" t="s">
        <v>24</v>
      </c>
      <c r="B9" s="44">
        <v>-104</v>
      </c>
      <c r="C9" s="45">
        <v>-241</v>
      </c>
      <c r="D9" s="45">
        <v>-5</v>
      </c>
      <c r="E9" s="45">
        <v>10</v>
      </c>
      <c r="F9" s="45">
        <v>0</v>
      </c>
      <c r="G9" s="45">
        <v>4</v>
      </c>
      <c r="H9" s="45">
        <v>0</v>
      </c>
      <c r="I9" s="45">
        <v>0</v>
      </c>
      <c r="J9" s="45">
        <f t="shared" si="0"/>
        <v>-336</v>
      </c>
    </row>
    <row r="10" spans="1:10" ht="15.75">
      <c r="A10" s="53" t="s">
        <v>25</v>
      </c>
      <c r="B10" s="44">
        <f aca="true" t="shared" si="1" ref="B10:G10">B7+B9</f>
        <v>2954</v>
      </c>
      <c r="C10" s="44">
        <f t="shared" si="1"/>
        <v>427</v>
      </c>
      <c r="D10" s="44">
        <f t="shared" si="1"/>
        <v>392</v>
      </c>
      <c r="E10" s="44">
        <f t="shared" si="1"/>
        <v>155</v>
      </c>
      <c r="F10" s="44">
        <f t="shared" si="1"/>
        <v>46</v>
      </c>
      <c r="G10" s="44">
        <f t="shared" si="1"/>
        <v>28</v>
      </c>
      <c r="H10" s="45">
        <v>0</v>
      </c>
      <c r="I10" s="45">
        <v>0</v>
      </c>
      <c r="J10" s="45">
        <f t="shared" si="0"/>
        <v>4002</v>
      </c>
    </row>
    <row r="11" spans="1:10" ht="15.75">
      <c r="A11" s="53" t="s">
        <v>56</v>
      </c>
      <c r="B11" s="44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f t="shared" si="0"/>
        <v>0</v>
      </c>
    </row>
    <row r="12" spans="1:10" ht="15.75">
      <c r="A12" s="52" t="s">
        <v>26</v>
      </c>
      <c r="B12" s="44"/>
      <c r="C12" s="45"/>
      <c r="D12" s="45"/>
      <c r="E12" s="45"/>
      <c r="F12" s="45"/>
      <c r="G12" s="45"/>
      <c r="H12" s="45"/>
      <c r="I12" s="45"/>
      <c r="J12" s="45">
        <f t="shared" si="0"/>
        <v>0</v>
      </c>
    </row>
    <row r="13" spans="1:10" ht="15.75">
      <c r="A13" s="52" t="s">
        <v>27</v>
      </c>
      <c r="B13" s="44">
        <v>-2113</v>
      </c>
      <c r="C13" s="45">
        <v>-329</v>
      </c>
      <c r="D13" s="45">
        <v>-93</v>
      </c>
      <c r="E13" s="45">
        <v>-6</v>
      </c>
      <c r="F13" s="45">
        <v>0</v>
      </c>
      <c r="G13" s="45">
        <v>-10</v>
      </c>
      <c r="H13" s="45">
        <v>0</v>
      </c>
      <c r="I13" s="45">
        <v>0</v>
      </c>
      <c r="J13" s="45">
        <f t="shared" si="0"/>
        <v>-2551</v>
      </c>
    </row>
    <row r="14" spans="1:10" ht="15.75">
      <c r="A14" s="52" t="s">
        <v>28</v>
      </c>
      <c r="B14" s="44">
        <v>101</v>
      </c>
      <c r="C14" s="45">
        <v>0</v>
      </c>
      <c r="D14" s="45">
        <v>3</v>
      </c>
      <c r="E14" s="45">
        <v>-1</v>
      </c>
      <c r="F14" s="45">
        <v>0</v>
      </c>
      <c r="G14" s="45">
        <v>1</v>
      </c>
      <c r="H14" s="45">
        <v>0</v>
      </c>
      <c r="I14" s="45">
        <v>0</v>
      </c>
      <c r="J14" s="45">
        <f t="shared" si="0"/>
        <v>104</v>
      </c>
    </row>
    <row r="15" spans="1:10" ht="15.75">
      <c r="A15" s="53" t="s">
        <v>57</v>
      </c>
      <c r="B15" s="44">
        <f>B13+B14</f>
        <v>-2012</v>
      </c>
      <c r="C15" s="44">
        <f>C13-C14</f>
        <v>-329</v>
      </c>
      <c r="D15" s="44">
        <f>D13-D14</f>
        <v>-96</v>
      </c>
      <c r="E15" s="44">
        <f>E13-E14</f>
        <v>-5</v>
      </c>
      <c r="F15" s="44">
        <f>F13-F14</f>
        <v>0</v>
      </c>
      <c r="G15" s="44">
        <f>G13-G14</f>
        <v>-11</v>
      </c>
      <c r="H15" s="45">
        <v>0</v>
      </c>
      <c r="I15" s="45">
        <v>0</v>
      </c>
      <c r="J15" s="45">
        <f t="shared" si="0"/>
        <v>-2453</v>
      </c>
    </row>
    <row r="16" spans="1:10" ht="15.75">
      <c r="A16" s="52" t="s">
        <v>29</v>
      </c>
      <c r="B16" s="44">
        <v>0</v>
      </c>
      <c r="C16" s="45">
        <v>0</v>
      </c>
      <c r="D16" s="45">
        <v>-11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f t="shared" si="0"/>
        <v>-11</v>
      </c>
    </row>
    <row r="17" spans="1:10" ht="15.75">
      <c r="A17" s="52" t="s">
        <v>30</v>
      </c>
      <c r="B17" s="44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f t="shared" si="0"/>
        <v>0</v>
      </c>
    </row>
    <row r="18" spans="1:10" ht="15.75">
      <c r="A18" s="52" t="s">
        <v>31</v>
      </c>
      <c r="B18" s="44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f t="shared" si="0"/>
        <v>0</v>
      </c>
    </row>
    <row r="19" spans="1:10" ht="15.75">
      <c r="A19" s="52" t="s">
        <v>32</v>
      </c>
      <c r="B19" s="44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f t="shared" si="0"/>
        <v>0</v>
      </c>
    </row>
    <row r="20" spans="1:10" ht="15.75">
      <c r="A20" s="52" t="s">
        <v>33</v>
      </c>
      <c r="B20" s="44">
        <v>-136</v>
      </c>
      <c r="C20" s="45">
        <v>-112</v>
      </c>
      <c r="D20" s="45">
        <v>-55</v>
      </c>
      <c r="E20" s="45">
        <v>-6</v>
      </c>
      <c r="F20" s="45">
        <v>0</v>
      </c>
      <c r="G20" s="45">
        <v>-3</v>
      </c>
      <c r="H20" s="45">
        <v>0</v>
      </c>
      <c r="I20" s="45">
        <v>0</v>
      </c>
      <c r="J20" s="45">
        <f t="shared" si="0"/>
        <v>-312</v>
      </c>
    </row>
    <row r="21" spans="1:10" ht="15.75">
      <c r="A21" s="52" t="s">
        <v>34</v>
      </c>
      <c r="B21" s="44">
        <v>0</v>
      </c>
      <c r="C21" s="45">
        <v>0</v>
      </c>
      <c r="D21" s="45">
        <v>0</v>
      </c>
      <c r="E21" s="45">
        <v>0</v>
      </c>
      <c r="F21" s="45">
        <v>0</v>
      </c>
      <c r="G21" s="45">
        <v>-1</v>
      </c>
      <c r="H21" s="45">
        <v>0</v>
      </c>
      <c r="I21" s="45">
        <v>0</v>
      </c>
      <c r="J21" s="45">
        <f t="shared" si="0"/>
        <v>-1</v>
      </c>
    </row>
    <row r="22" spans="1:10" ht="15.75">
      <c r="A22" s="52" t="s">
        <v>35</v>
      </c>
      <c r="B22" s="44">
        <v>-925</v>
      </c>
      <c r="C22" s="45">
        <v>-54</v>
      </c>
      <c r="D22" s="45">
        <v>-35</v>
      </c>
      <c r="E22" s="45">
        <v>-83</v>
      </c>
      <c r="F22" s="45">
        <v>0</v>
      </c>
      <c r="G22" s="45">
        <v>-85</v>
      </c>
      <c r="H22" s="45">
        <v>0</v>
      </c>
      <c r="I22" s="45">
        <v>-9</v>
      </c>
      <c r="J22" s="45">
        <f t="shared" si="0"/>
        <v>-1191</v>
      </c>
    </row>
    <row r="23" spans="1:10" ht="15.75">
      <c r="A23" s="53" t="s">
        <v>36</v>
      </c>
      <c r="B23" s="44">
        <f aca="true" t="shared" si="2" ref="B23:I23">B20+B21+B22</f>
        <v>-1061</v>
      </c>
      <c r="C23" s="44">
        <f t="shared" si="2"/>
        <v>-166</v>
      </c>
      <c r="D23" s="44">
        <f t="shared" si="2"/>
        <v>-90</v>
      </c>
      <c r="E23" s="44">
        <f t="shared" si="2"/>
        <v>-89</v>
      </c>
      <c r="F23" s="44">
        <f t="shared" si="2"/>
        <v>0</v>
      </c>
      <c r="G23" s="44">
        <f t="shared" si="2"/>
        <v>-89</v>
      </c>
      <c r="H23" s="44">
        <f t="shared" si="2"/>
        <v>0</v>
      </c>
      <c r="I23" s="44">
        <f t="shared" si="2"/>
        <v>-9</v>
      </c>
      <c r="J23" s="45">
        <f t="shared" si="0"/>
        <v>-1504</v>
      </c>
    </row>
    <row r="24" spans="1:10" ht="15.75">
      <c r="A24" s="52" t="s">
        <v>37</v>
      </c>
      <c r="B24" s="44">
        <v>0</v>
      </c>
      <c r="C24" s="45">
        <v>0</v>
      </c>
      <c r="D24" s="45">
        <v>-91</v>
      </c>
      <c r="E24" s="45">
        <v>-5</v>
      </c>
      <c r="F24" s="45">
        <v>0</v>
      </c>
      <c r="G24" s="45">
        <v>-1</v>
      </c>
      <c r="H24" s="45">
        <v>0</v>
      </c>
      <c r="I24" s="45">
        <v>0</v>
      </c>
      <c r="J24" s="45">
        <f t="shared" si="0"/>
        <v>-97</v>
      </c>
    </row>
    <row r="25" spans="1:10" ht="28.5" customHeight="1">
      <c r="A25" s="51" t="s">
        <v>61</v>
      </c>
      <c r="B25" s="44">
        <f>B10+B15+B23+B24</f>
        <v>-119</v>
      </c>
      <c r="C25" s="44">
        <f>C10+C15+C23+C24</f>
        <v>-68</v>
      </c>
      <c r="D25" s="44">
        <f aca="true" t="shared" si="3" ref="D25:I25">D10+D15+D16+D23+D24</f>
        <v>104</v>
      </c>
      <c r="E25" s="44">
        <f t="shared" si="3"/>
        <v>56</v>
      </c>
      <c r="F25" s="44">
        <f t="shared" si="3"/>
        <v>46</v>
      </c>
      <c r="G25" s="44">
        <f t="shared" si="3"/>
        <v>-73</v>
      </c>
      <c r="H25" s="44">
        <f t="shared" si="3"/>
        <v>0</v>
      </c>
      <c r="I25" s="44">
        <f t="shared" si="3"/>
        <v>-9</v>
      </c>
      <c r="J25" s="45">
        <f t="shared" si="0"/>
        <v>-63</v>
      </c>
    </row>
    <row r="26" spans="1:10" ht="15.75">
      <c r="A26" s="51" t="s">
        <v>38</v>
      </c>
      <c r="B26" s="46"/>
      <c r="C26" s="46"/>
      <c r="D26" s="46"/>
      <c r="E26" s="46"/>
      <c r="F26" s="46"/>
      <c r="G26" s="46"/>
      <c r="H26" s="46"/>
      <c r="I26" s="46"/>
      <c r="J26" s="46" t="s">
        <v>60</v>
      </c>
    </row>
    <row r="27" spans="1:10" ht="15.75">
      <c r="A27" s="52" t="s">
        <v>63</v>
      </c>
      <c r="B27" s="44">
        <v>-119</v>
      </c>
      <c r="C27" s="45">
        <v>-68</v>
      </c>
      <c r="D27" s="45">
        <v>104</v>
      </c>
      <c r="E27" s="45">
        <v>56</v>
      </c>
      <c r="F27" s="45">
        <v>46</v>
      </c>
      <c r="G27" s="45">
        <v>-73</v>
      </c>
      <c r="H27" s="45">
        <v>0</v>
      </c>
      <c r="I27" s="45">
        <v>-9</v>
      </c>
      <c r="J27" s="45">
        <f aca="true" t="shared" si="4" ref="J27:J49">SUM(B27:I27)</f>
        <v>-63</v>
      </c>
    </row>
    <row r="28" spans="1:10" ht="15.75">
      <c r="A28" s="52" t="s">
        <v>58</v>
      </c>
      <c r="B28" s="44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f t="shared" si="4"/>
        <v>0</v>
      </c>
    </row>
    <row r="29" spans="1:10" ht="15.75">
      <c r="A29" s="52" t="s">
        <v>39</v>
      </c>
      <c r="B29" s="44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f t="shared" si="4"/>
        <v>0</v>
      </c>
    </row>
    <row r="30" spans="1:10" ht="15.75">
      <c r="A30" s="52" t="s">
        <v>62</v>
      </c>
      <c r="B30" s="44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f t="shared" si="4"/>
        <v>0</v>
      </c>
    </row>
    <row r="31" spans="1:10" ht="15.75">
      <c r="A31" s="52" t="s">
        <v>40</v>
      </c>
      <c r="B31" s="44">
        <v>0</v>
      </c>
      <c r="C31" s="45">
        <v>0</v>
      </c>
      <c r="D31" s="45">
        <v>19</v>
      </c>
      <c r="E31" s="45">
        <v>0</v>
      </c>
      <c r="F31" s="45">
        <v>0</v>
      </c>
      <c r="G31" s="45">
        <v>0</v>
      </c>
      <c r="H31" s="45">
        <v>0</v>
      </c>
      <c r="I31" s="45">
        <v>0</v>
      </c>
      <c r="J31" s="45">
        <f t="shared" si="4"/>
        <v>19</v>
      </c>
    </row>
    <row r="32" spans="1:10" ht="15.75">
      <c r="A32" s="52" t="s">
        <v>62</v>
      </c>
      <c r="B32" s="41"/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f t="shared" si="4"/>
        <v>0</v>
      </c>
    </row>
    <row r="33" spans="1:10" ht="15.75">
      <c r="A33" s="52" t="s">
        <v>41</v>
      </c>
      <c r="B33" s="44">
        <v>57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f t="shared" si="4"/>
        <v>57</v>
      </c>
    </row>
    <row r="34" spans="1:10" ht="15.75">
      <c r="A34" s="52" t="s">
        <v>42</v>
      </c>
      <c r="B34" s="44">
        <v>24</v>
      </c>
      <c r="C34" s="45">
        <v>8</v>
      </c>
      <c r="D34" s="45">
        <v>19</v>
      </c>
      <c r="E34" s="45">
        <v>40</v>
      </c>
      <c r="F34" s="45">
        <v>0</v>
      </c>
      <c r="G34" s="45">
        <v>21</v>
      </c>
      <c r="H34" s="45">
        <v>0</v>
      </c>
      <c r="I34" s="45">
        <v>0</v>
      </c>
      <c r="J34" s="45">
        <f t="shared" si="4"/>
        <v>112</v>
      </c>
    </row>
    <row r="35" spans="1:10" ht="15.75">
      <c r="A35" s="53" t="s">
        <v>64</v>
      </c>
      <c r="B35" s="44">
        <f>B33+B34</f>
        <v>81</v>
      </c>
      <c r="C35" s="44">
        <f aca="true" t="shared" si="5" ref="C35:H35">C33+C34</f>
        <v>8</v>
      </c>
      <c r="D35" s="44">
        <f t="shared" si="5"/>
        <v>19</v>
      </c>
      <c r="E35" s="44">
        <f t="shared" si="5"/>
        <v>40</v>
      </c>
      <c r="F35" s="44">
        <f t="shared" si="5"/>
        <v>0</v>
      </c>
      <c r="G35" s="44">
        <f t="shared" si="5"/>
        <v>21</v>
      </c>
      <c r="H35" s="44">
        <f t="shared" si="5"/>
        <v>0</v>
      </c>
      <c r="I35" s="44">
        <f>I33+I34</f>
        <v>0</v>
      </c>
      <c r="J35" s="45">
        <f t="shared" si="4"/>
        <v>169</v>
      </c>
    </row>
    <row r="36" spans="1:10" ht="15.75">
      <c r="A36" s="52" t="s">
        <v>43</v>
      </c>
      <c r="B36" s="44">
        <v>49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f t="shared" si="4"/>
        <v>49</v>
      </c>
    </row>
    <row r="37" spans="1:10" ht="15.75">
      <c r="A37" s="52" t="s">
        <v>44</v>
      </c>
      <c r="B37" s="44">
        <v>12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f t="shared" si="4"/>
        <v>12</v>
      </c>
    </row>
    <row r="38" spans="1:10" ht="15.75">
      <c r="A38" s="54" t="s">
        <v>45</v>
      </c>
      <c r="B38" s="44">
        <f aca="true" t="shared" si="6" ref="B38:I38">B35+B36+B37</f>
        <v>142</v>
      </c>
      <c r="C38" s="44">
        <f t="shared" si="6"/>
        <v>8</v>
      </c>
      <c r="D38" s="44">
        <f t="shared" si="6"/>
        <v>19</v>
      </c>
      <c r="E38" s="44">
        <f t="shared" si="6"/>
        <v>40</v>
      </c>
      <c r="F38" s="44">
        <f t="shared" si="6"/>
        <v>0</v>
      </c>
      <c r="G38" s="44">
        <f t="shared" si="6"/>
        <v>21</v>
      </c>
      <c r="H38" s="44">
        <f t="shared" si="6"/>
        <v>0</v>
      </c>
      <c r="I38" s="44">
        <f t="shared" si="6"/>
        <v>0</v>
      </c>
      <c r="J38" s="45">
        <f t="shared" si="4"/>
        <v>230</v>
      </c>
    </row>
    <row r="39" spans="1:10" ht="15.75">
      <c r="A39" s="52" t="s">
        <v>46</v>
      </c>
      <c r="B39" s="44">
        <v>0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f t="shared" si="4"/>
        <v>0</v>
      </c>
    </row>
    <row r="40" spans="1:10" ht="15.75">
      <c r="A40" s="52" t="s">
        <v>59</v>
      </c>
      <c r="B40" s="44">
        <v>-12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f t="shared" si="4"/>
        <v>-12</v>
      </c>
    </row>
    <row r="41" spans="1:10" ht="15.75">
      <c r="A41" s="52" t="s">
        <v>47</v>
      </c>
      <c r="B41" s="44">
        <v>-52</v>
      </c>
      <c r="C41" s="45">
        <v>0</v>
      </c>
      <c r="D41" s="45">
        <v>0</v>
      </c>
      <c r="E41" s="45">
        <v>-11</v>
      </c>
      <c r="F41" s="45">
        <v>0</v>
      </c>
      <c r="G41" s="45">
        <v>-1</v>
      </c>
      <c r="H41" s="45">
        <v>0</v>
      </c>
      <c r="I41" s="45">
        <v>0</v>
      </c>
      <c r="J41" s="45">
        <f t="shared" si="4"/>
        <v>-64</v>
      </c>
    </row>
    <row r="42" spans="1:10" ht="15.75">
      <c r="A42" s="52" t="s">
        <v>48</v>
      </c>
      <c r="B42" s="44">
        <v>-23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f t="shared" si="4"/>
        <v>-23</v>
      </c>
    </row>
    <row r="43" spans="1:10" ht="15.75">
      <c r="A43" s="52" t="s">
        <v>49</v>
      </c>
      <c r="B43" s="44">
        <v>73</v>
      </c>
      <c r="C43" s="45">
        <v>0</v>
      </c>
      <c r="D43" s="45">
        <v>10</v>
      </c>
      <c r="E43" s="45">
        <v>1</v>
      </c>
      <c r="F43" s="45">
        <v>0</v>
      </c>
      <c r="G43" s="45">
        <v>0</v>
      </c>
      <c r="H43" s="45">
        <v>754</v>
      </c>
      <c r="I43" s="45">
        <v>0</v>
      </c>
      <c r="J43" s="45">
        <f t="shared" si="4"/>
        <v>838</v>
      </c>
    </row>
    <row r="44" spans="1:10" ht="15.75">
      <c r="A44" s="55" t="s">
        <v>50</v>
      </c>
      <c r="B44" s="44">
        <v>0</v>
      </c>
      <c r="C44" s="45">
        <v>-3</v>
      </c>
      <c r="D44" s="45">
        <v>-3</v>
      </c>
      <c r="E44" s="45">
        <v>0</v>
      </c>
      <c r="F44" s="45">
        <v>-56</v>
      </c>
      <c r="G44" s="45">
        <v>-1</v>
      </c>
      <c r="H44" s="45">
        <v>-40</v>
      </c>
      <c r="I44" s="45">
        <v>0</v>
      </c>
      <c r="J44" s="45">
        <f t="shared" si="4"/>
        <v>-103</v>
      </c>
    </row>
    <row r="45" spans="1:10" ht="15.75">
      <c r="A45" s="52" t="s">
        <v>51</v>
      </c>
      <c r="B45" s="44">
        <f aca="true" t="shared" si="7" ref="B45:H45">B27+B38+B40+B41+B42+B43+B44</f>
        <v>9</v>
      </c>
      <c r="C45" s="44">
        <f t="shared" si="7"/>
        <v>-63</v>
      </c>
      <c r="D45" s="44">
        <f t="shared" si="7"/>
        <v>130</v>
      </c>
      <c r="E45" s="44">
        <f t="shared" si="7"/>
        <v>86</v>
      </c>
      <c r="F45" s="44">
        <f t="shared" si="7"/>
        <v>-10</v>
      </c>
      <c r="G45" s="44">
        <f t="shared" si="7"/>
        <v>-54</v>
      </c>
      <c r="H45" s="44">
        <f t="shared" si="7"/>
        <v>714</v>
      </c>
      <c r="I45" s="44">
        <f>I27+I38+I40+I41+I42+I43+I44</f>
        <v>-9</v>
      </c>
      <c r="J45" s="45">
        <f t="shared" si="4"/>
        <v>803</v>
      </c>
    </row>
    <row r="46" spans="1:10" ht="15.75">
      <c r="A46" s="52" t="s">
        <v>52</v>
      </c>
      <c r="B46" s="44">
        <v>-2</v>
      </c>
      <c r="C46" s="45">
        <v>0</v>
      </c>
      <c r="D46" s="45">
        <v>0</v>
      </c>
      <c r="E46" s="45">
        <v>-17</v>
      </c>
      <c r="F46" s="45">
        <v>0</v>
      </c>
      <c r="G46" s="45">
        <v>0</v>
      </c>
      <c r="H46" s="45">
        <v>0</v>
      </c>
      <c r="I46" s="45">
        <v>0</v>
      </c>
      <c r="J46" s="45">
        <f t="shared" si="4"/>
        <v>-19</v>
      </c>
    </row>
    <row r="47" spans="1:10" ht="15.75">
      <c r="A47" s="52" t="s">
        <v>53</v>
      </c>
      <c r="B47" s="44">
        <f aca="true" t="shared" si="8" ref="B47:H47">B45+B46</f>
        <v>7</v>
      </c>
      <c r="C47" s="44">
        <f t="shared" si="8"/>
        <v>-63</v>
      </c>
      <c r="D47" s="44">
        <f t="shared" si="8"/>
        <v>130</v>
      </c>
      <c r="E47" s="44">
        <f t="shared" si="8"/>
        <v>69</v>
      </c>
      <c r="F47" s="44">
        <f t="shared" si="8"/>
        <v>-10</v>
      </c>
      <c r="G47" s="44">
        <f t="shared" si="8"/>
        <v>-54</v>
      </c>
      <c r="H47" s="44">
        <f t="shared" si="8"/>
        <v>714</v>
      </c>
      <c r="I47" s="44">
        <f>I45+I46</f>
        <v>-9</v>
      </c>
      <c r="J47" s="45">
        <f t="shared" si="4"/>
        <v>784</v>
      </c>
    </row>
    <row r="48" spans="1:10" ht="16.5" customHeight="1">
      <c r="A48" s="52" t="s">
        <v>54</v>
      </c>
      <c r="B48" s="44">
        <v>0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f t="shared" si="4"/>
        <v>0</v>
      </c>
    </row>
    <row r="49" spans="1:10" ht="16.5" customHeight="1">
      <c r="A49" s="51" t="s">
        <v>55</v>
      </c>
      <c r="B49" s="44">
        <v>7</v>
      </c>
      <c r="C49" s="45">
        <v>-63</v>
      </c>
      <c r="D49" s="45">
        <v>130</v>
      </c>
      <c r="E49" s="45">
        <v>69</v>
      </c>
      <c r="F49" s="45">
        <v>-10</v>
      </c>
      <c r="G49" s="45">
        <v>-54</v>
      </c>
      <c r="H49" s="45">
        <v>714</v>
      </c>
      <c r="I49" s="45">
        <v>-9</v>
      </c>
      <c r="J49" s="45">
        <f t="shared" si="4"/>
        <v>784</v>
      </c>
    </row>
    <row r="50" ht="12.75">
      <c r="A50" s="47"/>
    </row>
    <row r="51" ht="15.75">
      <c r="A51" s="56" t="s">
        <v>89</v>
      </c>
    </row>
    <row r="52" ht="12.75">
      <c r="A52" s="47"/>
    </row>
  </sheetData>
  <sheetProtection/>
  <mergeCells count="1">
    <mergeCell ref="A1:J1"/>
  </mergeCells>
  <printOptions horizontalCentered="1"/>
  <pageMargins left="0.2" right="0.2" top="0.1968503937007874" bottom="0.1968503937007874" header="0" footer="0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85" zoomScaleSheetLayoutView="85" zoomScalePageLayoutView="0" workbookViewId="0" topLeftCell="F1">
      <selection activeCell="J2" sqref="J2"/>
    </sheetView>
  </sheetViews>
  <sheetFormatPr defaultColWidth="9.140625" defaultRowHeight="12.75"/>
  <cols>
    <col min="1" max="1" width="74.8515625" style="3" customWidth="1"/>
    <col min="2" max="2" width="20.7109375" style="21" customWidth="1"/>
    <col min="3" max="10" width="20.7109375" style="3" customWidth="1"/>
    <col min="11" max="11" width="17.8515625" style="3" customWidth="1"/>
    <col min="12" max="16384" width="9.140625" style="3" customWidth="1"/>
  </cols>
  <sheetData>
    <row r="1" spans="1:12" ht="21.7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2"/>
      <c r="L1" s="2"/>
    </row>
    <row r="2" spans="1:10" ht="12.75">
      <c r="A2" s="4"/>
      <c r="B2" s="5"/>
      <c r="J2" s="57" t="s">
        <v>90</v>
      </c>
    </row>
    <row r="3" spans="1:11" ht="74.25" customHeight="1">
      <c r="A3" s="6"/>
      <c r="B3" s="1" t="s">
        <v>80</v>
      </c>
      <c r="C3" s="1" t="s">
        <v>0</v>
      </c>
      <c r="D3" s="1" t="s">
        <v>81</v>
      </c>
      <c r="E3" s="1" t="s">
        <v>77</v>
      </c>
      <c r="F3" s="1" t="s">
        <v>79</v>
      </c>
      <c r="G3" s="1" t="s">
        <v>1</v>
      </c>
      <c r="H3" s="1" t="s">
        <v>2</v>
      </c>
      <c r="I3" s="1" t="s">
        <v>78</v>
      </c>
      <c r="J3" s="42" t="s">
        <v>87</v>
      </c>
      <c r="K3" s="7"/>
    </row>
    <row r="4" spans="1:11" ht="22.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1"/>
    </row>
    <row r="5" spans="1:11" ht="12.75">
      <c r="A5" s="12"/>
      <c r="B5" s="13"/>
      <c r="C5" s="6"/>
      <c r="D5" s="6"/>
      <c r="E5" s="6"/>
      <c r="F5" s="6"/>
      <c r="G5" s="6"/>
      <c r="H5" s="6"/>
      <c r="I5" s="6"/>
      <c r="J5" s="6"/>
      <c r="K5" s="11"/>
    </row>
    <row r="6" spans="1:11" ht="15.75">
      <c r="A6" s="14" t="s">
        <v>4</v>
      </c>
      <c r="B6" s="15">
        <v>2334</v>
      </c>
      <c r="C6" s="15">
        <v>508</v>
      </c>
      <c r="D6" s="15">
        <v>1882</v>
      </c>
      <c r="E6" s="15">
        <v>311</v>
      </c>
      <c r="F6" s="15">
        <v>22</v>
      </c>
      <c r="G6" s="15">
        <v>686</v>
      </c>
      <c r="H6" s="15">
        <v>0</v>
      </c>
      <c r="I6" s="15">
        <v>0</v>
      </c>
      <c r="J6" s="15">
        <f>SUM(B6:I6)</f>
        <v>5743</v>
      </c>
      <c r="K6" s="11"/>
    </row>
    <row r="7" spans="1:11" ht="15.75">
      <c r="A7" s="16" t="s">
        <v>5</v>
      </c>
      <c r="B7" s="15">
        <v>501</v>
      </c>
      <c r="C7" s="15">
        <v>18</v>
      </c>
      <c r="D7" s="15">
        <v>345</v>
      </c>
      <c r="E7" s="15">
        <v>129</v>
      </c>
      <c r="F7" s="15">
        <v>88</v>
      </c>
      <c r="G7" s="15">
        <v>105</v>
      </c>
      <c r="H7" s="15">
        <v>0</v>
      </c>
      <c r="I7" s="15">
        <v>0</v>
      </c>
      <c r="J7" s="15">
        <f aca="true" t="shared" si="0" ref="J7:J20">SUM(B7:I7)</f>
        <v>1186</v>
      </c>
      <c r="K7" s="11"/>
    </row>
    <row r="8" spans="1:11" ht="15.75">
      <c r="A8" s="16" t="s">
        <v>6</v>
      </c>
      <c r="B8" s="15">
        <v>44</v>
      </c>
      <c r="C8" s="15">
        <v>227</v>
      </c>
      <c r="D8" s="15">
        <v>169</v>
      </c>
      <c r="E8" s="15">
        <v>1768</v>
      </c>
      <c r="F8" s="15">
        <v>53</v>
      </c>
      <c r="G8" s="15">
        <v>21</v>
      </c>
      <c r="H8" s="15">
        <v>754</v>
      </c>
      <c r="I8" s="15">
        <v>455</v>
      </c>
      <c r="J8" s="15">
        <f t="shared" si="0"/>
        <v>3491</v>
      </c>
      <c r="K8" s="11"/>
    </row>
    <row r="9" spans="1:11" ht="15.75">
      <c r="A9" s="16" t="s">
        <v>7</v>
      </c>
      <c r="B9" s="15">
        <v>948</v>
      </c>
      <c r="C9" s="15">
        <v>45</v>
      </c>
      <c r="D9" s="15"/>
      <c r="E9" s="15">
        <v>4</v>
      </c>
      <c r="F9" s="15">
        <v>482</v>
      </c>
      <c r="G9" s="15">
        <v>30</v>
      </c>
      <c r="H9" s="15">
        <v>0</v>
      </c>
      <c r="I9" s="15">
        <v>37</v>
      </c>
      <c r="J9" s="15">
        <f t="shared" si="0"/>
        <v>1546</v>
      </c>
      <c r="K9" s="11"/>
    </row>
    <row r="10" spans="1:11" ht="15.75">
      <c r="A10" s="16" t="s">
        <v>8</v>
      </c>
      <c r="B10" s="15">
        <v>1</v>
      </c>
      <c r="C10" s="15">
        <v>0</v>
      </c>
      <c r="D10" s="15">
        <v>45</v>
      </c>
      <c r="E10" s="15">
        <v>34</v>
      </c>
      <c r="F10" s="15">
        <v>0</v>
      </c>
      <c r="G10" s="15">
        <v>37</v>
      </c>
      <c r="H10" s="15">
        <v>0</v>
      </c>
      <c r="I10" s="15">
        <v>0</v>
      </c>
      <c r="J10" s="15">
        <f t="shared" si="0"/>
        <v>117</v>
      </c>
      <c r="K10" s="11"/>
    </row>
    <row r="11" spans="1:11" ht="15.75">
      <c r="A11" s="16" t="s">
        <v>9</v>
      </c>
      <c r="B11" s="15">
        <v>3828</v>
      </c>
      <c r="C11" s="15">
        <v>798</v>
      </c>
      <c r="D11" s="15">
        <v>2527</v>
      </c>
      <c r="E11" s="15">
        <v>2246</v>
      </c>
      <c r="F11" s="15">
        <v>645</v>
      </c>
      <c r="G11" s="15">
        <v>879</v>
      </c>
      <c r="H11" s="15">
        <v>754</v>
      </c>
      <c r="I11" s="15">
        <v>492</v>
      </c>
      <c r="J11" s="15">
        <f t="shared" si="0"/>
        <v>12169</v>
      </c>
      <c r="K11" s="17"/>
    </row>
    <row r="12" spans="1:11" ht="15.75">
      <c r="A12" s="16" t="s">
        <v>10</v>
      </c>
      <c r="B12" s="15">
        <v>0</v>
      </c>
      <c r="C12" s="15">
        <v>0</v>
      </c>
      <c r="D12" s="15">
        <v>1088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f t="shared" si="0"/>
        <v>1088</v>
      </c>
      <c r="K12" s="11"/>
    </row>
    <row r="13" spans="1:11" ht="22.5">
      <c r="A13" s="18" t="s">
        <v>11</v>
      </c>
      <c r="B13" s="10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>
      <c r="A14" s="16" t="s">
        <v>12</v>
      </c>
      <c r="B14" s="15">
        <v>2196</v>
      </c>
      <c r="C14" s="15">
        <v>448</v>
      </c>
      <c r="D14" s="15">
        <v>2107</v>
      </c>
      <c r="E14" s="15">
        <v>2051</v>
      </c>
      <c r="F14" s="15">
        <v>-224</v>
      </c>
      <c r="G14" s="15">
        <v>837</v>
      </c>
      <c r="H14" s="15">
        <v>714</v>
      </c>
      <c r="I14" s="15">
        <v>491</v>
      </c>
      <c r="J14" s="15">
        <f t="shared" si="0"/>
        <v>8620</v>
      </c>
      <c r="K14" s="11"/>
    </row>
    <row r="15" spans="1:11" ht="15.75">
      <c r="A15" s="16" t="s">
        <v>13</v>
      </c>
      <c r="B15" s="15">
        <v>0</v>
      </c>
      <c r="C15" s="15">
        <v>0</v>
      </c>
      <c r="D15" s="15"/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f t="shared" si="0"/>
        <v>0</v>
      </c>
      <c r="K15" s="11"/>
    </row>
    <row r="16" spans="1:11" ht="15.75">
      <c r="A16" s="16" t="s">
        <v>14</v>
      </c>
      <c r="B16" s="15">
        <v>1153</v>
      </c>
      <c r="C16" s="15">
        <v>346</v>
      </c>
      <c r="D16" s="15">
        <v>108</v>
      </c>
      <c r="E16" s="15">
        <v>147</v>
      </c>
      <c r="F16" s="15">
        <v>17</v>
      </c>
      <c r="G16" s="15">
        <v>26</v>
      </c>
      <c r="H16" s="15">
        <v>0</v>
      </c>
      <c r="I16" s="15">
        <v>0</v>
      </c>
      <c r="J16" s="15">
        <f t="shared" si="0"/>
        <v>1797</v>
      </c>
      <c r="K16" s="11"/>
    </row>
    <row r="17" spans="1:11" ht="15.75">
      <c r="A17" s="16" t="s">
        <v>15</v>
      </c>
      <c r="B17" s="15">
        <v>479</v>
      </c>
      <c r="C17" s="15">
        <v>4</v>
      </c>
      <c r="D17" s="15">
        <v>309</v>
      </c>
      <c r="E17" s="15">
        <v>48</v>
      </c>
      <c r="F17" s="15">
        <v>302</v>
      </c>
      <c r="G17" s="15">
        <v>16</v>
      </c>
      <c r="H17" s="15">
        <v>40</v>
      </c>
      <c r="I17" s="15">
        <v>1</v>
      </c>
      <c r="J17" s="15">
        <f t="shared" si="0"/>
        <v>1199</v>
      </c>
      <c r="K17" s="11"/>
    </row>
    <row r="18" spans="1:11" ht="15.75">
      <c r="A18" s="16" t="s">
        <v>16</v>
      </c>
      <c r="B18" s="19">
        <v>0</v>
      </c>
      <c r="C18" s="15">
        <v>0</v>
      </c>
      <c r="D18" s="15">
        <v>3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f t="shared" si="0"/>
        <v>3</v>
      </c>
      <c r="K18" s="11"/>
    </row>
    <row r="19" spans="1:11" ht="15.75">
      <c r="A19" s="16" t="s">
        <v>17</v>
      </c>
      <c r="B19" s="15">
        <v>3828</v>
      </c>
      <c r="C19" s="15">
        <v>798</v>
      </c>
      <c r="D19" s="15">
        <v>2527</v>
      </c>
      <c r="E19" s="15">
        <v>2246</v>
      </c>
      <c r="F19" s="15">
        <v>645</v>
      </c>
      <c r="G19" s="15">
        <v>879</v>
      </c>
      <c r="H19" s="15">
        <v>754</v>
      </c>
      <c r="I19" s="15">
        <v>492</v>
      </c>
      <c r="J19" s="15">
        <f t="shared" si="0"/>
        <v>12169</v>
      </c>
      <c r="K19" s="17"/>
    </row>
    <row r="20" spans="1:11" ht="15.75">
      <c r="A20" s="16" t="s">
        <v>18</v>
      </c>
      <c r="B20" s="20">
        <v>0</v>
      </c>
      <c r="C20" s="15">
        <v>0</v>
      </c>
      <c r="D20" s="15">
        <v>1088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f t="shared" si="0"/>
        <v>1088</v>
      </c>
      <c r="K20" s="17"/>
    </row>
    <row r="21" ht="12.75">
      <c r="A21" s="3" t="s">
        <v>19</v>
      </c>
    </row>
    <row r="22" ht="15.75">
      <c r="A22" s="56" t="s">
        <v>89</v>
      </c>
    </row>
  </sheetData>
  <sheetProtection/>
  <mergeCells count="1">
    <mergeCell ref="A1:J1"/>
  </mergeCells>
  <printOptions horizontalCentered="1"/>
  <pageMargins left="0.2" right="0.2" top="0.3937007874015748" bottom="0.5905511811023623" header="0" footer="0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Mariela Slavcheva - EuroRSCG 4D</cp:lastModifiedBy>
  <cp:lastPrinted>2004-11-16T12:37:05Z</cp:lastPrinted>
  <dcterms:created xsi:type="dcterms:W3CDTF">2004-11-15T08:39:00Z</dcterms:created>
  <dcterms:modified xsi:type="dcterms:W3CDTF">2011-05-09T10:05:32Z</dcterms:modified>
  <cp:category/>
  <cp:version/>
  <cp:contentType/>
  <cp:contentStatus/>
</cp:coreProperties>
</file>